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D521E7F2-7A2C-4300-A0B5-8B1628B7CDD0}"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8" i="4" s="1"/>
  <c r="AB8" i="4"/>
  <c r="AC8" i="4"/>
  <c r="AD9" i="4"/>
  <c r="AE9" i="4"/>
  <c r="AF9" i="4"/>
  <c r="AB11" i="4"/>
  <c r="AC11" i="4"/>
  <c r="AD11" i="4"/>
  <c r="AE12" i="4"/>
  <c r="AF12" i="4"/>
  <c r="AB13" i="4"/>
  <c r="AC14" i="4"/>
  <c r="AD14" i="4"/>
  <c r="AE14" i="4"/>
  <c r="AF15" i="4"/>
  <c r="AB16" i="4"/>
  <c r="AC16" i="4"/>
  <c r="AD17" i="4"/>
  <c r="AE17" i="4"/>
  <c r="AF17" i="4"/>
  <c r="AB19" i="4"/>
  <c r="AC19" i="4"/>
  <c r="AD19" i="4"/>
  <c r="AE20" i="4"/>
  <c r="AF20" i="4"/>
  <c r="AB21" i="4"/>
  <c r="AC22" i="4"/>
  <c r="AD22" i="4"/>
  <c r="AE22" i="4"/>
  <c r="AF23" i="4"/>
  <c r="AB24" i="4"/>
  <c r="AC24" i="4"/>
  <c r="AB25" i="4"/>
  <c r="AD25" i="4"/>
  <c r="AE25" i="4"/>
  <c r="AF25" i="4"/>
  <c r="AE26" i="4"/>
  <c r="AB27" i="4"/>
  <c r="AC27" i="4"/>
  <c r="AD27" i="4"/>
  <c r="AC28" i="4"/>
  <c r="AE28" i="4"/>
  <c r="AF28" i="4"/>
  <c r="AB29" i="4"/>
  <c r="AF29" i="4"/>
  <c r="AC30" i="4"/>
  <c r="AD30" i="4"/>
  <c r="AE30" i="4"/>
  <c r="AD31" i="4"/>
  <c r="AF31" i="4"/>
  <c r="AB32" i="4"/>
  <c r="AC32" i="4"/>
  <c r="AB33" i="4"/>
  <c r="AD33" i="4"/>
  <c r="AE33" i="4"/>
  <c r="AF33" i="4"/>
  <c r="AE34" i="4"/>
  <c r="AB35" i="4"/>
  <c r="AC35" i="4"/>
  <c r="AD35" i="4"/>
  <c r="AC36" i="4"/>
  <c r="AE36" i="4"/>
  <c r="AF36" i="4"/>
  <c r="AB37" i="4"/>
  <c r="AF37" i="4"/>
  <c r="AC38" i="4"/>
  <c r="AD38" i="4"/>
  <c r="AE38" i="4"/>
  <c r="AD39" i="4"/>
  <c r="AF39" i="4"/>
  <c r="AB40" i="4"/>
  <c r="AC40" i="4"/>
  <c r="AB41" i="4"/>
  <c r="AD41" i="4"/>
  <c r="AE41" i="4"/>
  <c r="AF41" i="4"/>
  <c r="AE42" i="4"/>
  <c r="AB43" i="4"/>
  <c r="AC43" i="4"/>
  <c r="AD43" i="4"/>
  <c r="AC44" i="4"/>
  <c r="AE44" i="4"/>
  <c r="AF44" i="4"/>
  <c r="AB45" i="4"/>
  <c r="AF45" i="4"/>
  <c r="AC46" i="4"/>
  <c r="AD46" i="4"/>
  <c r="AE46" i="4"/>
  <c r="AD47" i="4"/>
  <c r="AF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R44" i="1" s="1"/>
  <c r="BI44" i="1"/>
  <c r="BQ44" i="1"/>
  <c r="BJ43" i="1"/>
  <c r="BP43" i="1"/>
  <c r="BI43" i="1"/>
  <c r="BQ42" i="1"/>
  <c r="BP42" i="1"/>
  <c r="BI42" i="1"/>
  <c r="BP41" i="1"/>
  <c r="BI41" i="1"/>
  <c r="BQ41" i="1"/>
  <c r="BP40" i="1"/>
  <c r="BJ40" i="1"/>
  <c r="BK40" i="1" s="1"/>
  <c r="BL40" i="1" s="1"/>
  <c r="BQ40" i="1"/>
  <c r="BI40" i="1"/>
  <c r="BJ39" i="1"/>
  <c r="BQ39" i="1"/>
  <c r="BP39" i="1"/>
  <c r="BI39" i="1"/>
  <c r="BJ38" i="1"/>
  <c r="BK38" i="1" s="1"/>
  <c r="BL38" i="1" s="1"/>
  <c r="BP38" i="1"/>
  <c r="BI38" i="1"/>
  <c r="BI37" i="1"/>
  <c r="BJ37" i="1"/>
  <c r="BK37" i="1" s="1"/>
  <c r="BL37" i="1" s="1"/>
  <c r="BP37" i="1"/>
  <c r="BP36" i="1"/>
  <c r="BR36" i="1" s="1"/>
  <c r="BI36" i="1"/>
  <c r="BQ36" i="1"/>
  <c r="BJ35" i="1"/>
  <c r="BP35" i="1"/>
  <c r="BI35" i="1"/>
  <c r="BJ34" i="1"/>
  <c r="BQ34" i="1"/>
  <c r="BP34" i="1"/>
  <c r="BI34" i="1"/>
  <c r="BK34" i="1" s="1"/>
  <c r="BL34" i="1" s="1"/>
  <c r="BP33" i="1"/>
  <c r="BR33" i="1" s="1"/>
  <c r="BJ33" i="1"/>
  <c r="BQ33" i="1"/>
  <c r="BI33" i="1"/>
  <c r="BP32" i="1"/>
  <c r="BR32" i="1" s="1"/>
  <c r="BJ32" i="1"/>
  <c r="BQ32" i="1"/>
  <c r="BI32" i="1"/>
  <c r="BJ31" i="1"/>
  <c r="BK31" i="1" s="1"/>
  <c r="BL31" i="1" s="1"/>
  <c r="BQ31" i="1"/>
  <c r="BP31" i="1"/>
  <c r="BI31" i="1"/>
  <c r="BJ30" i="1"/>
  <c r="BK30" i="1" s="1"/>
  <c r="BL30" i="1" s="1"/>
  <c r="BP30" i="1"/>
  <c r="BI30" i="1"/>
  <c r="BI29" i="1"/>
  <c r="BJ29" i="1"/>
  <c r="BK29" i="1" s="1"/>
  <c r="BL29" i="1" s="1"/>
  <c r="BP29" i="1"/>
  <c r="BP28" i="1"/>
  <c r="BI28" i="1"/>
  <c r="BJ28" i="1"/>
  <c r="BK28" i="1" s="1"/>
  <c r="BL28" i="1" s="1"/>
  <c r="BJ27" i="1"/>
  <c r="BP27" i="1"/>
  <c r="BI27" i="1"/>
  <c r="BQ26" i="1"/>
  <c r="BP26" i="1"/>
  <c r="BI26" i="1"/>
  <c r="BP25" i="1"/>
  <c r="BR25" i="1" s="1"/>
  <c r="BQ25" i="1"/>
  <c r="BI25" i="1"/>
  <c r="BP24" i="1"/>
  <c r="BJ24" i="1"/>
  <c r="BK24" i="1" s="1"/>
  <c r="BL24" i="1" s="1"/>
  <c r="BQ24" i="1"/>
  <c r="BI24" i="1"/>
  <c r="BP23" i="1"/>
  <c r="BJ23" i="1"/>
  <c r="BK23" i="1" s="1"/>
  <c r="BL23" i="1" s="1"/>
  <c r="BQ23" i="1"/>
  <c r="BR23" i="1" s="1"/>
  <c r="BI23" i="1"/>
  <c r="BJ22" i="1"/>
  <c r="BQ22" i="1"/>
  <c r="BP22" i="1"/>
  <c r="BI22" i="1"/>
  <c r="BK22" i="1" s="1"/>
  <c r="BL22" i="1" s="1"/>
  <c r="BI21" i="1"/>
  <c r="BJ21" i="1"/>
  <c r="BK21" i="1" s="1"/>
  <c r="BL21" i="1" s="1"/>
  <c r="BP21" i="1"/>
  <c r="BP20" i="1"/>
  <c r="BI20" i="1"/>
  <c r="BQ20" i="1"/>
  <c r="BJ19" i="1"/>
  <c r="BP19" i="1"/>
  <c r="BI19" i="1"/>
  <c r="BQ18" i="1"/>
  <c r="BP18" i="1"/>
  <c r="BR18" i="1" s="1"/>
  <c r="BI18" i="1"/>
  <c r="BP17" i="1"/>
  <c r="BQ17" i="1"/>
  <c r="BI17" i="1"/>
  <c r="BP16" i="1"/>
  <c r="BR16" i="1" s="1"/>
  <c r="BJ16" i="1"/>
  <c r="BQ16" i="1"/>
  <c r="BI16" i="1"/>
  <c r="BP15" i="1"/>
  <c r="BJ15" i="1"/>
  <c r="BQ15" i="1"/>
  <c r="BR15" i="1" s="1"/>
  <c r="BI15" i="1"/>
  <c r="BJ14" i="1"/>
  <c r="BQ14" i="1"/>
  <c r="BP14" i="1"/>
  <c r="BR14" i="1" s="1"/>
  <c r="BI14" i="1"/>
  <c r="BK14" i="1" s="1"/>
  <c r="BL14" i="1" s="1"/>
  <c r="BI13" i="1"/>
  <c r="BJ13" i="1"/>
  <c r="BK13" i="1" s="1"/>
  <c r="BL13" i="1" s="1"/>
  <c r="BP13" i="1"/>
  <c r="BP12" i="1"/>
  <c r="BI12" i="1"/>
  <c r="BJ12" i="1"/>
  <c r="BK12" i="1" s="1"/>
  <c r="BL12" i="1" s="1"/>
  <c r="BJ11" i="1"/>
  <c r="BK11" i="1" s="1"/>
  <c r="BL11" i="1" s="1"/>
  <c r="BP11" i="1"/>
  <c r="BI11" i="1"/>
  <c r="BQ10" i="1"/>
  <c r="BP10" i="1"/>
  <c r="BI10" i="1"/>
  <c r="BP9" i="1"/>
  <c r="BR9" i="1" s="1"/>
  <c r="BQ9" i="1"/>
  <c r="BI9" i="1"/>
  <c r="BP8" i="1"/>
  <c r="BR8" i="1" s="1"/>
  <c r="BJ8" i="1"/>
  <c r="BK8" i="1" s="1"/>
  <c r="BL8" i="1" s="1"/>
  <c r="BQ8" i="1"/>
  <c r="BI8" i="1"/>
  <c r="BP7" i="1"/>
  <c r="BJ7" i="1"/>
  <c r="BK7" i="1" s="1"/>
  <c r="BL7" i="1" s="1"/>
  <c r="BQ7" i="1"/>
  <c r="BR7" i="1" s="1"/>
  <c r="BI7" i="1"/>
  <c r="BJ6" i="1"/>
  <c r="BK6" i="1" s="1"/>
  <c r="BL6" i="1" s="1"/>
  <c r="BP6" i="1"/>
  <c r="BI6" i="1"/>
  <c r="BI5" i="1"/>
  <c r="BJ5" i="1"/>
  <c r="BK5" i="1" s="1"/>
  <c r="BL5" i="1" s="1"/>
  <c r="BP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BR19" i="1"/>
  <c r="BR37" i="1"/>
  <c r="BR10" i="1"/>
  <c r="BK15" i="1"/>
  <c r="BL15" i="1" s="1"/>
  <c r="BK16" i="1"/>
  <c r="BL16" i="1" s="1"/>
  <c r="BR17" i="1"/>
  <c r="BK32" i="1"/>
  <c r="BL32" i="1" s="1"/>
  <c r="BK33" i="1"/>
  <c r="BL33" i="1" s="1"/>
  <c r="BR35" i="1"/>
  <c r="BR43" i="1"/>
  <c r="BK19" i="1"/>
  <c r="BL19" i="1" s="1"/>
  <c r="BR24" i="1"/>
  <c r="BR26" i="1"/>
  <c r="BR34" i="1"/>
  <c r="BK39" i="1"/>
  <c r="BL39" i="1" s="1"/>
  <c r="BR40" i="1"/>
  <c r="BR41" i="1"/>
  <c r="BR6" i="1"/>
  <c r="BK27" i="1"/>
  <c r="BL27" i="1" s="1"/>
  <c r="BR31" i="1"/>
  <c r="BR42" i="1"/>
  <c r="BR5" i="1"/>
  <c r="BR13" i="1"/>
  <c r="BR20" i="1"/>
  <c r="BR22" i="1"/>
  <c r="BK35" i="1"/>
  <c r="BL35" i="1" s="1"/>
  <c r="BR39" i="1"/>
  <c r="BK43" i="1"/>
  <c r="BL43" i="1" s="1"/>
  <c r="BR28" i="1"/>
  <c r="BR11" i="1"/>
  <c r="BR29" i="1"/>
  <c r="BQ12" i="1"/>
  <c r="BR12" i="1" s="1"/>
  <c r="BQ28" i="1"/>
  <c r="BQ6" i="1"/>
  <c r="BJ10" i="1"/>
  <c r="BK10" i="1" s="1"/>
  <c r="BL10" i="1" s="1"/>
  <c r="BJ18" i="1"/>
  <c r="BK18" i="1" s="1"/>
  <c r="BL18" i="1" s="1"/>
  <c r="BJ26" i="1"/>
  <c r="BK26" i="1" s="1"/>
  <c r="BL26" i="1" s="1"/>
  <c r="BQ30" i="1"/>
  <c r="BR30" i="1" s="1"/>
  <c r="BQ38" i="1"/>
  <c r="BR38" i="1" s="1"/>
  <c r="BJ42" i="1"/>
  <c r="BK42" i="1" s="1"/>
  <c r="BL42" i="1" s="1"/>
  <c r="BQ11" i="1"/>
  <c r="BQ19" i="1"/>
  <c r="BQ27" i="1"/>
  <c r="BR27" i="1" s="1"/>
  <c r="BQ35" i="1"/>
  <c r="BQ43" i="1"/>
  <c r="BJ20" i="1"/>
  <c r="BK20" i="1" s="1"/>
  <c r="BL20" i="1" s="1"/>
  <c r="BJ36" i="1"/>
  <c r="BK36" i="1" s="1"/>
  <c r="BL36" i="1" s="1"/>
  <c r="BJ44" i="1"/>
  <c r="BK44" i="1" s="1"/>
  <c r="BL44" i="1" s="1"/>
  <c r="BQ5" i="1"/>
  <c r="BJ9" i="1"/>
  <c r="BK9" i="1" s="1"/>
  <c r="BL9" i="1" s="1"/>
  <c r="BQ13" i="1"/>
  <c r="BJ17" i="1"/>
  <c r="BK17" i="1" s="1"/>
  <c r="BL17" i="1" s="1"/>
  <c r="BQ21" i="1"/>
  <c r="BR21" i="1" s="1"/>
  <c r="BJ25" i="1"/>
  <c r="BK25" i="1" s="1"/>
  <c r="BL25" i="1" s="1"/>
  <c r="BQ29" i="1"/>
  <c r="BQ37" i="1"/>
  <c r="BJ41" i="1"/>
  <c r="BK41" i="1" s="1"/>
  <c r="BL41"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M32" i="4"/>
  <c r="AM33" i="4"/>
  <c r="AN33" i="4" s="1"/>
  <c r="H33" i="4" s="1"/>
  <c r="AM34" i="4"/>
  <c r="AM35" i="4"/>
  <c r="AM36" i="4"/>
  <c r="AM37" i="4"/>
  <c r="AM38" i="4"/>
  <c r="AM39" i="4"/>
  <c r="AM40" i="4"/>
  <c r="AM41" i="4"/>
  <c r="AM42" i="4"/>
  <c r="AM43" i="4"/>
  <c r="AM44" i="4"/>
  <c r="AM45" i="4"/>
  <c r="AM46" i="4"/>
  <c r="AM47" i="4"/>
  <c r="AM8" i="4"/>
  <c r="W9" i="4"/>
  <c r="X9" i="4"/>
  <c r="E9" i="4" s="1"/>
  <c r="E10" i="4"/>
  <c r="W11" i="4"/>
  <c r="X11" i="4"/>
  <c r="E11" i="4" s="1"/>
  <c r="W12" i="4"/>
  <c r="D12" i="4" s="1"/>
  <c r="V9" i="12" s="1"/>
  <c r="X12" i="4"/>
  <c r="E12" i="4" s="1"/>
  <c r="X9" i="37" s="1"/>
  <c r="W13" i="4"/>
  <c r="X13" i="4"/>
  <c r="E13" i="4" s="1"/>
  <c r="W14" i="4"/>
  <c r="X14" i="4"/>
  <c r="E14" i="4" s="1"/>
  <c r="X11" i="32" s="1"/>
  <c r="W15" i="4"/>
  <c r="D15" i="4" s="1"/>
  <c r="X15" i="4"/>
  <c r="E15" i="4" s="1"/>
  <c r="W16" i="4"/>
  <c r="D16" i="4" s="1"/>
  <c r="V13" i="20" s="1"/>
  <c r="X16" i="4"/>
  <c r="E16" i="4" s="1"/>
  <c r="X13" i="38" s="1"/>
  <c r="W17" i="4"/>
  <c r="X17" i="4"/>
  <c r="W18" i="4"/>
  <c r="D18" i="4" s="1"/>
  <c r="V15" i="22" s="1"/>
  <c r="X18" i="4"/>
  <c r="E18" i="4" s="1"/>
  <c r="W19" i="4"/>
  <c r="D19" i="4" s="1"/>
  <c r="X19" i="4"/>
  <c r="W20" i="4"/>
  <c r="D20" i="4" s="1"/>
  <c r="V17" i="36" s="1"/>
  <c r="X20" i="4"/>
  <c r="E20" i="4" s="1"/>
  <c r="W21" i="4"/>
  <c r="D21" i="4" s="1"/>
  <c r="X21" i="4"/>
  <c r="E21" i="4" s="1"/>
  <c r="W22" i="4"/>
  <c r="X22" i="4"/>
  <c r="E22" i="4" s="1"/>
  <c r="X19" i="20" s="1"/>
  <c r="W23" i="4"/>
  <c r="X23" i="4"/>
  <c r="W24" i="4"/>
  <c r="D24" i="4" s="1"/>
  <c r="V21" i="16" s="1"/>
  <c r="X24" i="4"/>
  <c r="E24" i="4" s="1"/>
  <c r="W25" i="4"/>
  <c r="X25" i="4"/>
  <c r="W26" i="4"/>
  <c r="X26" i="4"/>
  <c r="E26" i="4" s="1"/>
  <c r="X23" i="52" s="1"/>
  <c r="W27" i="4"/>
  <c r="D27" i="4" s="1"/>
  <c r="X27" i="4"/>
  <c r="W28" i="4"/>
  <c r="D28" i="4" s="1"/>
  <c r="V25" i="29" s="1"/>
  <c r="X28" i="4"/>
  <c r="E28" i="4" s="1"/>
  <c r="X25" i="15" s="1"/>
  <c r="W29" i="4"/>
  <c r="D29" i="4" s="1"/>
  <c r="X29" i="4"/>
  <c r="E29" i="4" s="1"/>
  <c r="W30" i="4"/>
  <c r="D30" i="4" s="1"/>
  <c r="V27" i="28" s="1"/>
  <c r="X30" i="4"/>
  <c r="E30" i="4" s="1"/>
  <c r="X27" i="22" s="1"/>
  <c r="W31" i="4"/>
  <c r="D31" i="4" s="1"/>
  <c r="X31" i="4"/>
  <c r="E31" i="4" s="1"/>
  <c r="W32" i="4"/>
  <c r="X32" i="4"/>
  <c r="E32" i="4" s="1"/>
  <c r="X29" i="23" s="1"/>
  <c r="W33" i="4"/>
  <c r="X33" i="4"/>
  <c r="E33" i="4" s="1"/>
  <c r="W34" i="4"/>
  <c r="D34" i="4" s="1"/>
  <c r="X34" i="4"/>
  <c r="E34" i="4" s="1"/>
  <c r="W35" i="4"/>
  <c r="D35" i="4" s="1"/>
  <c r="X35" i="4"/>
  <c r="E35" i="4" s="1"/>
  <c r="W36" i="4"/>
  <c r="D36" i="4" s="1"/>
  <c r="V33" i="25" s="1"/>
  <c r="X36" i="4"/>
  <c r="E36" i="4" s="1"/>
  <c r="W37" i="4"/>
  <c r="X37" i="4"/>
  <c r="E37" i="4" s="1"/>
  <c r="W38" i="4"/>
  <c r="X38" i="4"/>
  <c r="E38" i="4" s="1"/>
  <c r="W39" i="4"/>
  <c r="X39" i="4"/>
  <c r="E39" i="4" s="1"/>
  <c r="W40" i="4"/>
  <c r="D40" i="4" s="1"/>
  <c r="V37" i="22" s="1"/>
  <c r="X40" i="4"/>
  <c r="E40" i="4" s="1"/>
  <c r="X37" i="31" s="1"/>
  <c r="W41" i="4"/>
  <c r="D41" i="4" s="1"/>
  <c r="X41" i="4"/>
  <c r="W42" i="4"/>
  <c r="D42" i="4" s="1"/>
  <c r="X42" i="4"/>
  <c r="E42" i="4" s="1"/>
  <c r="W43" i="4"/>
  <c r="D43" i="4" s="1"/>
  <c r="X43" i="4"/>
  <c r="W44" i="4"/>
  <c r="D44" i="4" s="1"/>
  <c r="V41" i="29" s="1"/>
  <c r="X44" i="4"/>
  <c r="E44" i="4"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38" i="4"/>
  <c r="V35" i="36" s="1"/>
  <c r="D32" i="4"/>
  <c r="V29" i="27" s="1"/>
  <c r="D26" i="4"/>
  <c r="V23" i="49" s="1"/>
  <c r="F45" i="4"/>
  <c r="T42" i="30" s="1"/>
  <c r="C45" i="7"/>
  <c r="L44" i="52"/>
  <c r="C5" i="8"/>
  <c r="C44" i="8" s="1"/>
  <c r="D5" i="8"/>
  <c r="D6" i="8"/>
  <c r="D7" i="8"/>
  <c r="O10" i="4"/>
  <c r="P10" i="4" s="1"/>
  <c r="C10" i="4" s="1"/>
  <c r="D8" i="8"/>
  <c r="O11" i="4"/>
  <c r="P11" i="4" s="1"/>
  <c r="C11" i="4" s="1"/>
  <c r="F8" i="13" s="1"/>
  <c r="D9" i="8"/>
  <c r="D10" i="8"/>
  <c r="O13" i="4"/>
  <c r="P13" i="4" s="1"/>
  <c r="C13" i="4" s="1"/>
  <c r="D11" i="8"/>
  <c r="D12" i="8"/>
  <c r="D13" i="8"/>
  <c r="D14" i="8"/>
  <c r="O17" i="4"/>
  <c r="P17" i="4" s="1"/>
  <c r="C17" i="4" s="1"/>
  <c r="P14" i="43" s="1"/>
  <c r="D15" i="8"/>
  <c r="O18" i="4"/>
  <c r="P18" i="4" s="1"/>
  <c r="C18" i="4" s="1"/>
  <c r="D16" i="8"/>
  <c r="D17" i="8"/>
  <c r="D18" i="8"/>
  <c r="E18" i="8" s="1"/>
  <c r="D19" i="8"/>
  <c r="E19" i="8" s="1"/>
  <c r="D20" i="8"/>
  <c r="AN23" i="4"/>
  <c r="H23" i="4" s="1"/>
  <c r="D21" i="8"/>
  <c r="D22" i="8"/>
  <c r="D23" i="8"/>
  <c r="D24" i="8"/>
  <c r="D25" i="8"/>
  <c r="D26" i="8"/>
  <c r="D27" i="8"/>
  <c r="D28" i="8"/>
  <c r="O31" i="4"/>
  <c r="P31" i="4" s="1"/>
  <c r="C31" i="4" s="1"/>
  <c r="F28" i="17" s="1"/>
  <c r="D29" i="8"/>
  <c r="D30" i="8"/>
  <c r="D31" i="8"/>
  <c r="D32" i="8"/>
  <c r="D33" i="8"/>
  <c r="E33" i="8" s="1"/>
  <c r="O36" i="4"/>
  <c r="P36" i="4" s="1"/>
  <c r="C36" i="4" s="1"/>
  <c r="D34" i="8"/>
  <c r="D35" i="8"/>
  <c r="D36" i="8"/>
  <c r="AN39" i="4"/>
  <c r="H39" i="4" s="1"/>
  <c r="D37" i="8"/>
  <c r="D38" i="8"/>
  <c r="D39" i="8"/>
  <c r="E39" i="8" s="1"/>
  <c r="D40" i="8"/>
  <c r="O43" i="4"/>
  <c r="P43" i="4" s="1"/>
  <c r="C43" i="4" s="1"/>
  <c r="L44" i="8"/>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G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E35" i="44" s="1"/>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F25" i="29" s="1"/>
  <c r="O8" i="4"/>
  <c r="P8" i="4" s="1"/>
  <c r="C8" i="4"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E29" i="41"/>
  <c r="P25" i="27"/>
  <c r="F25" i="19"/>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8" i="44"/>
  <c r="E14" i="44"/>
  <c r="E16" i="44"/>
  <c r="E18" i="44"/>
  <c r="E21" i="44"/>
  <c r="E22" i="44"/>
  <c r="E24" i="44"/>
  <c r="E25" i="44"/>
  <c r="E28" i="44"/>
  <c r="E31" i="44"/>
  <c r="E36" i="44"/>
  <c r="E40" i="44"/>
  <c r="E33" i="44"/>
  <c r="E18" i="34"/>
  <c r="E14" i="34"/>
  <c r="E12" i="33"/>
  <c r="G12" i="33" s="1"/>
  <c r="E15" i="33"/>
  <c r="E16" i="33"/>
  <c r="E21" i="33"/>
  <c r="E25" i="33"/>
  <c r="E30" i="33"/>
  <c r="E33" i="33"/>
  <c r="E18" i="24"/>
  <c r="E31" i="16"/>
  <c r="E28" i="16"/>
  <c r="E39" i="16"/>
  <c r="E33" i="16"/>
  <c r="E35" i="16"/>
  <c r="E32" i="16"/>
  <c r="E40" i="16"/>
  <c r="E37" i="16"/>
  <c r="E24" i="16"/>
  <c r="E20" i="16"/>
  <c r="E16" i="16"/>
  <c r="E23" i="16"/>
  <c r="E19" i="16"/>
  <c r="E15" i="16"/>
  <c r="E28" i="29"/>
  <c r="E30" i="36"/>
  <c r="E31" i="36"/>
  <c r="V23" i="38"/>
  <c r="E38" i="15"/>
  <c r="V24" i="14"/>
  <c r="V24" i="15"/>
  <c r="V24" i="21"/>
  <c r="V24" i="24"/>
  <c r="E26" i="23"/>
  <c r="E26" i="15"/>
  <c r="E30" i="15"/>
  <c r="E12" i="15"/>
  <c r="G12" i="15" s="1"/>
  <c r="E15" i="15"/>
  <c r="E18" i="15"/>
  <c r="E19" i="15"/>
  <c r="E23" i="15"/>
  <c r="E25" i="15"/>
  <c r="E27" i="15"/>
  <c r="E34" i="15"/>
  <c r="E31" i="15"/>
  <c r="E14" i="17"/>
  <c r="E15" i="17"/>
  <c r="E17" i="17"/>
  <c r="E18" i="17"/>
  <c r="E22" i="17"/>
  <c r="E23" i="17"/>
  <c r="L44" i="50"/>
  <c r="L44" i="12"/>
  <c r="E13" i="12"/>
  <c r="E22" i="12"/>
  <c r="X36" i="39"/>
  <c r="X36" i="49"/>
  <c r="X36" i="51"/>
  <c r="N20" i="29"/>
  <c r="N20" i="26"/>
  <c r="N20" i="27"/>
  <c r="N20" i="34"/>
  <c r="N20" i="40"/>
  <c r="N20" i="39"/>
  <c r="N20" i="8"/>
  <c r="N30" i="23"/>
  <c r="N30"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X8" i="50"/>
  <c r="X32" i="30"/>
  <c r="X8" i="40"/>
  <c r="X8" i="24"/>
  <c r="X28" i="21"/>
  <c r="X28" i="16"/>
  <c r="X8" i="36"/>
  <c r="X8" i="18"/>
  <c r="X28" i="43"/>
  <c r="X28" i="30"/>
  <c r="X28" i="13"/>
  <c r="X7" i="37"/>
  <c r="X36" i="27"/>
  <c r="X36" i="29"/>
  <c r="X36" i="37"/>
  <c r="X36" i="40"/>
  <c r="X36" i="43"/>
  <c r="X36" i="25"/>
  <c r="X36" i="13"/>
  <c r="X36" i="30"/>
  <c r="V16" i="21"/>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20" i="19"/>
  <c r="N20" i="35"/>
  <c r="D10" i="4"/>
  <c r="D11" i="4"/>
  <c r="D13" i="4"/>
  <c r="V10" i="30" s="1"/>
  <c r="D14" i="4"/>
  <c r="V11" i="8" s="1"/>
  <c r="E19" i="4"/>
  <c r="X16" i="8" s="1"/>
  <c r="E27" i="4"/>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F10" i="52"/>
  <c r="F25" i="38"/>
  <c r="P27" i="8"/>
  <c r="F27" i="8"/>
  <c r="E9" i="33"/>
  <c r="N30" i="15"/>
  <c r="E25" i="4"/>
  <c r="X22" i="13" s="1"/>
  <c r="D25" i="4"/>
  <c r="V22" i="34" s="1"/>
  <c r="E38" i="34"/>
  <c r="E19" i="29"/>
  <c r="E39" i="28"/>
  <c r="E20" i="19"/>
  <c r="O35" i="4"/>
  <c r="P35" i="4" s="1"/>
  <c r="C35" i="4" s="1"/>
  <c r="V28" i="18"/>
  <c r="V28" i="24"/>
  <c r="V28" i="31"/>
  <c r="V28" i="35"/>
  <c r="V28" i="20"/>
  <c r="V28" i="21"/>
  <c r="V28" i="34"/>
  <c r="V28" i="36"/>
  <c r="V28" i="30"/>
  <c r="V28" i="33"/>
  <c r="V28" i="42"/>
  <c r="V28" i="43"/>
  <c r="V28" i="13"/>
  <c r="V23" i="24"/>
  <c r="V18" i="21"/>
  <c r="V18" i="25"/>
  <c r="V18" i="32"/>
  <c r="V18" i="37"/>
  <c r="V18" i="31"/>
  <c r="V18" i="35"/>
  <c r="V18" i="15"/>
  <c r="V18" i="30"/>
  <c r="V18" i="33"/>
  <c r="V12" i="23"/>
  <c r="V12" i="31"/>
  <c r="V12" i="38"/>
  <c r="V12" i="13"/>
  <c r="E40" i="38"/>
  <c r="E26" i="26"/>
  <c r="E9" i="17"/>
  <c r="E12" i="16"/>
  <c r="E6" i="36"/>
  <c r="E29" i="36"/>
  <c r="E20" i="25"/>
  <c r="E11" i="25"/>
  <c r="E8" i="15"/>
  <c r="E45" i="4"/>
  <c r="X42" i="30" s="1"/>
  <c r="E12" i="35"/>
  <c r="E24" i="35"/>
  <c r="E27" i="16"/>
  <c r="L44" i="49"/>
  <c r="V37" i="36"/>
  <c r="V37" i="14"/>
  <c r="V22" i="22"/>
  <c r="V22" i="24"/>
  <c r="V40" i="13"/>
  <c r="V40" i="24"/>
  <c r="V40" i="37"/>
  <c r="X40" i="12"/>
  <c r="X40" i="18"/>
  <c r="X40" i="20"/>
  <c r="X40" i="17"/>
  <c r="E22" i="42"/>
  <c r="E23" i="42"/>
  <c r="E38" i="42"/>
  <c r="E7" i="42"/>
  <c r="E8" i="42"/>
  <c r="E27" i="42"/>
  <c r="E42" i="42"/>
  <c r="E6" i="42"/>
  <c r="E10" i="42"/>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14"/>
  <c r="V10" i="28"/>
  <c r="V10" i="51"/>
  <c r="V10" i="18"/>
  <c r="V10" i="22"/>
  <c r="V10" i="37"/>
  <c r="V10" i="43"/>
  <c r="V10" i="40"/>
  <c r="V10" i="29"/>
  <c r="V10" i="32"/>
  <c r="V10" i="23"/>
  <c r="V10" i="24"/>
  <c r="V10" i="38"/>
  <c r="V10" i="16"/>
  <c r="V10" i="33"/>
  <c r="V10" i="44"/>
  <c r="V10" i="50"/>
  <c r="V10" i="39"/>
  <c r="V8" i="13"/>
  <c r="V8" i="18"/>
  <c r="X38" i="20"/>
  <c r="X38" i="36"/>
  <c r="X38" i="31"/>
  <c r="X38" i="44"/>
  <c r="V11" i="38"/>
  <c r="X18" i="43"/>
  <c r="X18" i="52"/>
  <c r="X18" i="21"/>
  <c r="X18" i="41"/>
  <c r="X18" i="25"/>
  <c r="X18" i="44"/>
  <c r="X18" i="28"/>
  <c r="X16" i="30"/>
  <c r="X38" i="12"/>
  <c r="V36" i="25"/>
  <c r="V7" i="24"/>
  <c r="V7" i="25"/>
  <c r="V7" i="38"/>
  <c r="X38" i="34"/>
  <c r="X38" i="24"/>
  <c r="X38" i="48"/>
  <c r="X38" i="16"/>
  <c r="X38" i="40"/>
  <c r="X38" i="51"/>
  <c r="V34" i="27"/>
  <c r="V34" i="14"/>
  <c r="E23" i="4"/>
  <c r="X20" i="14" s="1"/>
  <c r="V11" i="33"/>
  <c r="V7" i="16"/>
  <c r="V7" i="12"/>
  <c r="V11" i="36"/>
  <c r="V11" i="40"/>
  <c r="V10" i="36"/>
  <c r="X18" i="50"/>
  <c r="X18" i="30"/>
  <c r="X18" i="48"/>
  <c r="X18" i="37"/>
  <c r="X18" i="22"/>
  <c r="X18" i="32"/>
  <c r="X18" i="18"/>
  <c r="X18" i="12"/>
  <c r="X18" i="38"/>
  <c r="X18" i="36"/>
  <c r="X18" i="20"/>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7" i="21"/>
  <c r="V28" i="14"/>
  <c r="V28" i="19"/>
  <c r="V28" i="32"/>
  <c r="V28" i="38"/>
  <c r="V28" i="39"/>
  <c r="V28" i="40"/>
  <c r="V28" i="22"/>
  <c r="V28" i="26"/>
  <c r="V28" i="37"/>
  <c r="D9" i="4"/>
  <c r="V6" i="29" s="1"/>
  <c r="D17" i="4"/>
  <c r="V14" i="12" s="1"/>
  <c r="E8" i="4"/>
  <c r="X5" i="28" s="1"/>
  <c r="D23" i="4"/>
  <c r="V20" i="21" s="1"/>
  <c r="D33" i="4"/>
  <c r="V30" i="52" s="1"/>
  <c r="E17" i="4"/>
  <c r="D22" i="4"/>
  <c r="V30" i="30"/>
  <c r="V6" i="21"/>
  <c r="V6" i="22"/>
  <c r="V6" i="35"/>
  <c r="X20" i="51"/>
  <c r="X20" i="41"/>
  <c r="X5" i="24"/>
  <c r="V20" i="49"/>
  <c r="V20" i="15"/>
  <c r="V14" i="36"/>
  <c r="X19" i="52"/>
  <c r="X19" i="43"/>
  <c r="V7" i="28"/>
  <c r="V7" i="48"/>
  <c r="X18" i="42"/>
  <c r="X18" i="24"/>
  <c r="V27" i="8"/>
  <c r="V27" i="17"/>
  <c r="V39" i="30"/>
  <c r="V39" i="37"/>
  <c r="V39" i="12"/>
  <c r="V39" i="49"/>
  <c r="V39" i="39"/>
  <c r="V39" i="19"/>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18"/>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22"/>
  <c r="V21" i="25"/>
  <c r="F5" i="36"/>
  <c r="P5" i="39"/>
  <c r="F5" i="39"/>
  <c r="F5" i="42"/>
  <c r="G5" i="42" s="1"/>
  <c r="P5" i="44"/>
  <c r="P5" i="27"/>
  <c r="N30" i="12"/>
  <c r="N30" i="14"/>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24"/>
  <c r="V41" i="48"/>
  <c r="X31" i="29"/>
  <c r="X31" i="15"/>
  <c r="X31" i="23"/>
  <c r="X31" i="36"/>
  <c r="X31" i="25"/>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O16" i="4"/>
  <c r="P16" i="4" s="1"/>
  <c r="C16" i="4" s="1"/>
  <c r="F13" i="36" s="1"/>
  <c r="F10" i="15"/>
  <c r="G10" i="15" s="1"/>
  <c r="P10" i="15"/>
  <c r="F10" i="35"/>
  <c r="F10" i="40"/>
  <c r="F10" i="43"/>
  <c r="F10" i="26"/>
  <c r="G10" i="26" s="1"/>
  <c r="F10" i="30"/>
  <c r="F10" i="41"/>
  <c r="G10" i="41" s="1"/>
  <c r="F28" i="28"/>
  <c r="P28" i="21"/>
  <c r="O39" i="4"/>
  <c r="P39" i="4" s="1"/>
  <c r="C39" i="4"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F34" i="17"/>
  <c r="P36" i="28"/>
  <c r="F36" i="35"/>
  <c r="O38" i="4"/>
  <c r="P38" i="4" s="1"/>
  <c r="C38" i="4" s="1"/>
  <c r="O26" i="4"/>
  <c r="P26" i="4" s="1"/>
  <c r="C26" i="4" s="1"/>
  <c r="F33" i="28"/>
  <c r="F33" i="19"/>
  <c r="F33" i="26"/>
  <c r="G33" i="26" s="1"/>
  <c r="P33" i="16"/>
  <c r="F33" i="33"/>
  <c r="G33" i="33" s="1"/>
  <c r="F33" i="20"/>
  <c r="F33" i="34"/>
  <c r="F33" i="27"/>
  <c r="P33" i="32"/>
  <c r="F33" i="36"/>
  <c r="P33" i="49"/>
  <c r="F10" i="48"/>
  <c r="P10" i="50"/>
  <c r="P10" i="52"/>
  <c r="O41" i="4"/>
  <c r="P41" i="4" s="1"/>
  <c r="C41" i="4" s="1"/>
  <c r="O46" i="4"/>
  <c r="P46" i="4" s="1"/>
  <c r="C46" i="4" s="1"/>
  <c r="P43" i="17" s="1"/>
  <c r="P32" i="52"/>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F29" i="25"/>
  <c r="P29" i="49"/>
  <c r="P29" i="29"/>
  <c r="F29" i="39"/>
  <c r="F29" i="26"/>
  <c r="P29" i="52"/>
  <c r="P29" i="34"/>
  <c r="F29" i="17"/>
  <c r="G29" i="17" s="1"/>
  <c r="F29" i="23"/>
  <c r="G29" i="23" s="1"/>
  <c r="F29" i="27"/>
  <c r="F29" i="30"/>
  <c r="G29" i="30" s="1"/>
  <c r="F29" i="37"/>
  <c r="F29" i="41"/>
  <c r="P32" i="15"/>
  <c r="F32" i="13"/>
  <c r="P32" i="39"/>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40"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F36" i="44"/>
  <c r="G36" i="44" s="1"/>
  <c r="P36" i="40"/>
  <c r="P36" i="20"/>
  <c r="F14" i="19"/>
  <c r="G14" i="19" s="1"/>
  <c r="P14" i="39"/>
  <c r="V17" i="20"/>
  <c r="V17" i="40"/>
  <c r="V17" i="39"/>
  <c r="V17" i="15"/>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F15" i="13"/>
  <c r="F34" i="30"/>
  <c r="P34" i="27"/>
  <c r="X20" i="23"/>
  <c r="X20" i="25"/>
  <c r="X20" i="40"/>
  <c r="X20" i="17"/>
  <c r="V9" i="25"/>
  <c r="V9" i="34"/>
  <c r="V9" i="36"/>
  <c r="V9" i="13"/>
  <c r="V33" i="28"/>
  <c r="V33" i="19"/>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X20" i="39"/>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2"/>
  <c r="X27" i="14"/>
  <c r="X27" i="29"/>
  <c r="X27" i="17"/>
  <c r="X27" i="37"/>
  <c r="X27" i="20"/>
  <c r="X27" i="52"/>
  <c r="X25" i="30"/>
  <c r="X23" i="49"/>
  <c r="X23" i="39"/>
  <c r="X23" i="48"/>
  <c r="X23" i="29"/>
  <c r="X23" i="13"/>
  <c r="X11" i="19"/>
  <c r="X11" i="18"/>
  <c r="X11" i="23"/>
  <c r="X11" i="25"/>
  <c r="X11" i="42"/>
  <c r="X11" i="34"/>
  <c r="N42" i="22"/>
  <c r="N42" i="21"/>
  <c r="N42" i="24"/>
  <c r="N42" i="17"/>
  <c r="N42" i="48"/>
  <c r="N42" i="49"/>
  <c r="N42" i="38"/>
  <c r="N42" i="37"/>
  <c r="V6" i="37"/>
  <c r="V6" i="39"/>
  <c r="V6" i="34"/>
  <c r="V6" i="25"/>
  <c r="V6" i="44"/>
  <c r="V6" i="28"/>
  <c r="V6" i="13"/>
  <c r="V6" i="48"/>
  <c r="V6" i="19"/>
  <c r="V30" i="22"/>
  <c r="V30" i="12"/>
  <c r="G10" i="52"/>
  <c r="V37" i="23"/>
  <c r="V37" i="33"/>
  <c r="V37" i="26"/>
  <c r="V37" i="41"/>
  <c r="V36" i="16"/>
  <c r="V10" i="49"/>
  <c r="V10" i="14"/>
  <c r="V10" i="41"/>
  <c r="V10" i="35"/>
  <c r="V10" i="15"/>
  <c r="V10" i="17"/>
  <c r="V10" i="42"/>
  <c r="V10" i="34"/>
  <c r="V10" i="19"/>
  <c r="V10" i="52"/>
  <c r="V10" i="8"/>
  <c r="V10" i="25"/>
  <c r="V10" i="20"/>
  <c r="V10" i="21"/>
  <c r="V10" i="12"/>
  <c r="V10" i="26"/>
  <c r="V10" i="27"/>
  <c r="V10" i="31"/>
  <c r="V10" i="13"/>
  <c r="F28" i="43"/>
  <c r="P10" i="19"/>
  <c r="P10" i="27"/>
  <c r="P10" i="36"/>
  <c r="F10" i="38"/>
  <c r="P10" i="17"/>
  <c r="P10" i="25"/>
  <c r="F10" i="27"/>
  <c r="P10" i="40"/>
  <c r="P10" i="41"/>
  <c r="F10" i="8"/>
  <c r="F10" i="25"/>
  <c r="P10" i="37"/>
  <c r="F10" i="50"/>
  <c r="P10" i="34"/>
  <c r="P10" i="12"/>
  <c r="P10" i="23"/>
  <c r="F10" i="29"/>
  <c r="P10" i="42"/>
  <c r="F10" i="13"/>
  <c r="F10" i="22"/>
  <c r="G10" i="22" s="1"/>
  <c r="F10" i="28"/>
  <c r="G10" i="28" s="1"/>
  <c r="F10" i="33"/>
  <c r="F10" i="36"/>
  <c r="P10" i="13"/>
  <c r="F10" i="32"/>
  <c r="F10" i="21"/>
  <c r="G10" i="21" s="1"/>
  <c r="X24" i="20"/>
  <c r="X24" i="36"/>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G10" i="50" s="1"/>
  <c r="E12" i="50"/>
  <c r="E14" i="50"/>
  <c r="E16" i="50"/>
  <c r="E18" i="50"/>
  <c r="E20" i="50"/>
  <c r="E22" i="50"/>
  <c r="E24" i="50"/>
  <c r="E26" i="50"/>
  <c r="E28" i="50"/>
  <c r="E30" i="50"/>
  <c r="E32" i="50"/>
  <c r="E34" i="50"/>
  <c r="E36" i="50"/>
  <c r="E38" i="50"/>
  <c r="E40" i="50"/>
  <c r="G40" i="50" s="1"/>
  <c r="E42" i="50"/>
  <c r="F5" i="8"/>
  <c r="F5" i="12"/>
  <c r="G5" i="12" s="1"/>
  <c r="F5" i="14"/>
  <c r="F5" i="16"/>
  <c r="P5" i="15"/>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E16" i="38"/>
  <c r="E34" i="38"/>
  <c r="E37" i="38"/>
  <c r="E18" i="38"/>
  <c r="E11" i="34"/>
  <c r="E20" i="29"/>
  <c r="E24" i="29"/>
  <c r="E33" i="18"/>
  <c r="G33" i="18" s="1"/>
  <c r="E25" i="18"/>
  <c r="E7" i="18"/>
  <c r="E24" i="12"/>
  <c r="E27" i="12"/>
  <c r="E34" i="12"/>
  <c r="E37" i="12"/>
  <c r="E26" i="12"/>
  <c r="N20" i="41"/>
  <c r="N20" i="13"/>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P5" i="48"/>
  <c r="P5" i="50"/>
  <c r="P5" i="51"/>
  <c r="P5" i="17"/>
  <c r="F5" i="26"/>
  <c r="F5" i="18"/>
  <c r="P5" i="8"/>
  <c r="P5" i="18"/>
  <c r="F5" i="27"/>
  <c r="F5" i="19"/>
  <c r="G5" i="19" s="1"/>
  <c r="P5" i="25"/>
  <c r="P5" i="49"/>
  <c r="F5" i="50"/>
  <c r="P5" i="19"/>
  <c r="P5" i="14"/>
  <c r="F5" i="24"/>
  <c r="P5" i="20"/>
  <c r="F5" i="15"/>
  <c r="G5" i="15" s="1"/>
  <c r="P5" i="23"/>
  <c r="E20" i="35"/>
  <c r="E27" i="35"/>
  <c r="G27" i="35" s="1"/>
  <c r="E12" i="25"/>
  <c r="G12" i="25" s="1"/>
  <c r="E33" i="25"/>
  <c r="G33" i="25" s="1"/>
  <c r="E25" i="25"/>
  <c r="E13" i="25"/>
  <c r="E37" i="25"/>
  <c r="E32" i="25"/>
  <c r="E23" i="25"/>
  <c r="E7" i="25"/>
  <c r="E10" i="25"/>
  <c r="E24" i="20"/>
  <c r="E29" i="16"/>
  <c r="E17" i="16"/>
  <c r="E18" i="16"/>
  <c r="E25" i="16"/>
  <c r="E6" i="16"/>
  <c r="E14" i="16"/>
  <c r="E9" i="40"/>
  <c r="J42" i="30"/>
  <c r="J42" i="8"/>
  <c r="V29" i="17"/>
  <c r="V29" i="23"/>
  <c r="E10" i="49"/>
  <c r="E18" i="49"/>
  <c r="E26" i="49"/>
  <c r="E34" i="49"/>
  <c r="E42" i="49"/>
  <c r="E8" i="49"/>
  <c r="E20" i="49"/>
  <c r="E30" i="49"/>
  <c r="E40" i="49"/>
  <c r="E31" i="49"/>
  <c r="E32" i="49"/>
  <c r="E16" i="49"/>
  <c r="E39" i="48"/>
  <c r="E23" i="48"/>
  <c r="AI25" i="4"/>
  <c r="G25" i="4" s="1"/>
  <c r="AI17" i="4"/>
  <c r="G17" i="4" s="1"/>
  <c r="J14" i="16" s="1"/>
  <c r="AI37" i="4"/>
  <c r="G37" i="4" s="1"/>
  <c r="J31" i="20"/>
  <c r="G10" i="25"/>
  <c r="AI29" i="4"/>
  <c r="G29" i="4" s="1"/>
  <c r="J26" i="33" s="1"/>
  <c r="AH16" i="4"/>
  <c r="F16" i="4" s="1"/>
  <c r="AI21" i="4"/>
  <c r="G21" i="4" s="1"/>
  <c r="AI44" i="4"/>
  <c r="G44" i="4" s="1"/>
  <c r="J41" i="34" s="1"/>
  <c r="AI27" i="4"/>
  <c r="G27" i="4" s="1"/>
  <c r="J24" i="28" s="1"/>
  <c r="AI13" i="4"/>
  <c r="G13" i="4" s="1"/>
  <c r="J10" i="21" s="1"/>
  <c r="AH38" i="4"/>
  <c r="F38" i="4" s="1"/>
  <c r="T37" i="12"/>
  <c r="T37" i="50"/>
  <c r="AI46" i="4"/>
  <c r="G46" i="4" s="1"/>
  <c r="J43" i="19" s="1"/>
  <c r="AH46" i="4"/>
  <c r="F46" i="4" s="1"/>
  <c r="J37" i="13"/>
  <c r="J37" i="19"/>
  <c r="T11" i="14"/>
  <c r="J41" i="31"/>
  <c r="J24" i="51"/>
  <c r="J24" i="22"/>
  <c r="J39" i="12"/>
  <c r="J39" i="36"/>
  <c r="J39" i="22"/>
  <c r="J39" i="30"/>
  <c r="J39" i="33"/>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24"/>
  <c r="J14" i="35"/>
  <c r="T24" i="27" l="1"/>
  <c r="T24" i="14"/>
  <c r="T24" i="15"/>
  <c r="T24" i="8"/>
  <c r="T24" i="16"/>
  <c r="T24" i="17"/>
  <c r="T24" i="38"/>
  <c r="J24" i="25"/>
  <c r="T24" i="41"/>
  <c r="T24" i="35"/>
  <c r="T24" i="44"/>
  <c r="V23" i="31"/>
  <c r="X16" i="33"/>
  <c r="V29" i="40"/>
  <c r="V37" i="19"/>
  <c r="V37" i="39"/>
  <c r="V30" i="50"/>
  <c r="X9" i="44"/>
  <c r="V33" i="18"/>
  <c r="V9" i="15"/>
  <c r="X20" i="16"/>
  <c r="X20" i="34"/>
  <c r="X20" i="43"/>
  <c r="V17" i="51"/>
  <c r="V41" i="17"/>
  <c r="V21" i="49"/>
  <c r="V20" i="41"/>
  <c r="X20" i="12"/>
  <c r="V30" i="24"/>
  <c r="X16" i="23"/>
  <c r="X16" i="35"/>
  <c r="X40" i="52"/>
  <c r="V37" i="21"/>
  <c r="V23" i="27"/>
  <c r="V23" i="29"/>
  <c r="V13" i="50"/>
  <c r="V23" i="19"/>
  <c r="V30" i="32"/>
  <c r="V33" i="16"/>
  <c r="V33" i="32"/>
  <c r="V9" i="43"/>
  <c r="X20" i="20"/>
  <c r="X20" i="49"/>
  <c r="X20" i="21"/>
  <c r="V17" i="33"/>
  <c r="V41" i="16"/>
  <c r="V21" i="48"/>
  <c r="V25" i="37"/>
  <c r="X20" i="33"/>
  <c r="V30" i="49"/>
  <c r="X16" i="28"/>
  <c r="X16" i="31"/>
  <c r="X40" i="24"/>
  <c r="V23" i="18"/>
  <c r="V23" i="13"/>
  <c r="V30" i="28"/>
  <c r="V37" i="13"/>
  <c r="V29" i="31"/>
  <c r="V37" i="20"/>
  <c r="V37" i="29"/>
  <c r="V37" i="18"/>
  <c r="V30" i="38"/>
  <c r="V30" i="26"/>
  <c r="X20" i="15"/>
  <c r="V33" i="33"/>
  <c r="V33" i="29"/>
  <c r="V9" i="28"/>
  <c r="X20" i="38"/>
  <c r="X20" i="30"/>
  <c r="X20" i="19"/>
  <c r="V17" i="34"/>
  <c r="V17" i="49"/>
  <c r="V41" i="21"/>
  <c r="V41" i="31"/>
  <c r="V21" i="31"/>
  <c r="V25" i="32"/>
  <c r="V13" i="14"/>
  <c r="V30" i="8"/>
  <c r="V9" i="44"/>
  <c r="X16" i="38"/>
  <c r="X40" i="16"/>
  <c r="V13" i="38"/>
  <c r="V29" i="37"/>
  <c r="X9" i="27"/>
  <c r="V29" i="34"/>
  <c r="V37" i="31"/>
  <c r="V29" i="43"/>
  <c r="V29" i="14"/>
  <c r="V37" i="49"/>
  <c r="V37" i="16"/>
  <c r="V37" i="27"/>
  <c r="V30" i="37"/>
  <c r="V33" i="40"/>
  <c r="X20" i="22"/>
  <c r="V33" i="26"/>
  <c r="V33" i="43"/>
  <c r="V9" i="41"/>
  <c r="X20" i="35"/>
  <c r="X20" i="52"/>
  <c r="X20" i="36"/>
  <c r="V17" i="38"/>
  <c r="V17" i="42"/>
  <c r="V41" i="14"/>
  <c r="V41" i="35"/>
  <c r="V21" i="21"/>
  <c r="V25" i="8"/>
  <c r="V13" i="52"/>
  <c r="V20" i="44"/>
  <c r="X20" i="50"/>
  <c r="V30" i="29"/>
  <c r="V9" i="50"/>
  <c r="X16" i="48"/>
  <c r="X40" i="51"/>
  <c r="V13" i="27"/>
  <c r="V29" i="20"/>
  <c r="V30" i="39"/>
  <c r="V23" i="17"/>
  <c r="V37" i="15"/>
  <c r="V29" i="36"/>
  <c r="V29" i="49"/>
  <c r="V37" i="38"/>
  <c r="V37" i="50"/>
  <c r="V30" i="42"/>
  <c r="V9" i="29"/>
  <c r="X20" i="26"/>
  <c r="V33" i="48"/>
  <c r="V9" i="20"/>
  <c r="V9" i="52"/>
  <c r="X20" i="42"/>
  <c r="X20" i="37"/>
  <c r="V17" i="17"/>
  <c r="V17" i="12"/>
  <c r="V41" i="25"/>
  <c r="V21" i="32"/>
  <c r="V21" i="20"/>
  <c r="V25" i="17"/>
  <c r="V20" i="27"/>
  <c r="X20" i="29"/>
  <c r="V11" i="16"/>
  <c r="X40" i="28"/>
  <c r="X40" i="29"/>
  <c r="V23" i="35"/>
  <c r="X16" i="13"/>
  <c r="V13" i="26"/>
  <c r="V23" i="8"/>
  <c r="V23" i="44"/>
  <c r="V37" i="44"/>
  <c r="V37" i="35"/>
  <c r="V30" i="25"/>
  <c r="V30" i="51"/>
  <c r="X25" i="12"/>
  <c r="X20" i="32"/>
  <c r="V9" i="48"/>
  <c r="X20" i="48"/>
  <c r="X20" i="31"/>
  <c r="V17" i="21"/>
  <c r="V21" i="43"/>
  <c r="X20" i="28"/>
  <c r="V30" i="41"/>
  <c r="V23" i="39"/>
  <c r="X40" i="48"/>
  <c r="X40" i="19"/>
  <c r="V23" i="30"/>
  <c r="E27" i="34"/>
  <c r="G27" i="34"/>
  <c r="E26" i="42"/>
  <c r="X24" i="37"/>
  <c r="X24" i="23"/>
  <c r="X24" i="44"/>
  <c r="X24" i="48"/>
  <c r="X41" i="21"/>
  <c r="X41" i="40"/>
  <c r="X41" i="27"/>
  <c r="X37" i="34"/>
  <c r="X37" i="41"/>
  <c r="X33" i="29"/>
  <c r="X33" i="43"/>
  <c r="X29" i="50"/>
  <c r="X29" i="28"/>
  <c r="X29" i="24"/>
  <c r="X21" i="23"/>
  <c r="X21" i="13"/>
  <c r="X21" i="31"/>
  <c r="X13" i="14"/>
  <c r="X13" i="18"/>
  <c r="J14" i="12"/>
  <c r="J24" i="20"/>
  <c r="J37" i="24"/>
  <c r="J37" i="33"/>
  <c r="J37" i="41"/>
  <c r="G10" i="49"/>
  <c r="X24" i="38"/>
  <c r="X9" i="36"/>
  <c r="X13" i="13"/>
  <c r="X25" i="8"/>
  <c r="X37" i="38"/>
  <c r="J7" i="50"/>
  <c r="J7" i="13"/>
  <c r="J7" i="42"/>
  <c r="P19" i="41"/>
  <c r="P19" i="15"/>
  <c r="F32" i="42"/>
  <c r="F32" i="8"/>
  <c r="G32" i="8" s="1"/>
  <c r="P32" i="48"/>
  <c r="F32" i="27"/>
  <c r="X16" i="44"/>
  <c r="X16" i="50"/>
  <c r="X16" i="26"/>
  <c r="X16" i="21"/>
  <c r="X16" i="27"/>
  <c r="X16" i="52"/>
  <c r="X16" i="24"/>
  <c r="X16" i="32"/>
  <c r="X16" i="40"/>
  <c r="X16" i="36"/>
  <c r="X16" i="25"/>
  <c r="X16" i="37"/>
  <c r="X16" i="12"/>
  <c r="X16" i="29"/>
  <c r="X16" i="42"/>
  <c r="X16" i="15"/>
  <c r="X16" i="22"/>
  <c r="X16" i="17"/>
  <c r="X16" i="18"/>
  <c r="X16" i="41"/>
  <c r="X16" i="19"/>
  <c r="X16" i="43"/>
  <c r="X16" i="49"/>
  <c r="X16" i="16"/>
  <c r="X16" i="20"/>
  <c r="X16" i="34"/>
  <c r="X16" i="51"/>
  <c r="X16" i="39"/>
  <c r="V29" i="12"/>
  <c r="V29" i="22"/>
  <c r="V29" i="28"/>
  <c r="V29" i="42"/>
  <c r="V29" i="51"/>
  <c r="V41" i="30"/>
  <c r="V41" i="27"/>
  <c r="V41" i="18"/>
  <c r="V41" i="52"/>
  <c r="V41" i="38"/>
  <c r="V41" i="50"/>
  <c r="V41" i="40"/>
  <c r="V41" i="22"/>
  <c r="V41" i="42"/>
  <c r="V41" i="34"/>
  <c r="V41" i="43"/>
  <c r="V41" i="36"/>
  <c r="V41" i="8"/>
  <c r="V41" i="51"/>
  <c r="V41" i="26"/>
  <c r="V41" i="49"/>
  <c r="V41" i="32"/>
  <c r="V41" i="13"/>
  <c r="V41" i="41"/>
  <c r="V41" i="20"/>
  <c r="V41" i="44"/>
  <c r="V41" i="28"/>
  <c r="V41" i="19"/>
  <c r="V41" i="37"/>
  <c r="V41" i="39"/>
  <c r="V41" i="12"/>
  <c r="V41" i="23"/>
  <c r="V41" i="33"/>
  <c r="V41" i="15"/>
  <c r="V37" i="42"/>
  <c r="V37" i="37"/>
  <c r="V37" i="43"/>
  <c r="V37" i="30"/>
  <c r="V37" i="8"/>
  <c r="V37" i="52"/>
  <c r="V33" i="42"/>
  <c r="V33" i="31"/>
  <c r="V33" i="14"/>
  <c r="V33" i="12"/>
  <c r="V33" i="8"/>
  <c r="V33" i="44"/>
  <c r="V33" i="22"/>
  <c r="V33" i="50"/>
  <c r="V33" i="17"/>
  <c r="V33" i="24"/>
  <c r="V33" i="34"/>
  <c r="V33" i="13"/>
  <c r="V33" i="27"/>
  <c r="V33" i="39"/>
  <c r="V33" i="52"/>
  <c r="V33" i="23"/>
  <c r="V33" i="20"/>
  <c r="V33" i="38"/>
  <c r="V33" i="37"/>
  <c r="V33" i="15"/>
  <c r="V33" i="21"/>
  <c r="V33" i="51"/>
  <c r="V33" i="49"/>
  <c r="V33" i="30"/>
  <c r="V25" i="26"/>
  <c r="V25" i="20"/>
  <c r="V25" i="41"/>
  <c r="V25" i="50"/>
  <c r="V25" i="34"/>
  <c r="V25" i="25"/>
  <c r="V25" i="21"/>
  <c r="V25" i="48"/>
  <c r="V25" i="40"/>
  <c r="V25" i="14"/>
  <c r="V25" i="43"/>
  <c r="V25" i="24"/>
  <c r="V25" i="44"/>
  <c r="V25" i="16"/>
  <c r="V25" i="27"/>
  <c r="V25" i="30"/>
  <c r="V25" i="19"/>
  <c r="V25" i="15"/>
  <c r="V25" i="12"/>
  <c r="V25" i="36"/>
  <c r="V21" i="12"/>
  <c r="V21" i="39"/>
  <c r="V21" i="51"/>
  <c r="V21" i="28"/>
  <c r="V21" i="40"/>
  <c r="V21" i="17"/>
  <c r="V21" i="42"/>
  <c r="V21" i="50"/>
  <c r="V21" i="33"/>
  <c r="V21" i="23"/>
  <c r="V21" i="24"/>
  <c r="V21" i="27"/>
  <c r="V21" i="13"/>
  <c r="V21" i="15"/>
  <c r="V21" i="37"/>
  <c r="V21" i="26"/>
  <c r="V21" i="35"/>
  <c r="V21" i="19"/>
  <c r="V21" i="29"/>
  <c r="V21" i="52"/>
  <c r="V21" i="30"/>
  <c r="V21" i="44"/>
  <c r="V21" i="18"/>
  <c r="V21" i="36"/>
  <c r="V21" i="8"/>
  <c r="V21" i="38"/>
  <c r="V21" i="34"/>
  <c r="V21" i="14"/>
  <c r="V21" i="41"/>
  <c r="V17" i="27"/>
  <c r="V17" i="31"/>
  <c r="V17" i="13"/>
  <c r="V17" i="23"/>
  <c r="V17" i="16"/>
  <c r="V17" i="37"/>
  <c r="V17" i="24"/>
  <c r="V17" i="44"/>
  <c r="V17" i="19"/>
  <c r="V17" i="35"/>
  <c r="V17" i="26"/>
  <c r="V17" i="18"/>
  <c r="V17" i="48"/>
  <c r="V17" i="30"/>
  <c r="V17" i="14"/>
  <c r="V17" i="22"/>
  <c r="V17" i="41"/>
  <c r="V17" i="25"/>
  <c r="V17" i="32"/>
  <c r="V17" i="43"/>
  <c r="V17" i="50"/>
  <c r="V17" i="52"/>
  <c r="V17" i="28"/>
  <c r="V17" i="29"/>
  <c r="V17" i="8"/>
  <c r="V13" i="35"/>
  <c r="V13" i="43"/>
  <c r="V13" i="37"/>
  <c r="V13" i="49"/>
  <c r="V13" i="42"/>
  <c r="V13" i="33"/>
  <c r="V13" i="17"/>
  <c r="V13" i="48"/>
  <c r="V13" i="51"/>
  <c r="V13" i="24"/>
  <c r="V13" i="16"/>
  <c r="V13" i="30"/>
  <c r="V13" i="13"/>
  <c r="V9" i="26"/>
  <c r="V9" i="21"/>
  <c r="V9" i="40"/>
  <c r="V9" i="30"/>
  <c r="V9" i="24"/>
  <c r="V9" i="39"/>
  <c r="V9" i="33"/>
  <c r="V9" i="18"/>
  <c r="V9" i="8"/>
  <c r="V9" i="42"/>
  <c r="V9" i="23"/>
  <c r="V9" i="19"/>
  <c r="V9" i="49"/>
  <c r="V9" i="38"/>
  <c r="V9" i="17"/>
  <c r="V9" i="31"/>
  <c r="V9" i="27"/>
  <c r="V9" i="51"/>
  <c r="V9" i="16"/>
  <c r="V9" i="35"/>
  <c r="V9" i="14"/>
  <c r="V9" i="37"/>
  <c r="AN19" i="4"/>
  <c r="H19" i="4" s="1"/>
  <c r="AN13" i="4"/>
  <c r="H13" i="4" s="1"/>
  <c r="AN37" i="4"/>
  <c r="H37" i="4" s="1"/>
  <c r="AN46" i="4"/>
  <c r="H46" i="4" s="1"/>
  <c r="AN21" i="4"/>
  <c r="H21" i="4" s="1"/>
  <c r="AN11" i="4"/>
  <c r="H11" i="4" s="1"/>
  <c r="AN38" i="4"/>
  <c r="H38" i="4" s="1"/>
  <c r="AN29" i="4"/>
  <c r="H29" i="4" s="1"/>
  <c r="AN47" i="4"/>
  <c r="H47" i="4" s="1"/>
  <c r="AN31" i="4"/>
  <c r="H31" i="4" s="1"/>
  <c r="AN15" i="4"/>
  <c r="H15" i="4" s="1"/>
  <c r="J37" i="50"/>
  <c r="J14" i="38"/>
  <c r="T8" i="19"/>
  <c r="J24" i="49"/>
  <c r="T39" i="39"/>
  <c r="J37" i="44"/>
  <c r="J37" i="27"/>
  <c r="J37" i="26"/>
  <c r="G13" i="38"/>
  <c r="X24" i="30"/>
  <c r="X25" i="22"/>
  <c r="X33" i="44"/>
  <c r="V14" i="15"/>
  <c r="V14" i="29"/>
  <c r="V14" i="43"/>
  <c r="V14" i="32"/>
  <c r="V14" i="44"/>
  <c r="V14" i="14"/>
  <c r="F5" i="32"/>
  <c r="P5" i="41"/>
  <c r="P5" i="26"/>
  <c r="F5" i="31"/>
  <c r="P5" i="43"/>
  <c r="F5" i="29"/>
  <c r="P5" i="32"/>
  <c r="P5" i="29"/>
  <c r="P5" i="30"/>
  <c r="F5" i="34"/>
  <c r="F5" i="28"/>
  <c r="F5" i="30"/>
  <c r="P5" i="34"/>
  <c r="P5" i="37"/>
  <c r="P5" i="42"/>
  <c r="P5" i="31"/>
  <c r="P5" i="33"/>
  <c r="F5" i="37"/>
  <c r="F5" i="41"/>
  <c r="F5" i="40"/>
  <c r="F5" i="33"/>
  <c r="P5" i="36"/>
  <c r="P5" i="40"/>
  <c r="F5" i="43"/>
  <c r="F10" i="49"/>
  <c r="P10" i="18"/>
  <c r="F10" i="12"/>
  <c r="G10" i="12" s="1"/>
  <c r="P10" i="39"/>
  <c r="F10" i="51"/>
  <c r="P10" i="8"/>
  <c r="F10" i="20"/>
  <c r="G10" i="20" s="1"/>
  <c r="P10" i="16"/>
  <c r="P10" i="44"/>
  <c r="P10" i="51"/>
  <c r="P10" i="20"/>
  <c r="P10" i="24"/>
  <c r="P10" i="29"/>
  <c r="F10" i="18"/>
  <c r="G10" i="18" s="1"/>
  <c r="P10" i="48"/>
  <c r="P10" i="38"/>
  <c r="F10" i="16"/>
  <c r="P10" i="28"/>
  <c r="F10" i="23"/>
  <c r="G10" i="23" s="1"/>
  <c r="P10" i="49"/>
  <c r="F10" i="42"/>
  <c r="F10" i="34"/>
  <c r="F10" i="31"/>
  <c r="J37" i="21"/>
  <c r="J14" i="33"/>
  <c r="J14" i="51"/>
  <c r="T8" i="16"/>
  <c r="J24" i="34"/>
  <c r="J41" i="49"/>
  <c r="J37" i="25"/>
  <c r="J37" i="39"/>
  <c r="X24" i="52"/>
  <c r="X33" i="48"/>
  <c r="V6" i="24"/>
  <c r="V6" i="16"/>
  <c r="V6" i="33"/>
  <c r="V6" i="23"/>
  <c r="V6" i="31"/>
  <c r="V6" i="20"/>
  <c r="V6" i="49"/>
  <c r="V6" i="40"/>
  <c r="V6" i="8"/>
  <c r="V6" i="43"/>
  <c r="V6" i="27"/>
  <c r="V6" i="51"/>
  <c r="V6" i="38"/>
  <c r="V6" i="41"/>
  <c r="V6" i="14"/>
  <c r="V6" i="42"/>
  <c r="G10" i="8"/>
  <c r="P25" i="24"/>
  <c r="F25" i="21"/>
  <c r="P25" i="30"/>
  <c r="F25" i="13"/>
  <c r="P25" i="42"/>
  <c r="F25" i="14"/>
  <c r="F25" i="52"/>
  <c r="F25" i="44"/>
  <c r="P25" i="36"/>
  <c r="P25" i="51"/>
  <c r="F25" i="30"/>
  <c r="P25" i="50"/>
  <c r="P25" i="38"/>
  <c r="F25" i="28"/>
  <c r="P15" i="37"/>
  <c r="F15" i="38"/>
  <c r="G15" i="38" s="1"/>
  <c r="F15" i="25"/>
  <c r="F15" i="41"/>
  <c r="P15" i="18"/>
  <c r="P15" i="39"/>
  <c r="J14" i="32"/>
  <c r="T8" i="44"/>
  <c r="J24" i="36"/>
  <c r="J41" i="44"/>
  <c r="J37" i="35"/>
  <c r="J37" i="23"/>
  <c r="X24" i="41"/>
  <c r="X9" i="22"/>
  <c r="X33" i="23"/>
  <c r="F36" i="19"/>
  <c r="G36" i="19" s="1"/>
  <c r="F36" i="41"/>
  <c r="P36" i="49"/>
  <c r="F36" i="31"/>
  <c r="P36" i="23"/>
  <c r="F36" i="28"/>
  <c r="F36" i="18"/>
  <c r="G36" i="18" s="1"/>
  <c r="P36" i="37"/>
  <c r="P36" i="25"/>
  <c r="P36" i="44"/>
  <c r="F36" i="42"/>
  <c r="V6" i="15"/>
  <c r="G10" i="42"/>
  <c r="V39" i="16"/>
  <c r="V39" i="48"/>
  <c r="V39" i="31"/>
  <c r="V39" i="29"/>
  <c r="V39" i="8"/>
  <c r="V39" i="40"/>
  <c r="V39" i="23"/>
  <c r="V39" i="32"/>
  <c r="V39" i="17"/>
  <c r="V39" i="13"/>
  <c r="V39" i="38"/>
  <c r="V39" i="15"/>
  <c r="V39" i="43"/>
  <c r="V39" i="24"/>
  <c r="V39" i="28"/>
  <c r="V39" i="34"/>
  <c r="V39" i="22"/>
  <c r="V39" i="27"/>
  <c r="V39" i="20"/>
  <c r="V39" i="36"/>
  <c r="V39" i="42"/>
  <c r="V39" i="25"/>
  <c r="V39" i="44"/>
  <c r="V39" i="33"/>
  <c r="V39" i="50"/>
  <c r="J14" i="22"/>
  <c r="T8" i="17"/>
  <c r="J24" i="17"/>
  <c r="J41" i="41"/>
  <c r="J37" i="16"/>
  <c r="J37" i="36"/>
  <c r="X24" i="34"/>
  <c r="X9" i="16"/>
  <c r="X37" i="18"/>
  <c r="V6" i="12"/>
  <c r="N20" i="16"/>
  <c r="N20" i="33"/>
  <c r="N20" i="42"/>
  <c r="N20" i="28"/>
  <c r="N20" i="22"/>
  <c r="N20" i="37"/>
  <c r="N20" i="21"/>
  <c r="N20" i="30"/>
  <c r="N20" i="25"/>
  <c r="N20" i="44"/>
  <c r="N20" i="23"/>
  <c r="N20" i="36"/>
  <c r="N20" i="31"/>
  <c r="N20" i="43"/>
  <c r="N20" i="24"/>
  <c r="N20" i="12"/>
  <c r="N20" i="14"/>
  <c r="N20" i="15"/>
  <c r="N20" i="32"/>
  <c r="N20" i="50"/>
  <c r="N20" i="20"/>
  <c r="N20" i="18"/>
  <c r="N20" i="38"/>
  <c r="N20" i="52"/>
  <c r="N20" i="17"/>
  <c r="J37" i="34"/>
  <c r="T8" i="51"/>
  <c r="J37" i="37"/>
  <c r="G27" i="12"/>
  <c r="X24" i="35"/>
  <c r="X24" i="19"/>
  <c r="X9" i="40"/>
  <c r="X37" i="43"/>
  <c r="N30" i="20"/>
  <c r="N30" i="42"/>
  <c r="N30" i="19"/>
  <c r="N30" i="33"/>
  <c r="G25" i="14"/>
  <c r="AN43" i="4"/>
  <c r="H43" i="4" s="1"/>
  <c r="AN27" i="4"/>
  <c r="H27" i="4" s="1"/>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G36" i="51" s="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G19" i="36" s="1"/>
  <c r="F36" i="17"/>
  <c r="G36" i="17" s="1"/>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G15" i="23" s="1"/>
  <c r="E27" i="21"/>
  <c r="E11" i="21"/>
  <c r="E23" i="19"/>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G15" i="48" s="1"/>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G43" i="52" s="1"/>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G32" i="30" s="1"/>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15" i="36"/>
  <c r="G15" i="44"/>
  <c r="G13" i="42"/>
  <c r="G36" i="28"/>
  <c r="G36" i="8"/>
  <c r="G33" i="42"/>
  <c r="G43" i="38"/>
  <c r="G43" i="51"/>
  <c r="G43" i="31"/>
  <c r="G12" i="31"/>
  <c r="G25" i="52"/>
  <c r="G8" i="13"/>
  <c r="G33" i="24"/>
  <c r="G5" i="8"/>
  <c r="G28" i="26"/>
  <c r="G28" i="34"/>
  <c r="G34" i="29"/>
  <c r="G34" i="44"/>
  <c r="G34" i="30"/>
  <c r="G13" i="20"/>
  <c r="G13" i="40"/>
  <c r="G43" i="32"/>
  <c r="G40" i="43"/>
  <c r="G10" i="30"/>
  <c r="G27" i="39"/>
  <c r="G5" i="43"/>
  <c r="G12" i="26"/>
  <c r="G10" i="13"/>
  <c r="G13" i="22"/>
  <c r="G33" i="40"/>
  <c r="G39" i="23"/>
  <c r="G43"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40" i="22"/>
  <c r="G40" i="13"/>
  <c r="G32" i="17"/>
  <c r="G32" i="15"/>
  <c r="G32" i="32"/>
  <c r="G15" i="41"/>
  <c r="G28" i="17"/>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25" i="28"/>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F10" i="4"/>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20"/>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34"/>
  <c r="J33" i="39"/>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E30" i="48"/>
  <c r="E26" i="48"/>
  <c r="E22" i="48"/>
  <c r="E16" i="48"/>
  <c r="E12" i="48"/>
  <c r="G12" i="48" s="1"/>
  <c r="E8" i="48"/>
  <c r="G8" i="48" s="1"/>
  <c r="E17" i="49"/>
  <c r="E25" i="49"/>
  <c r="E37" i="49"/>
  <c r="E7" i="49"/>
  <c r="E5" i="49"/>
  <c r="E41" i="49"/>
  <c r="E29" i="49"/>
  <c r="G29" i="49" s="1"/>
  <c r="E19" i="49"/>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E24" i="48"/>
  <c r="E20" i="48"/>
  <c r="E14" i="48"/>
  <c r="E10" i="48"/>
  <c r="G10" i="48" s="1"/>
  <c r="E6" i="48"/>
  <c r="E44" i="41" l="1"/>
  <c r="E44" i="50"/>
  <c r="G36" i="24"/>
  <c r="G15" i="25"/>
  <c r="G5" i="28"/>
  <c r="G29" i="42"/>
  <c r="E44" i="39"/>
  <c r="J33" i="28"/>
  <c r="J33" i="43"/>
  <c r="T10" i="28"/>
  <c r="G19" i="19"/>
  <c r="N35" i="33"/>
  <c r="N35" i="16"/>
  <c r="N35" i="43"/>
  <c r="N35" i="34"/>
  <c r="N35" i="44"/>
  <c r="N35" i="20"/>
  <c r="N35" i="17"/>
  <c r="N35" i="35"/>
  <c r="N35" i="15"/>
  <c r="N35" i="23"/>
  <c r="N35" i="39"/>
  <c r="N35" i="30"/>
  <c r="N35" i="50"/>
  <c r="N35" i="29"/>
  <c r="N35" i="22"/>
  <c r="N35" i="27"/>
  <c r="N35" i="48"/>
  <c r="N35" i="24"/>
  <c r="N35" i="8"/>
  <c r="N35" i="49"/>
  <c r="N35" i="14"/>
  <c r="N35" i="51"/>
  <c r="N35" i="18"/>
  <c r="N35" i="41"/>
  <c r="N35" i="28"/>
  <c r="N35" i="38"/>
  <c r="N35" i="25"/>
  <c r="N35" i="36"/>
  <c r="N26" i="15"/>
  <c r="N26" i="52"/>
  <c r="N26" i="43"/>
  <c r="N26" i="13"/>
  <c r="N26" i="23"/>
  <c r="N26" i="22"/>
  <c r="N26" i="16"/>
  <c r="N26" i="18"/>
  <c r="N26" i="34"/>
  <c r="N26" i="20"/>
  <c r="N26" i="49"/>
  <c r="N26" i="17"/>
  <c r="N26" i="44"/>
  <c r="N26" i="32"/>
  <c r="N26" i="51"/>
  <c r="N26" i="29"/>
  <c r="N26" i="14"/>
  <c r="N26" i="31"/>
  <c r="N26" i="33"/>
  <c r="N26" i="42"/>
  <c r="N26" i="36"/>
  <c r="N26" i="38"/>
  <c r="N26" i="25"/>
  <c r="N26" i="41"/>
  <c r="N26" i="8"/>
  <c r="N26" i="40"/>
  <c r="N26" i="12"/>
  <c r="N26" i="35"/>
  <c r="N26" i="19"/>
  <c r="N26" i="27"/>
  <c r="N26" i="26"/>
  <c r="N26" i="21"/>
  <c r="N26" i="30"/>
  <c r="N26" i="50"/>
  <c r="N26" i="28"/>
  <c r="N26" i="24"/>
  <c r="N26" i="39"/>
  <c r="N26" i="37"/>
  <c r="N26" i="48"/>
  <c r="J33" i="51"/>
  <c r="J33" i="14"/>
  <c r="T10" i="39"/>
  <c r="G36" i="31"/>
  <c r="G15" i="19"/>
  <c r="G5" i="34"/>
  <c r="N8" i="17"/>
  <c r="N8" i="44"/>
  <c r="N8" i="39"/>
  <c r="N8" i="37"/>
  <c r="N8" i="20"/>
  <c r="N8" i="18"/>
  <c r="N8" i="43"/>
  <c r="N8" i="19"/>
  <c r="N8" i="27"/>
  <c r="N8" i="21"/>
  <c r="N8" i="30"/>
  <c r="N8" i="22"/>
  <c r="N8" i="23"/>
  <c r="N8" i="33"/>
  <c r="N8" i="24"/>
  <c r="N8" i="26"/>
  <c r="N8" i="8"/>
  <c r="N8" i="25"/>
  <c r="N8" i="38"/>
  <c r="N8" i="28"/>
  <c r="N8" i="34"/>
  <c r="N8" i="42"/>
  <c r="N8" i="12"/>
  <c r="N8" i="16"/>
  <c r="N8" i="50"/>
  <c r="N8" i="15"/>
  <c r="N8" i="31"/>
  <c r="N8" i="36"/>
  <c r="N8" i="29"/>
  <c r="N8" i="40"/>
  <c r="N8" i="32"/>
  <c r="N8" i="14"/>
  <c r="N8" i="35"/>
  <c r="N8" i="51"/>
  <c r="N8" i="41"/>
  <c r="N8" i="13"/>
  <c r="G36" i="48"/>
  <c r="G36" i="36"/>
  <c r="J33" i="12"/>
  <c r="J33" i="24"/>
  <c r="T10" i="40"/>
  <c r="G5" i="41"/>
  <c r="N18" i="24"/>
  <c r="N18" i="20"/>
  <c r="N18" i="41"/>
  <c r="N18" i="32"/>
  <c r="N18" i="35"/>
  <c r="N18" i="30"/>
  <c r="N18" i="34"/>
  <c r="N18" i="16"/>
  <c r="N18" i="51"/>
  <c r="N18" i="48"/>
  <c r="N18" i="50"/>
  <c r="G36" i="38"/>
  <c r="J33" i="17"/>
  <c r="J33" i="18"/>
  <c r="T10" i="24"/>
  <c r="J28" i="36"/>
  <c r="J33" i="29"/>
  <c r="N24" i="20"/>
  <c r="N24" i="14"/>
  <c r="N24" i="25"/>
  <c r="N24" i="37"/>
  <c r="N24" i="42"/>
  <c r="N24" i="30"/>
  <c r="N24" i="35"/>
  <c r="N24" i="36"/>
  <c r="N24" i="39"/>
  <c r="N24" i="8"/>
  <c r="N24" i="50"/>
  <c r="N24" i="26"/>
  <c r="N24" i="23"/>
  <c r="N24" i="31"/>
  <c r="N24" i="38"/>
  <c r="N24" i="52"/>
  <c r="N24" i="15"/>
  <c r="N24" i="43"/>
  <c r="N24" i="13"/>
  <c r="N24" i="29"/>
  <c r="N24" i="16"/>
  <c r="N24" i="51"/>
  <c r="N24" i="49"/>
  <c r="N24" i="34"/>
  <c r="N43" i="38"/>
  <c r="N43" i="16"/>
  <c r="N43" i="50"/>
  <c r="N43" i="22"/>
  <c r="N43" i="8"/>
  <c r="G19" i="49"/>
  <c r="J33" i="42"/>
  <c r="J33" i="52"/>
  <c r="J33" i="27"/>
  <c r="T10" i="8"/>
  <c r="J28" i="27"/>
  <c r="G23" i="39"/>
  <c r="N40" i="32"/>
  <c r="N40" i="31"/>
  <c r="N40" i="36"/>
  <c r="N40" i="21"/>
  <c r="N40" i="34"/>
  <c r="N40" i="28"/>
  <c r="N40" i="42"/>
  <c r="N40" i="37"/>
  <c r="N40" i="50"/>
  <c r="N40" i="18"/>
  <c r="N40" i="17"/>
  <c r="N40" i="29"/>
  <c r="N40" i="49"/>
  <c r="N40" i="23"/>
  <c r="N40" i="27"/>
  <c r="N12" i="33"/>
  <c r="N12" i="22"/>
  <c r="N12" i="13"/>
  <c r="N12" i="15"/>
  <c r="N12" i="41"/>
  <c r="N12" i="14"/>
  <c r="N34" i="12"/>
  <c r="N34" i="49"/>
  <c r="N34" i="27"/>
  <c r="N34" i="25"/>
  <c r="N34" i="44"/>
  <c r="N34" i="43"/>
  <c r="N34" i="50"/>
  <c r="N34" i="24"/>
  <c r="N34" i="16"/>
  <c r="N34" i="32"/>
  <c r="N34" i="30"/>
  <c r="N34" i="40"/>
  <c r="N34" i="14"/>
  <c r="N34" i="42"/>
  <c r="N34" i="33"/>
  <c r="N34" i="31"/>
  <c r="N34" i="38"/>
  <c r="N34" i="35"/>
  <c r="N34" i="19"/>
  <c r="N34" i="18"/>
  <c r="N34" i="15"/>
  <c r="N34" i="20"/>
  <c r="N34" i="29"/>
  <c r="N34" i="26"/>
  <c r="N34" i="36"/>
  <c r="N34" i="39"/>
  <c r="N34" i="13"/>
  <c r="N34" i="21"/>
  <c r="N34" i="17"/>
  <c r="N34" i="48"/>
  <c r="N34" i="8"/>
  <c r="N34" i="34"/>
  <c r="N34" i="52"/>
  <c r="N34" i="37"/>
  <c r="N34" i="23"/>
  <c r="G28" i="48"/>
  <c r="J33" i="33"/>
  <c r="J33" i="38"/>
  <c r="J33" i="36"/>
  <c r="T10" i="42"/>
  <c r="J28" i="41"/>
  <c r="G23" i="19"/>
  <c r="N28" i="52"/>
  <c r="N28" i="31"/>
  <c r="N28" i="12"/>
  <c r="N28" i="37"/>
  <c r="N28" i="35"/>
  <c r="N28" i="24"/>
  <c r="N28" i="44"/>
  <c r="N28" i="13"/>
  <c r="N28" i="38"/>
  <c r="N28" i="17"/>
  <c r="N28" i="21"/>
  <c r="N28" i="36"/>
  <c r="N28" i="26"/>
  <c r="N28" i="30"/>
  <c r="N28" i="48"/>
  <c r="N28" i="25"/>
  <c r="N28" i="42"/>
  <c r="N28" i="41"/>
  <c r="N28" i="50"/>
  <c r="N28" i="33"/>
  <c r="N28" i="27"/>
  <c r="N28" i="29"/>
  <c r="N28" i="20"/>
  <c r="N28" i="39"/>
  <c r="N28" i="19"/>
  <c r="N28" i="15"/>
  <c r="N28" i="18"/>
  <c r="N28" i="32"/>
  <c r="N28" i="16"/>
  <c r="N28" i="23"/>
  <c r="N28" i="22"/>
  <c r="N28" i="34"/>
  <c r="N28" i="51"/>
  <c r="N28" i="14"/>
  <c r="N28" i="28"/>
  <c r="N28" i="40"/>
  <c r="N28" i="49"/>
  <c r="N28" i="43"/>
  <c r="N28" i="8"/>
  <c r="J33" i="16"/>
  <c r="J33" i="50"/>
  <c r="J33" i="41"/>
  <c r="T10" i="21"/>
  <c r="N44" i="39"/>
  <c r="N44" i="15"/>
  <c r="N16" i="17"/>
  <c r="N16" i="12"/>
  <c r="N16" i="50"/>
  <c r="N16" i="8"/>
  <c r="N16" i="5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2" i="8"/>
  <c r="I22" i="8" s="1"/>
  <c r="H14" i="8"/>
  <c r="I14" i="8" s="1"/>
  <c r="H42" i="8"/>
  <c r="I42" i="8" s="1"/>
  <c r="H39" i="8"/>
  <c r="I39" i="8" s="1"/>
  <c r="H23" i="8"/>
  <c r="I23" i="8" s="1"/>
  <c r="H41" i="8"/>
  <c r="I41" i="8" s="1"/>
  <c r="H25" i="8"/>
  <c r="I25" i="8" s="1"/>
  <c r="H21" i="8"/>
  <c r="I21" i="8" s="1"/>
  <c r="H29" i="8"/>
  <c r="I29" i="8" s="1"/>
  <c r="H8" i="8"/>
  <c r="I8" i="8" s="1"/>
  <c r="H32" i="8"/>
  <c r="I32" i="8" s="1"/>
  <c r="H40" i="8"/>
  <c r="I40" i="8" s="1"/>
  <c r="H5" i="8"/>
  <c r="H34" i="17"/>
  <c r="I34" i="17" s="1"/>
  <c r="H12" i="20"/>
  <c r="I12" i="20" s="1"/>
  <c r="H24" i="20"/>
  <c r="I24" i="20" s="1"/>
  <c r="H14" i="20"/>
  <c r="I14" i="20" s="1"/>
  <c r="H15" i="20"/>
  <c r="I15" i="20" s="1"/>
  <c r="H41" i="20"/>
  <c r="I41" i="20" s="1"/>
  <c r="H29" i="20"/>
  <c r="I29" i="20" s="1"/>
  <c r="H6" i="37"/>
  <c r="I6" i="37" s="1"/>
  <c r="H41" i="37"/>
  <c r="I41" i="37" s="1"/>
  <c r="H33" i="37"/>
  <c r="I33" i="37" s="1"/>
  <c r="H17" i="37"/>
  <c r="I17" i="37" s="1"/>
  <c r="H9" i="37"/>
  <c r="I9" i="37" s="1"/>
  <c r="H32" i="37"/>
  <c r="I32" i="37" s="1"/>
  <c r="H24" i="37"/>
  <c r="I24" i="37" s="1"/>
  <c r="H16" i="37"/>
  <c r="I16" i="37" s="1"/>
  <c r="H8" i="37"/>
  <c r="I8" i="37" s="1"/>
  <c r="H35" i="37"/>
  <c r="I35" i="37" s="1"/>
  <c r="H13" i="37"/>
  <c r="I13" i="37" s="1"/>
  <c r="H30" i="37"/>
  <c r="I30" i="37" s="1"/>
  <c r="H20" i="37"/>
  <c r="I20" i="37" s="1"/>
  <c r="H10" i="37"/>
  <c r="I10" i="37" s="1"/>
  <c r="H31" i="37"/>
  <c r="I31" i="37" s="1"/>
  <c r="H19" i="37"/>
  <c r="I19" i="37" s="1"/>
  <c r="H5" i="37"/>
  <c r="H37" i="37"/>
  <c r="I37" i="37" s="1"/>
  <c r="H15" i="37"/>
  <c r="I15" i="37" s="1"/>
  <c r="H36" i="37"/>
  <c r="I36" i="37" s="1"/>
  <c r="H18" i="37"/>
  <c r="I18" i="37" s="1"/>
  <c r="H43" i="37"/>
  <c r="I43" i="37" s="1"/>
  <c r="H27" i="37"/>
  <c r="I27" i="37" s="1"/>
  <c r="H7" i="37"/>
  <c r="I7" i="37" s="1"/>
  <c r="H12" i="37"/>
  <c r="I12" i="37" s="1"/>
  <c r="H29" i="37"/>
  <c r="I29" i="37" s="1"/>
  <c r="H34" i="37"/>
  <c r="I34" i="37" s="1"/>
  <c r="H39" i="37"/>
  <c r="I39" i="37" s="1"/>
  <c r="H38" i="37"/>
  <c r="I38" i="37" s="1"/>
  <c r="H21" i="37"/>
  <c r="I21" i="37" s="1"/>
  <c r="H16" i="28"/>
  <c r="I16" i="28" s="1"/>
  <c r="H5" i="28"/>
  <c r="H36" i="28"/>
  <c r="I36" i="28" s="1"/>
  <c r="H22" i="28"/>
  <c r="I22" i="28" s="1"/>
  <c r="H12" i="28"/>
  <c r="I12" i="28" s="1"/>
  <c r="H34" i="28"/>
  <c r="I34" i="28" s="1"/>
  <c r="H6" i="28"/>
  <c r="I6" i="28" s="1"/>
  <c r="H18" i="28"/>
  <c r="I18" i="28" s="1"/>
  <c r="H43" i="28"/>
  <c r="I43" i="28" s="1"/>
  <c r="H39" i="28"/>
  <c r="I39" i="28" s="1"/>
  <c r="H25" i="28"/>
  <c r="I25" i="28" s="1"/>
  <c r="H11" i="28"/>
  <c r="I11" i="28" s="1"/>
  <c r="H15" i="28"/>
  <c r="I15" i="28" s="1"/>
  <c r="H35" i="28"/>
  <c r="I35" i="28" s="1"/>
  <c r="H8" i="24"/>
  <c r="I8" i="24" s="1"/>
  <c r="H24" i="24"/>
  <c r="I24" i="24" s="1"/>
  <c r="H32" i="24"/>
  <c r="I32" i="24" s="1"/>
  <c r="H40" i="24"/>
  <c r="I40" i="24" s="1"/>
  <c r="H30" i="24"/>
  <c r="I30" i="24" s="1"/>
  <c r="H42" i="24"/>
  <c r="I42" i="24" s="1"/>
  <c r="H12" i="24"/>
  <c r="I12" i="24" s="1"/>
  <c r="H26" i="24"/>
  <c r="I26" i="24" s="1"/>
  <c r="H5" i="24"/>
  <c r="H34" i="24"/>
  <c r="I34" i="24" s="1"/>
  <c r="H14" i="24"/>
  <c r="I14" i="24" s="1"/>
  <c r="H6" i="24"/>
  <c r="I6" i="24" s="1"/>
  <c r="H22" i="24"/>
  <c r="I22" i="24" s="1"/>
  <c r="H36" i="24"/>
  <c r="I36" i="24" s="1"/>
  <c r="H43" i="24"/>
  <c r="I43" i="24" s="1"/>
  <c r="H19" i="24"/>
  <c r="I19" i="24" s="1"/>
  <c r="H41" i="24"/>
  <c r="I41" i="24" s="1"/>
  <c r="H37" i="24"/>
  <c r="I37" i="24" s="1"/>
  <c r="H23" i="24"/>
  <c r="I23" i="24" s="1"/>
  <c r="H9" i="24"/>
  <c r="I9" i="24" s="1"/>
  <c r="H25" i="24"/>
  <c r="I25" i="24" s="1"/>
  <c r="H21" i="24"/>
  <c r="I21" i="24" s="1"/>
  <c r="H15" i="24"/>
  <c r="I15" i="24" s="1"/>
  <c r="H13" i="24"/>
  <c r="I13" i="24" s="1"/>
  <c r="H33" i="24"/>
  <c r="I33" i="24" s="1"/>
  <c r="H17" i="24"/>
  <c r="I17" i="24" s="1"/>
  <c r="H12" i="19"/>
  <c r="I12" i="19" s="1"/>
  <c r="H38" i="19"/>
  <c r="I38" i="19" s="1"/>
  <c r="H22" i="19"/>
  <c r="I22" i="19" s="1"/>
  <c r="H23" i="19"/>
  <c r="I23" i="19" s="1"/>
  <c r="H15" i="19"/>
  <c r="I15" i="19" s="1"/>
  <c r="H7" i="19"/>
  <c r="I7" i="19" s="1"/>
  <c r="H11" i="19"/>
  <c r="I11" i="19" s="1"/>
  <c r="H35" i="19"/>
  <c r="I35" i="19" s="1"/>
  <c r="H21" i="19"/>
  <c r="I21" i="19" s="1"/>
  <c r="H16" i="19"/>
  <c r="I16" i="19" s="1"/>
  <c r="H32" i="19"/>
  <c r="I32" i="19" s="1"/>
  <c r="H18" i="21"/>
  <c r="I18" i="21" s="1"/>
  <c r="H22" i="21"/>
  <c r="I22" i="21" s="1"/>
  <c r="H34" i="21"/>
  <c r="I34" i="21" s="1"/>
  <c r="H42" i="21"/>
  <c r="I42" i="21" s="1"/>
  <c r="H8" i="21"/>
  <c r="I8" i="21" s="1"/>
  <c r="H12" i="21"/>
  <c r="I12" i="21" s="1"/>
  <c r="H20" i="21"/>
  <c r="I20" i="21" s="1"/>
  <c r="H28" i="21"/>
  <c r="I28" i="21" s="1"/>
  <c r="H31" i="21"/>
  <c r="I31" i="21" s="1"/>
  <c r="H39" i="21"/>
  <c r="I39" i="21" s="1"/>
  <c r="H11" i="21"/>
  <c r="I11" i="21" s="1"/>
  <c r="H19" i="21"/>
  <c r="I19" i="21" s="1"/>
  <c r="H27" i="21"/>
  <c r="I27" i="21" s="1"/>
  <c r="H43" i="21"/>
  <c r="I43" i="21" s="1"/>
  <c r="H37" i="21"/>
  <c r="I37" i="21" s="1"/>
  <c r="H21" i="21"/>
  <c r="I21" i="21" s="1"/>
  <c r="H17" i="21"/>
  <c r="I17" i="21" s="1"/>
  <c r="H5" i="18" a="1"/>
  <c r="H16" i="50"/>
  <c r="I16" i="50" s="1"/>
  <c r="H33" i="50"/>
  <c r="I33" i="50" s="1"/>
  <c r="H23" i="50"/>
  <c r="I23" i="50" s="1"/>
  <c r="H7" i="50"/>
  <c r="I7" i="50" s="1"/>
  <c r="H35" i="50"/>
  <c r="I35" i="50" s="1"/>
  <c r="H25" i="50"/>
  <c r="I25" i="50" s="1"/>
  <c r="H20" i="50"/>
  <c r="I20" i="50" s="1"/>
  <c r="H41" i="50"/>
  <c r="I41" i="50" s="1"/>
  <c r="H27" i="50"/>
  <c r="I27" i="50" s="1"/>
  <c r="H24" i="50"/>
  <c r="I24" i="50" s="1"/>
  <c r="H21" i="50"/>
  <c r="I21" i="50" s="1"/>
  <c r="H43" i="50"/>
  <c r="I43" i="50" s="1"/>
  <c r="H12" i="50"/>
  <c r="I12" i="50" s="1"/>
  <c r="H19" i="50"/>
  <c r="I19" i="50" s="1"/>
  <c r="H28" i="50"/>
  <c r="I28" i="50" s="1"/>
  <c r="H12" i="29"/>
  <c r="I12" i="29" s="1"/>
  <c r="H36" i="29"/>
  <c r="I36" i="29" s="1"/>
  <c r="H18" i="29"/>
  <c r="I18" i="29" s="1"/>
  <c r="H30" i="29"/>
  <c r="I30" i="29" s="1"/>
  <c r="H14" i="29"/>
  <c r="I14" i="29" s="1"/>
  <c r="H24" i="29"/>
  <c r="I24" i="29" s="1"/>
  <c r="H22" i="29"/>
  <c r="I22" i="29" s="1"/>
  <c r="H42" i="29"/>
  <c r="I42" i="29" s="1"/>
  <c r="H32" i="29"/>
  <c r="I32" i="29" s="1"/>
  <c r="H26" i="29"/>
  <c r="I26" i="29" s="1"/>
  <c r="H6" i="29"/>
  <c r="I6" i="29" s="1"/>
  <c r="H16" i="29"/>
  <c r="I16" i="29" s="1"/>
  <c r="H27" i="29"/>
  <c r="I27" i="29" s="1"/>
  <c r="H19" i="29"/>
  <c r="I19" i="29" s="1"/>
  <c r="H11" i="29"/>
  <c r="I11" i="29" s="1"/>
  <c r="H13" i="29"/>
  <c r="I13" i="29" s="1"/>
  <c r="H33" i="29"/>
  <c r="I33" i="29" s="1"/>
  <c r="H29" i="29"/>
  <c r="I29" i="29" s="1"/>
  <c r="H41" i="29"/>
  <c r="I41" i="29" s="1"/>
  <c r="H39" i="29"/>
  <c r="I39" i="29" s="1"/>
  <c r="H25" i="29"/>
  <c r="I25" i="29" s="1"/>
  <c r="H37" i="29"/>
  <c r="I37" i="29" s="1"/>
  <c r="H9" i="29"/>
  <c r="I9" i="29" s="1"/>
  <c r="H5" i="29"/>
  <c r="H5" i="14" a="1"/>
  <c r="H10" i="32"/>
  <c r="I10" i="32" s="1"/>
  <c r="H18" i="32"/>
  <c r="I18" i="32" s="1"/>
  <c r="H26" i="32"/>
  <c r="I26" i="32" s="1"/>
  <c r="H12" i="32"/>
  <c r="I12" i="32" s="1"/>
  <c r="H32" i="32"/>
  <c r="I32" i="32" s="1"/>
  <c r="H5" i="32"/>
  <c r="H30" i="32"/>
  <c r="I30" i="32" s="1"/>
  <c r="H20" i="32"/>
  <c r="I20" i="32" s="1"/>
  <c r="H8" i="32"/>
  <c r="I8" i="32" s="1"/>
  <c r="H6" i="32"/>
  <c r="I6" i="32" s="1"/>
  <c r="H40" i="32"/>
  <c r="I40" i="32" s="1"/>
  <c r="H14" i="32"/>
  <c r="I14" i="32" s="1"/>
  <c r="H29" i="32"/>
  <c r="I29" i="32" s="1"/>
  <c r="H21" i="32"/>
  <c r="I21" i="32" s="1"/>
  <c r="H35" i="32"/>
  <c r="I35" i="32" s="1"/>
  <c r="H31" i="32"/>
  <c r="I31" i="32" s="1"/>
  <c r="H17" i="32"/>
  <c r="I17" i="32" s="1"/>
  <c r="H33" i="32"/>
  <c r="I33" i="32" s="1"/>
  <c r="H43" i="32"/>
  <c r="I43" i="32" s="1"/>
  <c r="H7" i="32"/>
  <c r="I7" i="32" s="1"/>
  <c r="H41" i="32"/>
  <c r="I41" i="32" s="1"/>
  <c r="H27" i="32"/>
  <c r="I27" i="32" s="1"/>
  <c r="H39" i="32"/>
  <c r="I39" i="32" s="1"/>
  <c r="H25" i="32"/>
  <c r="I25" i="32" s="1"/>
  <c r="H16" i="35"/>
  <c r="I16" i="35" s="1"/>
  <c r="H33" i="35"/>
  <c r="I33" i="35" s="1"/>
  <c r="H8" i="35"/>
  <c r="I8" i="35" s="1"/>
  <c r="H12" i="35"/>
  <c r="I12" i="35" s="1"/>
  <c r="H42" i="35"/>
  <c r="I42" i="35" s="1"/>
  <c r="H40" i="35"/>
  <c r="I40" i="35" s="1"/>
  <c r="H26" i="35"/>
  <c r="I26" i="35" s="1"/>
  <c r="H6" i="41"/>
  <c r="I6" i="41" s="1"/>
  <c r="H25" i="41"/>
  <c r="I25" i="41" s="1"/>
  <c r="H17" i="41"/>
  <c r="I17" i="41" s="1"/>
  <c r="H9" i="41"/>
  <c r="I9" i="41" s="1"/>
  <c r="H32" i="41"/>
  <c r="I32" i="41" s="1"/>
  <c r="H24" i="41"/>
  <c r="I24" i="41" s="1"/>
  <c r="H8" i="41"/>
  <c r="I8" i="41" s="1"/>
  <c r="H42" i="41"/>
  <c r="I42" i="41" s="1"/>
  <c r="H20" i="41"/>
  <c r="I20" i="41" s="1"/>
  <c r="H10" i="41"/>
  <c r="I10" i="41" s="1"/>
  <c r="H31" i="41"/>
  <c r="I31" i="41" s="1"/>
  <c r="H19" i="41"/>
  <c r="I19" i="41" s="1"/>
  <c r="H27" i="41"/>
  <c r="I27" i="41" s="1"/>
  <c r="H11" i="41"/>
  <c r="I11" i="41" s="1"/>
  <c r="H36" i="41"/>
  <c r="I36" i="41" s="1"/>
  <c r="H18" i="41"/>
  <c r="I18" i="41" s="1"/>
  <c r="H21" i="41"/>
  <c r="I21" i="41" s="1"/>
  <c r="H34" i="41"/>
  <c r="I34" i="41" s="1"/>
  <c r="H12" i="41"/>
  <c r="I12" i="41" s="1"/>
  <c r="H26" i="41"/>
  <c r="I26" i="41" s="1"/>
  <c r="H43" i="41"/>
  <c r="I43" i="41" s="1"/>
  <c r="H27" i="33"/>
  <c r="I27" i="33" s="1"/>
  <c r="H11" i="33"/>
  <c r="I11" i="33" s="1"/>
  <c r="H41" i="33"/>
  <c r="I41" i="33" s="1"/>
  <c r="H37" i="33"/>
  <c r="I37" i="33" s="1"/>
  <c r="H23" i="33"/>
  <c r="I23" i="33" s="1"/>
  <c r="H9" i="33"/>
  <c r="I9" i="33" s="1"/>
  <c r="H13" i="33"/>
  <c r="I13" i="33" s="1"/>
  <c r="H14" i="33"/>
  <c r="I14" i="33" s="1"/>
  <c r="H38" i="33"/>
  <c r="I38" i="33" s="1"/>
  <c r="H10" i="33"/>
  <c r="I10" i="33" s="1"/>
  <c r="H20" i="33"/>
  <c r="I20" i="33" s="1"/>
  <c r="H32" i="33"/>
  <c r="I32" i="33" s="1"/>
  <c r="H28" i="33"/>
  <c r="I28" i="33" s="1"/>
  <c r="H8" i="33"/>
  <c r="I8" i="33" s="1"/>
  <c r="H34" i="33"/>
  <c r="I34" i="33" s="1"/>
  <c r="H24" i="33"/>
  <c r="I24" i="33" s="1"/>
  <c r="H6" i="39"/>
  <c r="I6" i="39" s="1"/>
  <c r="H25" i="39"/>
  <c r="I25" i="39" s="1"/>
  <c r="H26" i="39"/>
  <c r="I26" i="39" s="1"/>
  <c r="H27" i="39"/>
  <c r="I27" i="39" s="1"/>
  <c r="H13" i="39"/>
  <c r="I13" i="39" s="1"/>
  <c r="H37" i="39"/>
  <c r="I37" i="39" s="1"/>
  <c r="H17" i="42"/>
  <c r="I17" i="42" s="1"/>
  <c r="H40" i="42"/>
  <c r="I40" i="42" s="1"/>
  <c r="H24" i="42"/>
  <c r="I24" i="42" s="1"/>
  <c r="H8" i="42"/>
  <c r="I8" i="42" s="1"/>
  <c r="H28" i="42"/>
  <c r="I28" i="42" s="1"/>
  <c r="H6" i="42"/>
  <c r="I6" i="42" s="1"/>
  <c r="H42" i="42"/>
  <c r="I42" i="42" s="1"/>
  <c r="H12" i="42"/>
  <c r="I12" i="42" s="1"/>
  <c r="H36" i="42"/>
  <c r="I36" i="42" s="1"/>
  <c r="H22" i="42"/>
  <c r="I22" i="42" s="1"/>
  <c r="H30" i="42"/>
  <c r="I30" i="42" s="1"/>
  <c r="H39" i="30"/>
  <c r="I39" i="30" s="1"/>
  <c r="H15" i="30"/>
  <c r="I15" i="30" s="1"/>
  <c r="H14" i="40"/>
  <c r="I14" i="40" s="1"/>
  <c r="H28" i="40"/>
  <c r="I28" i="40" s="1"/>
  <c r="H6" i="40"/>
  <c r="I6" i="40" s="1"/>
  <c r="H10" i="40"/>
  <c r="I10" i="40" s="1"/>
  <c r="H6" i="22"/>
  <c r="I6" i="22" s="1"/>
  <c r="H12" i="22"/>
  <c r="I12" i="22" s="1"/>
  <c r="H28" i="22"/>
  <c r="I28" i="22" s="1"/>
  <c r="H20" i="22"/>
  <c r="I20" i="22" s="1"/>
  <c r="H32" i="22"/>
  <c r="I32" i="22" s="1"/>
  <c r="H8" i="22"/>
  <c r="I8" i="22" s="1"/>
  <c r="H35" i="22"/>
  <c r="I35" i="22" s="1"/>
  <c r="H43" i="22"/>
  <c r="I43" i="22" s="1"/>
  <c r="H7" i="22"/>
  <c r="I7" i="22" s="1"/>
  <c r="H41" i="22"/>
  <c r="I41" i="22" s="1"/>
  <c r="H23" i="22"/>
  <c r="I23" i="22" s="1"/>
  <c r="H9" i="22"/>
  <c r="I9"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19" i="51"/>
  <c r="I19" i="51" s="1"/>
  <c r="H6" i="51"/>
  <c r="I6" i="51" s="1"/>
  <c r="H37" i="51"/>
  <c r="I37" i="51" s="1"/>
  <c r="H21" i="25" l="1"/>
  <c r="I21" i="25" s="1"/>
  <c r="H27" i="25"/>
  <c r="I27" i="25" s="1"/>
  <c r="H16" i="25"/>
  <c r="I16" i="25" s="1"/>
  <c r="H27" i="22"/>
  <c r="I27" i="22" s="1"/>
  <c r="H5" i="22"/>
  <c r="H26" i="40"/>
  <c r="I26" i="40" s="1"/>
  <c r="H34" i="42"/>
  <c r="I34" i="42" s="1"/>
  <c r="H38" i="39"/>
  <c r="I38" i="39" s="1"/>
  <c r="H12" i="33"/>
  <c r="I12" i="33" s="1"/>
  <c r="H33" i="33"/>
  <c r="I33" i="33" s="1"/>
  <c r="H35" i="33"/>
  <c r="I35" i="33" s="1"/>
  <c r="H22" i="41"/>
  <c r="I22" i="41" s="1"/>
  <c r="H30" i="41"/>
  <c r="I30" i="41" s="1"/>
  <c r="H41" i="41"/>
  <c r="I41" i="41" s="1"/>
  <c r="H27" i="35"/>
  <c r="I27" i="35" s="1"/>
  <c r="H15" i="32"/>
  <c r="I15" i="32" s="1"/>
  <c r="H24" i="32"/>
  <c r="I24" i="32" s="1"/>
  <c r="H22" i="32"/>
  <c r="I22" i="32" s="1"/>
  <c r="H23" i="29"/>
  <c r="I23" i="29" s="1"/>
  <c r="H31" i="29"/>
  <c r="I31" i="29" s="1"/>
  <c r="H10" i="29"/>
  <c r="I10" i="29" s="1"/>
  <c r="H20" i="29"/>
  <c r="I20" i="29" s="1"/>
  <c r="H36" i="50"/>
  <c r="I36" i="50" s="1"/>
  <c r="H39" i="50"/>
  <c r="I39" i="50" s="1"/>
  <c r="H35" i="21"/>
  <c r="I35" i="21" s="1"/>
  <c r="H16" i="21"/>
  <c r="I16" i="21" s="1"/>
  <c r="H24" i="19"/>
  <c r="I24" i="19" s="1"/>
  <c r="H14" i="19"/>
  <c r="I14" i="19" s="1"/>
  <c r="H7" i="24"/>
  <c r="I7" i="24" s="1"/>
  <c r="H27" i="24"/>
  <c r="I27" i="24" s="1"/>
  <c r="H38" i="24"/>
  <c r="I38" i="24" s="1"/>
  <c r="H16" i="24"/>
  <c r="I16" i="24" s="1"/>
  <c r="H27" i="28"/>
  <c r="I27" i="28" s="1"/>
  <c r="H24" i="28"/>
  <c r="I24" i="28" s="1"/>
  <c r="H11" i="37"/>
  <c r="I11" i="37" s="1"/>
  <c r="H28" i="37"/>
  <c r="I28" i="37" s="1"/>
  <c r="H23" i="37"/>
  <c r="I23" i="37" s="1"/>
  <c r="H25" i="37"/>
  <c r="I25" i="37" s="1"/>
  <c r="H40" i="20"/>
  <c r="I40" i="20" s="1"/>
  <c r="H19" i="8"/>
  <c r="I19" i="8" s="1"/>
  <c r="H30" i="8"/>
  <c r="I30" i="8" s="1"/>
  <c r="H11" i="52"/>
  <c r="I11" i="52" s="1"/>
  <c r="H15" i="51"/>
  <c r="I15" i="51" s="1"/>
  <c r="H41" i="44"/>
  <c r="I41" i="44" s="1"/>
  <c r="K41" i="44" s="1"/>
  <c r="H40" i="51"/>
  <c r="I40" i="51" s="1"/>
  <c r="H23" i="40"/>
  <c r="I23" i="40" s="1"/>
  <c r="H29" i="42"/>
  <c r="I29" i="42" s="1"/>
  <c r="H33" i="42"/>
  <c r="I33" i="42" s="1"/>
  <c r="H17" i="39"/>
  <c r="I17" i="39" s="1"/>
  <c r="H36" i="33"/>
  <c r="I36" i="33" s="1"/>
  <c r="H6" i="33"/>
  <c r="I6" i="33" s="1"/>
  <c r="H19" i="33"/>
  <c r="I19" i="33" s="1"/>
  <c r="H29" i="41"/>
  <c r="I29" i="41" s="1"/>
  <c r="H5" i="41"/>
  <c r="H16" i="41"/>
  <c r="I16" i="41" s="1"/>
  <c r="H35" i="35"/>
  <c r="I35" i="35" s="1"/>
  <c r="H10" i="35"/>
  <c r="I10" i="35" s="1"/>
  <c r="H23" i="32"/>
  <c r="I23" i="32" s="1"/>
  <c r="H36" i="32"/>
  <c r="I36" i="32" s="1"/>
  <c r="H16" i="32"/>
  <c r="I16" i="32" s="1"/>
  <c r="H15" i="29"/>
  <c r="I15" i="29" s="1"/>
  <c r="H38" i="29"/>
  <c r="I38" i="29" s="1"/>
  <c r="H34" i="29"/>
  <c r="I34" i="29" s="1"/>
  <c r="H5" i="50"/>
  <c r="H11" i="50"/>
  <c r="I11" i="50" s="1"/>
  <c r="H31" i="50"/>
  <c r="I31" i="50" s="1"/>
  <c r="H41" i="21"/>
  <c r="I41" i="21" s="1"/>
  <c r="H7" i="21"/>
  <c r="I7" i="21" s="1"/>
  <c r="H30" i="21"/>
  <c r="I30" i="21" s="1"/>
  <c r="H17" i="19"/>
  <c r="I17" i="19" s="1"/>
  <c r="H18" i="19"/>
  <c r="I18" i="19" s="1"/>
  <c r="H29" i="24"/>
  <c r="I29" i="24" s="1"/>
  <c r="H11" i="24"/>
  <c r="I11" i="24" s="1"/>
  <c r="H28" i="24"/>
  <c r="I28" i="24" s="1"/>
  <c r="H20" i="24"/>
  <c r="I20" i="24" s="1"/>
  <c r="H7" i="28"/>
  <c r="I7" i="28" s="1"/>
  <c r="H28" i="28"/>
  <c r="I28" i="28" s="1"/>
  <c r="H22" i="37"/>
  <c r="I22" i="37" s="1"/>
  <c r="H26" i="37"/>
  <c r="I26" i="37" s="1"/>
  <c r="H14" i="37"/>
  <c r="I14" i="37" s="1"/>
  <c r="H42" i="37"/>
  <c r="I42" i="37" s="1"/>
  <c r="H27" i="20"/>
  <c r="I27" i="20" s="1"/>
  <c r="H20" i="17"/>
  <c r="I20" i="17" s="1"/>
  <c r="H43" i="8"/>
  <c r="I43" i="8" s="1"/>
  <c r="H38" i="8"/>
  <c r="I38" i="8" s="1"/>
  <c r="H30" i="40"/>
  <c r="I30" i="40" s="1"/>
  <c r="H30" i="39"/>
  <c r="I30" i="39" s="1"/>
  <c r="H33" i="39"/>
  <c r="I33" i="39" s="1"/>
  <c r="H41" i="26"/>
  <c r="I41" i="26" s="1"/>
  <c r="H27" i="40"/>
  <c r="I27" i="40" s="1"/>
  <c r="H10" i="39"/>
  <c r="I10" i="39" s="1"/>
  <c r="H41" i="39"/>
  <c r="I41" i="39" s="1"/>
  <c r="H27" i="52"/>
  <c r="I27" i="52" s="1"/>
  <c r="H32" i="26"/>
  <c r="I32" i="26" s="1"/>
  <c r="H16" i="44"/>
  <c r="I16" i="44" s="1"/>
  <c r="K16" i="44" s="1"/>
  <c r="H24" i="26"/>
  <c r="I24" i="26" s="1"/>
  <c r="H33" i="26"/>
  <c r="I33" i="26" s="1"/>
  <c r="H19" i="40"/>
  <c r="I19" i="40" s="1"/>
  <c r="H26" i="26"/>
  <c r="I26" i="26" s="1"/>
  <c r="H13" i="51"/>
  <c r="I13" i="51" s="1"/>
  <c r="H11" i="22"/>
  <c r="I11" i="22" s="1"/>
  <c r="H36" i="22"/>
  <c r="I36" i="22" s="1"/>
  <c r="H38" i="40"/>
  <c r="I38" i="40" s="1"/>
  <c r="K38" i="40" s="1"/>
  <c r="H21" i="40"/>
  <c r="I21" i="40" s="1"/>
  <c r="H14" i="42"/>
  <c r="I14" i="42" s="1"/>
  <c r="H23" i="42"/>
  <c r="I23" i="42" s="1"/>
  <c r="H21" i="39"/>
  <c r="I21" i="39" s="1"/>
  <c r="H43" i="39"/>
  <c r="I43" i="39" s="1"/>
  <c r="H10" i="36"/>
  <c r="I10" i="36" s="1"/>
  <c r="H16" i="33"/>
  <c r="I16" i="33" s="1"/>
  <c r="H29" i="33"/>
  <c r="I29" i="33" s="1"/>
  <c r="K29" i="33" s="1"/>
  <c r="H7" i="33"/>
  <c r="I7" i="33" s="1"/>
  <c r="H28" i="52"/>
  <c r="I28" i="52" s="1"/>
  <c r="H38" i="41"/>
  <c r="I38" i="41" s="1"/>
  <c r="H28" i="41"/>
  <c r="I28" i="41" s="1"/>
  <c r="H35" i="41"/>
  <c r="I35" i="41" s="1"/>
  <c r="H33" i="41"/>
  <c r="I33" i="41" s="1"/>
  <c r="H28" i="35"/>
  <c r="I28" i="35" s="1"/>
  <c r="H26" i="50"/>
  <c r="I26" i="50" s="1"/>
  <c r="H10" i="50"/>
  <c r="I10" i="50" s="1"/>
  <c r="H6" i="50"/>
  <c r="I6" i="50" s="1"/>
  <c r="H9" i="21"/>
  <c r="I9" i="21" s="1"/>
  <c r="H15" i="21"/>
  <c r="I15" i="21" s="1"/>
  <c r="H38" i="21"/>
  <c r="I38" i="21" s="1"/>
  <c r="H8" i="19"/>
  <c r="I8" i="19" s="1"/>
  <c r="H31" i="19"/>
  <c r="I31" i="19" s="1"/>
  <c r="H35" i="26"/>
  <c r="I35" i="26" s="1"/>
  <c r="K35" i="26" s="1"/>
  <c r="H38" i="26"/>
  <c r="I38" i="26" s="1"/>
  <c r="H31" i="24"/>
  <c r="I31" i="24" s="1"/>
  <c r="H39" i="24"/>
  <c r="I39" i="24" s="1"/>
  <c r="H35" i="24"/>
  <c r="I35" i="24" s="1"/>
  <c r="H18" i="24"/>
  <c r="I18" i="24" s="1"/>
  <c r="H43" i="20"/>
  <c r="I43" i="20" s="1"/>
  <c r="H36" i="20"/>
  <c r="I36" i="20" s="1"/>
  <c r="H24" i="8"/>
  <c r="I24" i="8" s="1"/>
  <c r="K24" i="8" s="1"/>
  <c r="H17" i="8"/>
  <c r="I17" i="8" s="1"/>
  <c r="H20" i="8"/>
  <c r="I20" i="8" s="1"/>
  <c r="H42" i="40"/>
  <c r="I42" i="40" s="1"/>
  <c r="H7" i="52"/>
  <c r="I7" i="52" s="1"/>
  <c r="H27" i="26"/>
  <c r="I27" i="26" s="1"/>
  <c r="H26" i="51"/>
  <c r="I26" i="51" s="1"/>
  <c r="H5" i="40"/>
  <c r="H33" i="40"/>
  <c r="I33" i="40" s="1"/>
  <c r="K33" i="40" s="1"/>
  <c r="H42" i="39"/>
  <c r="I42" i="39" s="1"/>
  <c r="H14" i="39"/>
  <c r="I14" i="39" s="1"/>
  <c r="H33" i="36"/>
  <c r="I33" i="36" s="1"/>
  <c r="H42" i="33"/>
  <c r="I42" i="33" s="1"/>
  <c r="H15" i="33"/>
  <c r="I15" i="33" s="1"/>
  <c r="H21" i="33"/>
  <c r="I21" i="33" s="1"/>
  <c r="H19" i="52"/>
  <c r="I19" i="52" s="1"/>
  <c r="H15" i="26"/>
  <c r="I15" i="26" s="1"/>
  <c r="H18" i="26"/>
  <c r="I18" i="26" s="1"/>
  <c r="H13" i="20"/>
  <c r="I13" i="20" s="1"/>
  <c r="H28" i="20"/>
  <c r="I28" i="20" s="1"/>
  <c r="H17" i="26"/>
  <c r="I17" i="26" s="1"/>
  <c r="H25" i="26"/>
  <c r="I25" i="26" s="1"/>
  <c r="H16" i="26"/>
  <c r="I16" i="26" s="1"/>
  <c r="H29" i="51"/>
  <c r="I29" i="51" s="1"/>
  <c r="H41" i="40"/>
  <c r="I41" i="40" s="1"/>
  <c r="K41" i="40" s="1"/>
  <c r="H43" i="40"/>
  <c r="I43" i="40" s="1"/>
  <c r="H41" i="52"/>
  <c r="I41" i="52" s="1"/>
  <c r="H19" i="26"/>
  <c r="I19" i="26" s="1"/>
  <c r="H6" i="26"/>
  <c r="I6" i="26" s="1"/>
  <c r="H20" i="44"/>
  <c r="I20" i="44" s="1"/>
  <c r="K20" i="44" s="1"/>
  <c r="H37" i="26"/>
  <c r="I37" i="26" s="1"/>
  <c r="H40" i="26"/>
  <c r="I40" i="26"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H13" i="28"/>
  <c r="I13" i="28" s="1"/>
  <c r="H30" i="28"/>
  <c r="I30" i="28" s="1"/>
  <c r="H17" i="20"/>
  <c r="I17" i="20" s="1"/>
  <c r="H18" i="20"/>
  <c r="I18" i="20" s="1"/>
  <c r="K18" i="20" s="1"/>
  <c r="H7" i="17"/>
  <c r="I7" i="17" s="1"/>
  <c r="H32" i="44"/>
  <c r="I32" i="44" s="1"/>
  <c r="K32" i="44" s="1"/>
  <c r="H33" i="51"/>
  <c r="I33" i="51" s="1"/>
  <c r="H15" i="22"/>
  <c r="I15" i="22" s="1"/>
  <c r="H42" i="22"/>
  <c r="I42" i="22" s="1"/>
  <c r="H31" i="40"/>
  <c r="I31" i="40" s="1"/>
  <c r="H28" i="39"/>
  <c r="I28" i="39" s="1"/>
  <c r="H39" i="39"/>
  <c r="I39" i="39" s="1"/>
  <c r="K39" i="39" s="1"/>
  <c r="H12" i="31"/>
  <c r="I12" i="31" s="1"/>
  <c r="H7" i="35"/>
  <c r="I7" i="35" s="1"/>
  <c r="H42" i="28"/>
  <c r="I42" i="28" s="1"/>
  <c r="H10" i="20"/>
  <c r="I10" i="20" s="1"/>
  <c r="H18" i="51"/>
  <c r="I18" i="51" s="1"/>
  <c r="H7" i="25"/>
  <c r="I7" i="25" s="1"/>
  <c r="H33" i="25"/>
  <c r="I33" i="25" s="1"/>
  <c r="K33" i="25" s="1"/>
  <c r="H8" i="25"/>
  <c r="I8" i="25" s="1"/>
  <c r="K8" i="25" s="1"/>
  <c r="H13" i="22"/>
  <c r="I13" i="22" s="1"/>
  <c r="H34" i="40"/>
  <c r="I34" i="40" s="1"/>
  <c r="H35" i="31"/>
  <c r="I35" i="31" s="1"/>
  <c r="H14" i="21"/>
  <c r="I14" i="21" s="1"/>
  <c r="H8" i="40"/>
  <c r="I8" i="40" s="1"/>
  <c r="H34" i="50"/>
  <c r="I34" i="50" s="1"/>
  <c r="H34" i="20"/>
  <c r="I34" i="20" s="1"/>
  <c r="H20" i="40"/>
  <c r="I20" i="40" s="1"/>
  <c r="K20" i="40" s="1"/>
  <c r="H5" i="20"/>
  <c r="H31" i="17"/>
  <c r="I31" i="17" s="1"/>
  <c r="H39" i="35"/>
  <c r="I39" i="35" s="1"/>
  <c r="H5" i="21"/>
  <c r="H43" i="19"/>
  <c r="I43" i="19" s="1"/>
  <c r="H32" i="51"/>
  <c r="I32" i="51" s="1"/>
  <c r="H35" i="25"/>
  <c r="I35" i="25" s="1"/>
  <c r="H41" i="25"/>
  <c r="I41" i="25" s="1"/>
  <c r="K41" i="25" s="1"/>
  <c r="H36" i="25"/>
  <c r="I36" i="25" s="1"/>
  <c r="H21" i="22"/>
  <c r="I21" i="22" s="1"/>
  <c r="H10" i="22"/>
  <c r="I10" i="22" s="1"/>
  <c r="H9" i="40"/>
  <c r="I9" i="40" s="1"/>
  <c r="H18" i="39"/>
  <c r="I18" i="39" s="1"/>
  <c r="H16" i="39"/>
  <c r="I16" i="39" s="1"/>
  <c r="H21" i="31"/>
  <c r="I21" i="31" s="1"/>
  <c r="H43" i="35"/>
  <c r="I43" i="35" s="1"/>
  <c r="K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H23" i="25"/>
  <c r="I23" i="25" s="1"/>
  <c r="K23" i="25" s="1"/>
  <c r="H6" i="25"/>
  <c r="I6" i="25" s="1"/>
  <c r="H28" i="25"/>
  <c r="I28" i="25" s="1"/>
  <c r="H29" i="22"/>
  <c r="I29" i="22" s="1"/>
  <c r="H40" i="12"/>
  <c r="I40" i="12" s="1"/>
  <c r="H25" i="40"/>
  <c r="I25" i="40" s="1"/>
  <c r="H16" i="40"/>
  <c r="I16" i="40" s="1"/>
  <c r="H11" i="42"/>
  <c r="I11" i="42" s="1"/>
  <c r="K11" i="42" s="1"/>
  <c r="H34" i="39"/>
  <c r="I34" i="39" s="1"/>
  <c r="K34" i="39" s="1"/>
  <c r="H24" i="39"/>
  <c r="I24" i="39" s="1"/>
  <c r="H39" i="31"/>
  <c r="I39" i="31" s="1"/>
  <c r="H20" i="35"/>
  <c r="I20" i="35" s="1"/>
  <c r="H13" i="32"/>
  <c r="I13" i="32" s="1"/>
  <c r="H42" i="32"/>
  <c r="I42" i="32" s="1"/>
  <c r="H17" i="29"/>
  <c r="I17" i="29" s="1"/>
  <c r="H40" i="29"/>
  <c r="I40" i="29" s="1"/>
  <c r="H9" i="50"/>
  <c r="I9" i="50" s="1"/>
  <c r="K9" i="50" s="1"/>
  <c r="H38" i="50"/>
  <c r="I38" i="50" s="1"/>
  <c r="H13" i="21"/>
  <c r="I13" i="21" s="1"/>
  <c r="H32" i="21"/>
  <c r="I32" i="21" s="1"/>
  <c r="H6" i="21"/>
  <c r="I6" i="21" s="1"/>
  <c r="H13" i="19"/>
  <c r="I13" i="19" s="1"/>
  <c r="H36" i="19"/>
  <c r="I36" i="19" s="1"/>
  <c r="H14" i="26"/>
  <c r="I14" i="26" s="1"/>
  <c r="K14" i="26" s="1"/>
  <c r="H17" i="28"/>
  <c r="I17" i="28" s="1"/>
  <c r="K17" i="28" s="1"/>
  <c r="H29" i="28"/>
  <c r="I29" i="28" s="1"/>
  <c r="H10" i="28"/>
  <c r="I10" i="28" s="1"/>
  <c r="H37" i="20"/>
  <c r="I37" i="20" s="1"/>
  <c r="H22" i="20"/>
  <c r="I22" i="20" s="1"/>
  <c r="H17" i="17"/>
  <c r="I17" i="17" s="1"/>
  <c r="H31" i="8"/>
  <c r="I31" i="8" s="1"/>
  <c r="H23" i="44"/>
  <c r="I23" i="44" s="1"/>
  <c r="K23" i="44" s="1"/>
  <c r="H19" i="39"/>
  <c r="I19" i="39" s="1"/>
  <c r="K19" i="39" s="1"/>
  <c r="H11" i="39"/>
  <c r="I11" i="39" s="1"/>
  <c r="H35" i="51"/>
  <c r="I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K11" i="20" s="1"/>
  <c r="H6" i="20"/>
  <c r="I6" i="20" s="1"/>
  <c r="H25" i="17"/>
  <c r="I25" i="17" s="1"/>
  <c r="H27" i="51"/>
  <c r="I27" i="51" s="1"/>
  <c r="H39" i="25"/>
  <c r="I39" i="25" s="1"/>
  <c r="H34" i="25"/>
  <c r="I34" i="25" s="1"/>
  <c r="H12" i="25"/>
  <c r="I12" i="25" s="1"/>
  <c r="H40" i="22"/>
  <c r="I40" i="22" s="1"/>
  <c r="K40" i="22" s="1"/>
  <c r="H22" i="40"/>
  <c r="I22" i="40" s="1"/>
  <c r="K22" i="40" s="1"/>
  <c r="H12" i="40"/>
  <c r="I12" i="40" s="1"/>
  <c r="H32" i="40"/>
  <c r="I32" i="40" s="1"/>
  <c r="H35" i="39"/>
  <c r="I35" i="39" s="1"/>
  <c r="K35" i="39" s="1"/>
  <c r="H9" i="39"/>
  <c r="I9" i="39" s="1"/>
  <c r="H5" i="35"/>
  <c r="H34" i="35"/>
  <c r="I34" i="35" s="1"/>
  <c r="H8" i="50"/>
  <c r="I8" i="50" s="1"/>
  <c r="H15" i="50"/>
  <c r="I15" i="50" s="1"/>
  <c r="K15" i="50" s="1"/>
  <c r="H25" i="21"/>
  <c r="I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H7" i="40"/>
  <c r="I7" i="40" s="1"/>
  <c r="H31" i="39"/>
  <c r="I31" i="39" s="1"/>
  <c r="H36" i="39"/>
  <c r="I36" i="39" s="1"/>
  <c r="H11" i="35"/>
  <c r="I11" i="35" s="1"/>
  <c r="H40" i="50"/>
  <c r="I40" i="50" s="1"/>
  <c r="H32" i="50"/>
  <c r="I32" i="50" s="1"/>
  <c r="H19" i="19"/>
  <c r="I19" i="19" s="1"/>
  <c r="H6" i="19"/>
  <c r="I6" i="19" s="1"/>
  <c r="K6" i="19" s="1"/>
  <c r="H26" i="28"/>
  <c r="I26" i="28" s="1"/>
  <c r="H25" i="51"/>
  <c r="I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H33" i="19"/>
  <c r="I33" i="19" s="1"/>
  <c r="H30" i="19"/>
  <c r="I30" i="19" s="1"/>
  <c r="K30" i="19" s="1"/>
  <c r="H7" i="26"/>
  <c r="I7" i="26" s="1"/>
  <c r="H23" i="28"/>
  <c r="I23" i="28" s="1"/>
  <c r="H39" i="20"/>
  <c r="I39" i="20" s="1"/>
  <c r="K39" i="20" s="1"/>
  <c r="H16" i="17"/>
  <c r="I16" i="17" s="1"/>
  <c r="H15" i="17"/>
  <c r="I15" i="17" s="1"/>
  <c r="H33" i="17"/>
  <c r="I33" i="17" s="1"/>
  <c r="H5" i="51"/>
  <c r="H43" i="51"/>
  <c r="I43" i="51" s="1"/>
  <c r="K43" i="51" s="1"/>
  <c r="H17" i="51"/>
  <c r="I17" i="51" s="1"/>
  <c r="H10" i="51"/>
  <c r="I10" i="51" s="1"/>
  <c r="H9" i="51"/>
  <c r="I9" i="51" s="1"/>
  <c r="K9" i="51" s="1"/>
  <c r="H30" i="35"/>
  <c r="I30" i="35" s="1"/>
  <c r="H32" i="35"/>
  <c r="I32" i="35" s="1"/>
  <c r="H43" i="17"/>
  <c r="I43" i="17" s="1"/>
  <c r="H41" i="17"/>
  <c r="I41" i="17" s="1"/>
  <c r="H29" i="17"/>
  <c r="I29" i="17" s="1"/>
  <c r="K29" i="17" s="1"/>
  <c r="H6" i="17"/>
  <c r="I6" i="17" s="1"/>
  <c r="H37" i="35"/>
  <c r="I37" i="35" s="1"/>
  <c r="H25" i="35"/>
  <c r="I25" i="35" s="1"/>
  <c r="H24" i="35"/>
  <c r="I24" i="35" s="1"/>
  <c r="H14" i="51"/>
  <c r="I14" i="51" s="1"/>
  <c r="H20" i="51"/>
  <c r="I20" i="51" s="1"/>
  <c r="H12" i="51"/>
  <c r="I12" i="51" s="1"/>
  <c r="K12" i="51" s="1"/>
  <c r="H39" i="26"/>
  <c r="I39" i="26" s="1"/>
  <c r="K39" i="26" s="1"/>
  <c r="H11" i="17"/>
  <c r="I11" i="17" s="1"/>
  <c r="H30" i="17"/>
  <c r="I30" i="17" s="1"/>
  <c r="H13" i="8"/>
  <c r="I13" i="8" s="1"/>
  <c r="H10" i="8"/>
  <c r="I10" i="8" s="1"/>
  <c r="H22" i="51"/>
  <c r="I22" i="51" s="1"/>
  <c r="H11" i="51"/>
  <c r="I11" i="51" s="1"/>
  <c r="H24" i="51"/>
  <c r="I24" i="51" s="1"/>
  <c r="H19" i="22"/>
  <c r="I19" i="22" s="1"/>
  <c r="K19" i="22" s="1"/>
  <c r="H38" i="22"/>
  <c r="I38" i="22" s="1"/>
  <c r="H5" i="33"/>
  <c r="H30" i="33"/>
  <c r="I30" i="33" s="1"/>
  <c r="K30" i="33" s="1"/>
  <c r="H25" i="33"/>
  <c r="I25" i="33" s="1"/>
  <c r="H38" i="31"/>
  <c r="I38" i="31" s="1"/>
  <c r="H7" i="41"/>
  <c r="I7" i="41" s="1"/>
  <c r="H13" i="41"/>
  <c r="I13" i="41" s="1"/>
  <c r="H17" i="35"/>
  <c r="I17" i="35" s="1"/>
  <c r="K17" i="35" s="1"/>
  <c r="H29" i="35"/>
  <c r="I29" i="35" s="1"/>
  <c r="H21" i="26"/>
  <c r="I21" i="26" s="1"/>
  <c r="H20" i="26"/>
  <c r="I20" i="26" s="1"/>
  <c r="H27" i="17"/>
  <c r="I27" i="17" s="1"/>
  <c r="H22" i="17"/>
  <c r="I22" i="17" s="1"/>
  <c r="H27" i="8"/>
  <c r="I27" i="8" s="1"/>
  <c r="H34" i="8"/>
  <c r="I34" i="8" s="1"/>
  <c r="H30" i="51"/>
  <c r="I30" i="51" s="1"/>
  <c r="K30" i="51" s="1"/>
  <c r="H41" i="51"/>
  <c r="I41" i="51" s="1"/>
  <c r="H34" i="51"/>
  <c r="I34" i="51" s="1"/>
  <c r="H33" i="22"/>
  <c r="I33" i="22" s="1"/>
  <c r="H30" i="22"/>
  <c r="I30" i="22" s="1"/>
  <c r="H13" i="40"/>
  <c r="I13" i="40" s="1"/>
  <c r="H11" i="40"/>
  <c r="I11" i="40" s="1"/>
  <c r="H40" i="40"/>
  <c r="I40" i="40" s="1"/>
  <c r="H31" i="42"/>
  <c r="I31" i="42" s="1"/>
  <c r="K31" i="42" s="1"/>
  <c r="H23" i="39"/>
  <c r="I23" i="39" s="1"/>
  <c r="H29" i="39"/>
  <c r="I29" i="39" s="1"/>
  <c r="H40" i="33"/>
  <c r="I40" i="33" s="1"/>
  <c r="H22" i="33"/>
  <c r="I22" i="33" s="1"/>
  <c r="H39" i="33"/>
  <c r="I39" i="33" s="1"/>
  <c r="H11" i="31"/>
  <c r="I11" i="31" s="1"/>
  <c r="H37" i="41"/>
  <c r="I37" i="41" s="1"/>
  <c r="H23" i="41"/>
  <c r="I23" i="41" s="1"/>
  <c r="K23" i="41" s="1"/>
  <c r="H19" i="35"/>
  <c r="I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K37" i="8" s="1"/>
  <c r="H18" i="8"/>
  <c r="I18" i="8" s="1"/>
  <c r="H23" i="17"/>
  <c r="I23" i="17" s="1"/>
  <c r="H26" i="17"/>
  <c r="I26" i="17" s="1"/>
  <c r="H13" i="44"/>
  <c r="I13" i="44" s="1"/>
  <c r="K13" i="44" s="1"/>
  <c r="H38" i="51"/>
  <c r="I38" i="51" s="1"/>
  <c r="H7" i="51"/>
  <c r="I7" i="51" s="1"/>
  <c r="K7" i="51" s="1"/>
  <c r="H36" i="51"/>
  <c r="I36" i="51" s="1"/>
  <c r="K36" i="51" s="1"/>
  <c r="H37" i="17"/>
  <c r="I37" i="17" s="1"/>
  <c r="K37" i="17" s="1"/>
  <c r="H10" i="17"/>
  <c r="I10" i="17" s="1"/>
  <c r="H13" i="26"/>
  <c r="I13" i="26" s="1"/>
  <c r="H36" i="26"/>
  <c r="I36" i="26" s="1"/>
  <c r="H5" i="17"/>
  <c r="H21" i="17"/>
  <c r="I21" i="17" s="1"/>
  <c r="H18" i="17"/>
  <c r="I18" i="17" s="1"/>
  <c r="H29" i="44"/>
  <c r="I29" i="44" s="1"/>
  <c r="K29" i="44" s="1"/>
  <c r="H23" i="51"/>
  <c r="I23" i="51" s="1"/>
  <c r="H16" i="51"/>
  <c r="I16" i="51" s="1"/>
  <c r="H31" i="51"/>
  <c r="I31" i="51" s="1"/>
  <c r="H28" i="51"/>
  <c r="I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K23" i="35" s="1"/>
  <c r="H43" i="26"/>
  <c r="I43" i="26" s="1"/>
  <c r="H22" i="26"/>
  <c r="I22" i="26" s="1"/>
  <c r="H40" i="17"/>
  <c r="I40" i="17" s="1"/>
  <c r="H35" i="17"/>
  <c r="I35" i="17" s="1"/>
  <c r="K35" i="17" s="1"/>
  <c r="H36" i="17"/>
  <c r="I36" i="17" s="1"/>
  <c r="H9" i="8"/>
  <c r="I9" i="8" s="1"/>
  <c r="H6" i="8"/>
  <c r="I6" i="8" s="1"/>
  <c r="H39" i="51"/>
  <c r="I39" i="51" s="1"/>
  <c r="K39" i="51" s="1"/>
  <c r="H39" i="22"/>
  <c r="I39" i="22" s="1"/>
  <c r="H24" i="22"/>
  <c r="I24" i="22" s="1"/>
  <c r="H29" i="40"/>
  <c r="I29" i="40" s="1"/>
  <c r="K29" i="40" s="1"/>
  <c r="H39" i="42"/>
  <c r="I39" i="42" s="1"/>
  <c r="K39" i="42" s="1"/>
  <c r="H20" i="39"/>
  <c r="I20" i="39" s="1"/>
  <c r="H22" i="39"/>
  <c r="I22" i="39" s="1"/>
  <c r="H26" i="33"/>
  <c r="I26" i="33" s="1"/>
  <c r="H10" i="52"/>
  <c r="I10" i="52" s="1"/>
  <c r="K10" i="52" s="1"/>
  <c r="H15" i="41"/>
  <c r="I15" i="41" s="1"/>
  <c r="H14" i="41"/>
  <c r="I14" i="41" s="1"/>
  <c r="H6" i="35"/>
  <c r="I6" i="35" s="1"/>
  <c r="H31" i="35"/>
  <c r="I31" i="35" s="1"/>
  <c r="H9" i="32"/>
  <c r="I9" i="32" s="1"/>
  <c r="H28" i="32"/>
  <c r="I28" i="32" s="1"/>
  <c r="H7" i="29"/>
  <c r="I7" i="29" s="1"/>
  <c r="K7" i="29" s="1"/>
  <c r="H43" i="29"/>
  <c r="I43" i="29" s="1"/>
  <c r="K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H12" i="38"/>
  <c r="I12" i="38" s="1"/>
  <c r="H28" i="38"/>
  <c r="I28" i="38" s="1"/>
  <c r="K28" i="38" s="1"/>
  <c r="H6" i="38"/>
  <c r="I6" i="38" s="1"/>
  <c r="H18" i="36"/>
  <c r="I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H11" i="38"/>
  <c r="I11" i="38" s="1"/>
  <c r="H29" i="26"/>
  <c r="I29" i="26" s="1"/>
  <c r="H23" i="26"/>
  <c r="I23" i="26" s="1"/>
  <c r="H12" i="26"/>
  <c r="I12" i="26" s="1"/>
  <c r="K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H14" i="38"/>
  <c r="I14" i="38" s="1"/>
  <c r="H8" i="38"/>
  <c r="I8" i="38" s="1"/>
  <c r="H41" i="36"/>
  <c r="I41" i="36" s="1"/>
  <c r="H12" i="36"/>
  <c r="I12" i="36" s="1"/>
  <c r="H16" i="36"/>
  <c r="I16" i="36" s="1"/>
  <c r="H15" i="52"/>
  <c r="I15" i="52" s="1"/>
  <c r="H22" i="31"/>
  <c r="I22" i="31" s="1"/>
  <c r="H29" i="31"/>
  <c r="I29" i="31" s="1"/>
  <c r="H18" i="31"/>
  <c r="I18" i="31" s="1"/>
  <c r="H38" i="36"/>
  <c r="I38" i="36" s="1"/>
  <c r="K38" i="36" s="1"/>
  <c r="H28" i="36"/>
  <c r="I28" i="36" s="1"/>
  <c r="K28" i="36" s="1"/>
  <c r="H24" i="36"/>
  <c r="I24" i="36" s="1"/>
  <c r="H26" i="52"/>
  <c r="I26" i="52" s="1"/>
  <c r="K26" i="52" s="1"/>
  <c r="H31" i="52"/>
  <c r="I31" i="52" s="1"/>
  <c r="H14" i="31"/>
  <c r="I14" i="31" s="1"/>
  <c r="K14" i="31" s="1"/>
  <c r="H7" i="31"/>
  <c r="I7" i="31" s="1"/>
  <c r="H38" i="35"/>
  <c r="I38" i="35" s="1"/>
  <c r="H41" i="35"/>
  <c r="I41" i="35" s="1"/>
  <c r="H36" i="38"/>
  <c r="I36" i="38" s="1"/>
  <c r="H16" i="38"/>
  <c r="I16" i="38" s="1"/>
  <c r="H9" i="26"/>
  <c r="I9" i="26" s="1"/>
  <c r="H10" i="26"/>
  <c r="I10" i="26" s="1"/>
  <c r="H8" i="26"/>
  <c r="I8" i="26" s="1"/>
  <c r="I44" i="26" s="1"/>
  <c r="H11" i="8"/>
  <c r="I11" i="8" s="1"/>
  <c r="H26" i="8"/>
  <c r="I26" i="8" s="1"/>
  <c r="H28" i="44"/>
  <c r="I28" i="44" s="1"/>
  <c r="K28" i="44" s="1"/>
  <c r="H37" i="36"/>
  <c r="I37" i="36" s="1"/>
  <c r="K37" i="36" s="1"/>
  <c r="H8" i="36"/>
  <c r="I8" i="36" s="1"/>
  <c r="K8" i="36" s="1"/>
  <c r="H30" i="31"/>
  <c r="I30" i="31" s="1"/>
  <c r="H29" i="36"/>
  <c r="I29" i="36" s="1"/>
  <c r="H42" i="36"/>
  <c r="I42" i="36" s="1"/>
  <c r="K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H40" i="36"/>
  <c r="I40" i="36" s="1"/>
  <c r="K40" i="36" s="1"/>
  <c r="H29" i="52"/>
  <c r="I29" i="52" s="1"/>
  <c r="H25" i="52"/>
  <c r="I25" i="52" s="1"/>
  <c r="K25" i="52" s="1"/>
  <c r="H9" i="31"/>
  <c r="I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H22" i="36"/>
  <c r="I22" i="36" s="1"/>
  <c r="H26" i="36"/>
  <c r="I26" i="36" s="1"/>
  <c r="H24" i="52"/>
  <c r="I24" i="52" s="1"/>
  <c r="H21" i="52"/>
  <c r="I21" i="52" s="1"/>
  <c r="H13" i="31"/>
  <c r="I13" i="31" s="1"/>
  <c r="H8" i="31"/>
  <c r="I8" i="31" s="1"/>
  <c r="H30" i="38"/>
  <c r="I30" i="38" s="1"/>
  <c r="H37" i="38"/>
  <c r="I37" i="38" s="1"/>
  <c r="K37" i="38" s="1"/>
  <c r="H33" i="38"/>
  <c r="I33" i="38" s="1"/>
  <c r="H9" i="38"/>
  <c r="I9" i="38" s="1"/>
  <c r="H17" i="36"/>
  <c r="I17" i="36" s="1"/>
  <c r="K17" i="36" s="1"/>
  <c r="H13" i="52"/>
  <c r="I13" i="52" s="1"/>
  <c r="H15" i="31"/>
  <c r="I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K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K9" i="42" s="1"/>
  <c r="H41" i="42"/>
  <c r="I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H11" i="30"/>
  <c r="I11" i="30" s="1"/>
  <c r="K11" i="30" s="1"/>
  <c r="H23" i="30"/>
  <c r="I23" i="30" s="1"/>
  <c r="K23" i="30" s="1"/>
  <c r="H33" i="30"/>
  <c r="I33" i="30" s="1"/>
  <c r="K33" i="30" s="1"/>
  <c r="H29" i="30"/>
  <c r="I29" i="30" s="1"/>
  <c r="K29" i="30" s="1"/>
  <c r="H9" i="30"/>
  <c r="I9" i="30" s="1"/>
  <c r="H32" i="30"/>
  <c r="I32" i="30" s="1"/>
  <c r="K32" i="30" s="1"/>
  <c r="H12" i="30"/>
  <c r="I12" i="30" s="1"/>
  <c r="H22" i="30"/>
  <c r="I22" i="30" s="1"/>
  <c r="H16" i="30"/>
  <c r="I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H26" i="43"/>
  <c r="I26" i="43" s="1"/>
  <c r="H34" i="43"/>
  <c r="I34" i="43" s="1"/>
  <c r="K34" i="43" s="1"/>
  <c r="H24" i="43"/>
  <c r="I24" i="43" s="1"/>
  <c r="K24" i="43" s="1"/>
  <c r="H41" i="43"/>
  <c r="I41" i="43" s="1"/>
  <c r="H40" i="43"/>
  <c r="I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K13" i="12" s="1"/>
  <c r="H31" i="12"/>
  <c r="I31" i="12" s="1"/>
  <c r="H15" i="12"/>
  <c r="I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H18" i="43"/>
  <c r="I18" i="43" s="1"/>
  <c r="H17" i="43"/>
  <c r="I17" i="43" s="1"/>
  <c r="H14" i="43"/>
  <c r="I14" i="43" s="1"/>
  <c r="K14" i="43" s="1"/>
  <c r="H36" i="43"/>
  <c r="I36" i="43" s="1"/>
  <c r="H27" i="43"/>
  <c r="I27" i="43" s="1"/>
  <c r="H12" i="43"/>
  <c r="I12" i="43" s="1"/>
  <c r="H28" i="43"/>
  <c r="I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K25" i="23" s="1"/>
  <c r="H30" i="23"/>
  <c r="I30" i="23" s="1"/>
  <c r="K30" i="23" s="1"/>
  <c r="H17" i="34"/>
  <c r="I17" i="34" s="1"/>
  <c r="H29" i="34"/>
  <c r="I29" i="34" s="1"/>
  <c r="H23" i="34"/>
  <c r="I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H10" i="34"/>
  <c r="I10" i="34" s="1"/>
  <c r="H13" i="15"/>
  <c r="I13" i="15" s="1"/>
  <c r="H31" i="15"/>
  <c r="I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H17" i="23"/>
  <c r="I17" i="23" s="1"/>
  <c r="H19" i="23"/>
  <c r="I19" i="23" s="1"/>
  <c r="K19" i="23" s="1"/>
  <c r="H29" i="23"/>
  <c r="I29" i="23" s="1"/>
  <c r="K29" i="23" s="1"/>
  <c r="H38" i="23"/>
  <c r="I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27" i="51"/>
  <c r="K14" i="51"/>
  <c r="K23" i="51"/>
  <c r="K13" i="51"/>
  <c r="K29" i="51"/>
  <c r="K20" i="51"/>
  <c r="K41" i="51"/>
  <c r="K16" i="51"/>
  <c r="K42" i="51"/>
  <c r="K33" i="51"/>
  <c r="K32" i="51"/>
  <c r="K21" i="51"/>
  <c r="K34" i="51"/>
  <c r="K17" i="51"/>
  <c r="K37" i="51"/>
  <c r="K22" i="51"/>
  <c r="K38" i="51"/>
  <c r="K15" i="51"/>
  <c r="K31" i="51"/>
  <c r="K6" i="51"/>
  <c r="K26" i="51"/>
  <c r="K10" i="51"/>
  <c r="K40" i="51"/>
  <c r="K11" i="51"/>
  <c r="K8" i="51"/>
  <c r="K25" i="51"/>
  <c r="K28" i="51"/>
  <c r="K19" i="51"/>
  <c r="K18"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39" i="25"/>
  <c r="K11" i="25"/>
  <c r="K29" i="25"/>
  <c r="K13" i="25"/>
  <c r="K17" i="25"/>
  <c r="K6" i="25"/>
  <c r="K34" i="25"/>
  <c r="K14" i="25"/>
  <c r="K32" i="25"/>
  <c r="K38" i="25"/>
  <c r="K10" i="25"/>
  <c r="K30" i="25"/>
  <c r="K28" i="25"/>
  <c r="K12" i="25"/>
  <c r="K23" i="22"/>
  <c r="K27" i="22"/>
  <c r="K7" i="22"/>
  <c r="K17" i="22"/>
  <c r="K35" i="22"/>
  <c r="K13" i="22"/>
  <c r="K29" i="22"/>
  <c r="K16" i="22"/>
  <c r="K32" i="22"/>
  <c r="K20" i="22"/>
  <c r="K28" i="22"/>
  <c r="K38" i="22"/>
  <c r="K6" i="22"/>
  <c r="K18" i="22"/>
  <c r="K35" i="12"/>
  <c r="K27" i="12"/>
  <c r="K25" i="12"/>
  <c r="K10" i="12"/>
  <c r="K28" i="12"/>
  <c r="K40" i="12"/>
  <c r="K24" i="12"/>
  <c r="K8" i="12"/>
  <c r="K19" i="40"/>
  <c r="I5" i="40"/>
  <c r="K27" i="40"/>
  <c r="K6" i="40"/>
  <c r="K34" i="40"/>
  <c r="K25" i="40"/>
  <c r="K12" i="40"/>
  <c r="K42" i="40"/>
  <c r="K21" i="40"/>
  <c r="K43" i="40"/>
  <c r="K26" i="40"/>
  <c r="K7" i="40"/>
  <c r="K23" i="40"/>
  <c r="K39" i="40"/>
  <c r="K16" i="40"/>
  <c r="K32" i="40"/>
  <c r="K15" i="30"/>
  <c r="K35" i="30"/>
  <c r="K9" i="30"/>
  <c r="K39" i="30"/>
  <c r="K24" i="30"/>
  <c r="K12" i="30"/>
  <c r="K22" i="30"/>
  <c r="K38" i="30"/>
  <c r="K16" i="30"/>
  <c r="K42" i="30"/>
  <c r="K14" i="42"/>
  <c r="K30" i="42"/>
  <c r="K22" i="42"/>
  <c r="K36" i="42"/>
  <c r="K12" i="42"/>
  <c r="K42" i="42"/>
  <c r="K29" i="42"/>
  <c r="K34" i="42"/>
  <c r="K23" i="42"/>
  <c r="K6" i="42"/>
  <c r="K28" i="42"/>
  <c r="K8" i="42"/>
  <c r="K24" i="42"/>
  <c r="K40" i="42"/>
  <c r="K17" i="42"/>
  <c r="K33" i="42"/>
  <c r="K20" i="39"/>
  <c r="K42" i="39"/>
  <c r="K30" i="39"/>
  <c r="K12" i="39"/>
  <c r="K28" i="39"/>
  <c r="K23" i="39"/>
  <c r="K22" i="39"/>
  <c r="K13" i="39"/>
  <c r="K43" i="39"/>
  <c r="K26" i="39"/>
  <c r="K7" i="39"/>
  <c r="K29" i="39"/>
  <c r="K24" i="39"/>
  <c r="K40" i="39"/>
  <c r="K17" i="39"/>
  <c r="K33" i="39"/>
  <c r="K6" i="39"/>
  <c r="K30" i="36"/>
  <c r="K10" i="36"/>
  <c r="K6" i="36"/>
  <c r="K18" i="36"/>
  <c r="K11" i="36"/>
  <c r="K33" i="36"/>
  <c r="K36" i="36"/>
  <c r="K31" i="36"/>
  <c r="K24" i="36"/>
  <c r="I5" i="33"/>
  <c r="K24" i="33"/>
  <c r="K12" i="33"/>
  <c r="K18" i="33"/>
  <c r="K8" i="33"/>
  <c r="K16" i="33"/>
  <c r="K32" i="33"/>
  <c r="K10" i="33"/>
  <c r="K14" i="33"/>
  <c r="K17" i="33"/>
  <c r="K33" i="33"/>
  <c r="K9" i="33"/>
  <c r="K37" i="33"/>
  <c r="K7" i="33"/>
  <c r="K25" i="33"/>
  <c r="K11" i="33"/>
  <c r="K27" i="33"/>
  <c r="K43" i="33"/>
  <c r="K27" i="52"/>
  <c r="K42" i="52"/>
  <c r="K29" i="52"/>
  <c r="K23" i="52"/>
  <c r="K35" i="52"/>
  <c r="K13" i="52"/>
  <c r="K28" i="52"/>
  <c r="K19" i="52"/>
  <c r="K22" i="52"/>
  <c r="K15" i="52"/>
  <c r="K11" i="52"/>
  <c r="K21" i="52"/>
  <c r="K22" i="43"/>
  <c r="K8" i="43"/>
  <c r="K26" i="43"/>
  <c r="K25" i="43"/>
  <c r="K41" i="43"/>
  <c r="K40" i="43"/>
  <c r="K12" i="31"/>
  <c r="K30" i="31"/>
  <c r="K9" i="31"/>
  <c r="K11" i="31"/>
  <c r="K15" i="31"/>
  <c r="K35" i="31"/>
  <c r="K7" i="31"/>
  <c r="K39" i="31"/>
  <c r="K16" i="31"/>
  <c r="K28" i="31"/>
  <c r="K32" i="31"/>
  <c r="K15" i="41"/>
  <c r="K26" i="41"/>
  <c r="K29" i="41"/>
  <c r="K34" i="41"/>
  <c r="K18" i="41"/>
  <c r="K37" i="41"/>
  <c r="K36" i="41"/>
  <c r="K27" i="41"/>
  <c r="K14" i="41"/>
  <c r="I5" i="41"/>
  <c r="K31" i="41"/>
  <c r="K20" i="41"/>
  <c r="K42" i="41"/>
  <c r="K8" i="41"/>
  <c r="K24" i="41"/>
  <c r="K40" i="41"/>
  <c r="K17" i="41"/>
  <c r="K33" i="41"/>
  <c r="K6" i="41"/>
  <c r="K21" i="35"/>
  <c r="I5" i="35"/>
  <c r="K40" i="35"/>
  <c r="K38" i="35"/>
  <c r="K6" i="35"/>
  <c r="K12" i="35"/>
  <c r="K8" i="35"/>
  <c r="K11" i="35"/>
  <c r="K29" i="35"/>
  <c r="K13" i="35"/>
  <c r="K41" i="35"/>
  <c r="K15" i="35"/>
  <c r="K31" i="35"/>
  <c r="K36" i="35"/>
  <c r="K32" i="35"/>
  <c r="K16" i="35"/>
  <c r="K25" i="32"/>
  <c r="K39" i="32"/>
  <c r="K41" i="32"/>
  <c r="K43" i="32"/>
  <c r="K23" i="32"/>
  <c r="K17" i="32"/>
  <c r="K35" i="32"/>
  <c r="K21" i="32"/>
  <c r="K14" i="32"/>
  <c r="K40" i="32"/>
  <c r="K28" i="32"/>
  <c r="K38" i="32"/>
  <c r="K30" i="32"/>
  <c r="I5" i="32"/>
  <c r="K22" i="32"/>
  <c r="K42" i="32"/>
  <c r="K26" i="32"/>
  <c r="K10" i="32"/>
  <c r="K23" i="23"/>
  <c r="K17" i="23"/>
  <c r="K13" i="23"/>
  <c r="K8" i="23"/>
  <c r="K38" i="23"/>
  <c r="K18" i="23"/>
  <c r="K10" i="23"/>
  <c r="K9" i="29"/>
  <c r="K37" i="29"/>
  <c r="K39" i="29"/>
  <c r="K15" i="29"/>
  <c r="K33" i="29"/>
  <c r="K17" i="29"/>
  <c r="K11" i="29"/>
  <c r="K27"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30" i="38"/>
  <c r="K12" i="38"/>
  <c r="K10" i="38"/>
  <c r="I5" i="38"/>
  <c r="K14" i="38"/>
  <c r="K15" i="38"/>
  <c r="K20" i="38"/>
  <c r="K7" i="38"/>
  <c r="K11" i="38"/>
  <c r="K8" i="38"/>
  <c r="K24" i="38"/>
  <c r="K17" i="38"/>
  <c r="K33" i="38"/>
  <c r="K6" i="38"/>
  <c r="K29" i="26"/>
  <c r="K25" i="26"/>
  <c r="K13" i="26"/>
  <c r="K11" i="26"/>
  <c r="K19" i="26"/>
  <c r="K41" i="26"/>
  <c r="K7" i="26"/>
  <c r="K23" i="26"/>
  <c r="K26" i="26"/>
  <c r="K22" i="26"/>
  <c r="K38"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29" i="28"/>
  <c r="K38" i="28"/>
  <c r="K6" i="28"/>
  <c r="K34" i="28"/>
  <c r="K22" i="28"/>
  <c r="K26" i="28"/>
  <c r="I5" i="28"/>
  <c r="K30" i="28"/>
  <c r="K10" i="28"/>
  <c r="K16" i="28"/>
  <c r="K22" i="37"/>
  <c r="K38" i="37"/>
  <c r="K34" i="37"/>
  <c r="K12" i="37"/>
  <c r="K26" i="37"/>
  <c r="K27" i="37"/>
  <c r="K18" i="37"/>
  <c r="K15" i="37"/>
  <c r="K14" i="37"/>
  <c r="I5" i="37"/>
  <c r="H44" i="37"/>
  <c r="K31" i="37"/>
  <c r="K20" i="37"/>
  <c r="K42" i="37"/>
  <c r="K23" i="37"/>
  <c r="K8" i="37"/>
  <c r="K24" i="37"/>
  <c r="K40" i="37"/>
  <c r="K17" i="37"/>
  <c r="K33" i="37"/>
  <c r="K6" i="37"/>
  <c r="K19" i="34"/>
  <c r="K43" i="34"/>
  <c r="K15" i="34"/>
  <c r="K6" i="34"/>
  <c r="K8" i="34"/>
  <c r="K18" i="34"/>
  <c r="K29" i="15"/>
  <c r="K6" i="15"/>
  <c r="K10" i="15"/>
  <c r="K8" i="15"/>
  <c r="K5" i="44"/>
  <c r="K17" i="20"/>
  <c r="K35" i="20"/>
  <c r="K29" i="20"/>
  <c r="K9" i="20"/>
  <c r="K27" i="20"/>
  <c r="K7" i="20"/>
  <c r="K23" i="20"/>
  <c r="K42" i="20"/>
  <c r="K26" i="20"/>
  <c r="K38" i="20"/>
  <c r="K6" i="20"/>
  <c r="K14" i="20"/>
  <c r="K32" i="20"/>
  <c r="K16" i="20"/>
  <c r="K36" i="20"/>
  <c r="K20" i="20"/>
  <c r="I5" i="17"/>
  <c r="K32" i="17"/>
  <c r="K16" i="17"/>
  <c r="K15" i="17"/>
  <c r="K11" i="17"/>
  <c r="K27" i="17"/>
  <c r="K23" i="17"/>
  <c r="K7" i="17"/>
  <c r="K9" i="17"/>
  <c r="K25" i="17"/>
  <c r="K41" i="17"/>
  <c r="K38" i="17"/>
  <c r="K30" i="17"/>
  <c r="K42" i="17"/>
  <c r="K10" i="17"/>
  <c r="K18" i="17"/>
  <c r="K28" i="17"/>
  <c r="K12" i="17"/>
  <c r="K40" i="8"/>
  <c r="K8" i="8"/>
  <c r="K35"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11" i="22"/>
  <c r="K39" i="22"/>
  <c r="K41" i="22"/>
  <c r="K43" i="22"/>
  <c r="K31" i="22"/>
  <c r="K15" i="22"/>
  <c r="K33" i="22"/>
  <c r="K21" i="22"/>
  <c r="K37" i="22"/>
  <c r="K24" i="22"/>
  <c r="K8" i="22"/>
  <c r="K36" i="22"/>
  <c r="I5" i="22"/>
  <c r="K12" i="22"/>
  <c r="K30" i="22"/>
  <c r="K14" i="22"/>
  <c r="K42" i="22"/>
  <c r="K26" i="22"/>
  <c r="K10" i="22"/>
  <c r="K31" i="12"/>
  <c r="K15" i="12"/>
  <c r="K17" i="12"/>
  <c r="K33" i="12"/>
  <c r="K22" i="12"/>
  <c r="K14" i="12"/>
  <c r="K6" i="12"/>
  <c r="K26" i="12"/>
  <c r="K16" i="12"/>
  <c r="K35" i="40"/>
  <c r="K10" i="40"/>
  <c r="K13" i="40"/>
  <c r="K30" i="40"/>
  <c r="K18" i="40"/>
  <c r="K9" i="40"/>
  <c r="K37" i="40"/>
  <c r="K28" i="40"/>
  <c r="K11" i="40"/>
  <c r="K14" i="40"/>
  <c r="K36" i="40"/>
  <c r="K15" i="40"/>
  <c r="K31" i="40"/>
  <c r="K8" i="40"/>
  <c r="K24" i="40"/>
  <c r="K40" i="40"/>
  <c r="K13" i="30"/>
  <c r="K31" i="30"/>
  <c r="K43" i="30"/>
  <c r="K25" i="30"/>
  <c r="K40" i="30"/>
  <c r="K30" i="30"/>
  <c r="K28" i="30"/>
  <c r="K6" i="30"/>
  <c r="K18" i="30"/>
  <c r="K35" i="42"/>
  <c r="K19" i="42"/>
  <c r="K10" i="42"/>
  <c r="K27" i="42"/>
  <c r="K7" i="42"/>
  <c r="K18" i="42"/>
  <c r="K38" i="42"/>
  <c r="K21" i="42"/>
  <c r="K43" i="42"/>
  <c r="K16" i="42"/>
  <c r="K32" i="42"/>
  <c r="K25" i="42"/>
  <c r="K41" i="42"/>
  <c r="K21" i="39"/>
  <c r="K37" i="39"/>
  <c r="K31" i="39"/>
  <c r="K11" i="39"/>
  <c r="I5" i="39"/>
  <c r="K18" i="39"/>
  <c r="K15" i="39"/>
  <c r="K10" i="39"/>
  <c r="K38" i="39"/>
  <c r="K27" i="39"/>
  <c r="K14" i="39"/>
  <c r="K36" i="39"/>
  <c r="K16" i="39"/>
  <c r="K32" i="39"/>
  <c r="K9" i="39"/>
  <c r="K25" i="39"/>
  <c r="K41" i="39"/>
  <c r="K41" i="36"/>
  <c r="K29" i="36"/>
  <c r="K27" i="36"/>
  <c r="K22" i="36"/>
  <c r="K34" i="36"/>
  <c r="K25" i="36"/>
  <c r="K12" i="36"/>
  <c r="K43" i="36"/>
  <c r="K26" i="36"/>
  <c r="K39" i="36"/>
  <c r="K16" i="36"/>
  <c r="K32"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1" i="52"/>
  <c r="K20" i="52"/>
  <c r="K32" i="52"/>
  <c r="K18" i="52"/>
  <c r="K29" i="43"/>
  <c r="K19" i="43"/>
  <c r="K10" i="43"/>
  <c r="I5" i="43"/>
  <c r="K18" i="43"/>
  <c r="K17" i="43"/>
  <c r="K36" i="43"/>
  <c r="K27" i="43"/>
  <c r="K12" i="43"/>
  <c r="K28" i="43"/>
  <c r="K33" i="43"/>
  <c r="K39" i="43"/>
  <c r="I5" i="31"/>
  <c r="K24" i="31"/>
  <c r="K38" i="31"/>
  <c r="K22"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42" i="23"/>
  <c r="K36"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37" i="19"/>
  <c r="K19" i="19"/>
  <c r="K11" i="19"/>
  <c r="K29" i="19"/>
  <c r="K9" i="19"/>
  <c r="K27" i="19"/>
  <c r="K7" i="19"/>
  <c r="K23" i="19"/>
  <c r="K39" i="19"/>
  <c r="K22" i="19"/>
  <c r="K34" i="19"/>
  <c r="K42" i="19"/>
  <c r="K10" i="19"/>
  <c r="K28" i="19"/>
  <c r="K12" i="19"/>
  <c r="K19" i="38"/>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K28"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20" i="34"/>
  <c r="K42" i="34"/>
  <c r="K26" i="34"/>
  <c r="K10" i="34"/>
  <c r="K13" i="15"/>
  <c r="K23" i="15"/>
  <c r="K31" i="15"/>
  <c r="K21" i="15"/>
  <c r="K30" i="15"/>
  <c r="K38" i="15"/>
  <c r="K18" i="15"/>
  <c r="K26" i="15"/>
  <c r="K36" i="15"/>
  <c r="K20" i="15"/>
  <c r="I5" i="15"/>
  <c r="K16" i="15"/>
  <c r="I5" i="20"/>
  <c r="K19" i="20"/>
  <c r="K21" i="20"/>
  <c r="K37" i="20"/>
  <c r="K25" i="20"/>
  <c r="K43" i="20"/>
  <c r="K13" i="20"/>
  <c r="K41" i="20"/>
  <c r="K15" i="20"/>
  <c r="K34" i="20"/>
  <c r="K10" i="20"/>
  <c r="K22" i="20"/>
  <c r="K30" i="20"/>
  <c r="K40" i="20"/>
  <c r="K24" i="20"/>
  <c r="K8" i="20"/>
  <c r="K28" i="20"/>
  <c r="K12" i="20"/>
  <c r="K40" i="17"/>
  <c r="K24" i="17"/>
  <c r="K8" i="17"/>
  <c r="K43" i="17"/>
  <c r="K31" i="17"/>
  <c r="K13" i="17"/>
  <c r="K19" i="17"/>
  <c r="K21" i="17"/>
  <c r="K39" i="17"/>
  <c r="K17" i="17"/>
  <c r="K33" i="17"/>
  <c r="K6" i="17"/>
  <c r="K14" i="17"/>
  <c r="K22" i="17"/>
  <c r="K26" i="17"/>
  <c r="K34" i="17"/>
  <c r="K36" i="17"/>
  <c r="K20" i="17"/>
  <c r="I5" i="8"/>
  <c r="K32" i="8"/>
  <c r="K16" i="8"/>
  <c r="K13" i="8"/>
  <c r="K27" i="8"/>
  <c r="K19" i="8"/>
  <c r="K11" i="8"/>
  <c r="K43" i="8"/>
  <c r="K15" i="8"/>
  <c r="K31" i="8"/>
  <c r="K7" i="8"/>
  <c r="K23" i="8"/>
  <c r="K39" i="8"/>
  <c r="K10" i="8"/>
  <c r="K26" i="8"/>
  <c r="K30" i="8"/>
  <c r="K38" i="8"/>
  <c r="K6" i="8"/>
  <c r="K28" i="8"/>
  <c r="K12" i="8"/>
  <c r="H44" i="42" l="1"/>
  <c r="H44" i="17"/>
  <c r="H44" i="51"/>
  <c r="H44" i="31"/>
  <c r="H44" i="19"/>
  <c r="H44" i="28"/>
  <c r="H44" i="32"/>
  <c r="H44" i="25"/>
  <c r="H44" i="20"/>
  <c r="H44" i="39"/>
  <c r="H44" i="26"/>
  <c r="H44" i="8"/>
  <c r="H44" i="29"/>
  <c r="H44" i="36"/>
  <c r="I5" i="42"/>
  <c r="I44" i="42" s="1"/>
  <c r="H44" i="22"/>
  <c r="H44" i="41"/>
  <c r="H44" i="33"/>
  <c r="H44" i="40"/>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44" i="46" l="1"/>
  <c r="D2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<sst xmlns="http://schemas.openxmlformats.org/spreadsheetml/2006/main" count="7817" uniqueCount="613">
  <si>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</si>
  <si>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</si>
  <si>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</si>
  <si>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</si>
  <si>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</si>
  <si>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</si>
  <si>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</si>
  <si>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</si>
  <si>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</si>
  <si>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</si>
  <si>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</si>
  <si>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</si>
  <si>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</si>
  <si>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</si>
  <si>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</si>
  <si>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</si>
  <si>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</si>
  <si>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</si>
  <si>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</si>
  <si>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</si>
  <si>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</si>
  <si>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</si>
  <si>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</si>
  <si>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</si>
  <si>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</si>
  <si>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</si>
  <si>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</si>
  <si>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</si>
  <si>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</si>
  <si>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</si>
  <si>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</si>
  <si>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</si>
  <si>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</si>
  <si>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</si>
  <si>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</si>
  <si>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</si>
  <si>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</si>
  <si>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</si>
  <si>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</si>
  <si>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</si>
  <si>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</si>
  <si>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</si>
  <si>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</si>
  <si>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</si>
  <si>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</si>
  <si>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</si>
  <si>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</si>
  <si>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</si>
  <si>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</si>
  <si>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</si>
  <si>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</si>
  <si>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</si>
  <si>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</si>
  <si>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</si>
  <si>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</si>
  <si>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</si>
  <si>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</si>
  <si>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</si>
  <si>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</si>
  <si>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</si>
  <si>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</si>
  <si>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</si>
  <si>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</si>
  <si>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</si>
  <si>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</si>
  <si>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</si>
  <si>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</si>
  <si>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</si>
  <si>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</si>
  <si>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</si>
  <si>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</si>
  <si>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</si>
  <si>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</si>
  <si>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</si>
  <si>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</si>
  <si>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</si>
  <si>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</si>
  <si>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</si>
  <si>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</si>
  <si>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</si>
  <si>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</si>
  <si>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</si>
  <si>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</si>
  <si>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</si>
  <si>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</si>
  <si>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</si>
  <si>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</si>
  <si>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</si>
  <si>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</si>
  <si>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</si>
  <si>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</si>
  <si>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</si>
  <si>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</si>
  <si>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</si>
  <si>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</si>
  <si>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</si>
  <si>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</si>
  <si>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</si>
  <si>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</si>
  <si>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</si>
  <si>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</si>
  <si>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</si>
  <si>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</si>
  <si>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</si>
  <si>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</si>
  <si>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</si>
  <si>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</si>
  <si>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</si>
  <si>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</si>
  <si>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</si>
  <si>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</si>
  <si>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</si>
  <si>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</si>
  <si>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</si>
  <si>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</si>
  <si>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</si>
  <si>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</si>
  <si>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</si>
  <si>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</si>
  <si>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</si>
  <si>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</si>
  <si>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</si>
  <si>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</si>
  <si>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</si>
  <si>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</si>
  <si>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</si>
  <si>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</si>
  <si>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</si>
  <si>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</si>
  <si>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</si>
  <si>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</si>
  <si>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</si>
  <si>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</si>
  <si>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</si>
  <si>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</si>
  <si>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</si>
  <si>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</si>
  <si>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</si>
  <si>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</si>
  <si>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</si>
  <si>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</si>
  <si>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</si>
  <si>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</si>
  <si>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</si>
  <si>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</si>
  <si>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</si>
  <si>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</si>
  <si>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</si>
  <si>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</si>
  <si>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</si>
  <si>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</si>
  <si>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</si>
  <si>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</si>
  <si>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</si>
  <si>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</si>
  <si>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</si>
  <si>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</si>
  <si>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</si>
  <si>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</si>
  <si>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</si>
  <si>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</si>
  <si>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</si>
  <si>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</si>
  <si>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</si>
  <si>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</si>
  <si>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</si>
  <si>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</si>
  <si>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</si>
  <si>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</si>
  <si>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</si>
  <si>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</si>
  <si>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</si>
  <si>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</si>
  <si>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</si>
  <si>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</si>
  <si>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</si>
  <si>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</si>
  <si>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</si>
  <si>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</si>
  <si>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</si>
  <si>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</si>
  <si>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</si>
  <si>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</si>
  <si>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</si>
  <si>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</si>
  <si>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</si>
  <si>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</si>
  <si>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</si>
  <si>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</si>
  <si>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</si>
  <si>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</si>
  <si>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</si>
  <si>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</si>
  <si>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</si>
  <si>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</si>
  <si>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</si>
  <si>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</si>
  <si>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</si>
  <si>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</si>
  <si>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</si>
  <si>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</si>
  <si>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</si>
  <si>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</si>
  <si>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</si>
  <si>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</si>
  <si>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</si>
  <si>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</si>
  <si>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</si>
  <si>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</si>
  <si>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</si>
  <si>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</si>
  <si>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</si>
  <si>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</si>
  <si>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</si>
  <si>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</si>
  <si>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</si>
  <si>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</si>
  <si>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</si>
  <si>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</si>
  <si>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</si>
  <si>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</si>
  <si>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</si>
  <si>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</si>
  <si>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</si>
  <si>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</si>
  <si>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</si>
  <si>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</si>
  <si>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</si>
  <si>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</si>
  <si>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</si>
  <si>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</si>
  <si>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</si>
  <si>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</si>
  <si>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</si>
  <si>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</si>
  <si>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</si>
  <si>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</si>
  <si>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</si>
  <si>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</si>
  <si>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</si>
  <si>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</si>
  <si>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</si>
  <si>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</si>
  <si>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</si>
  <si>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</si>
  <si>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</si>
  <si>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</si>
  <si>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</si>
  <si>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</si>
  <si>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</si>
  <si>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</si>
  <si>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</si>
  <si>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</si>
  <si>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</si>
  <si>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</si>
  <si>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</si>
  <si>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</si>
  <si>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</si>
  <si>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</si>
  <si>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</si>
  <si>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</si>
  <si>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</si>
  <si>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</si>
  <si>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</si>
  <si>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</si>
  <si>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</si>
  <si>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</si>
  <si>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</si>
  <si>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</si>
  <si>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</si>
  <si>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</si>
  <si>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</si>
  <si>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</si>
  <si>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</si>
  <si>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</si>
  <si>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</si>
  <si>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</si>
  <si>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</si>
  <si>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</si>
  <si>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</si>
  <si>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</si>
  <si>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</si>
  <si>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</si>
  <si>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</si>
  <si>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</si>
  <si>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</si>
  <si>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</si>
  <si>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</si>
  <si>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</si>
  <si>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</si>
  <si>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</si>
  <si>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</si>
  <si>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</si>
  <si>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</si>
  <si>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</si>
  <si>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</si>
  <si>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</si>
  <si>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</si>
  <si>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</si>
  <si>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</si>
  <si>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</si>
  <si>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</si>
  <si>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</si>
  <si>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</si>
  <si>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</si>
  <si>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</si>
  <si>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</si>
  <si>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</si>
  <si>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</si>
  <si>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</si>
  <si>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</si>
  <si>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</si>
  <si>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</si>
  <si>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</si>
  <si>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</si>
  <si>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</si>
  <si>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</si>
  <si>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</si>
  <si>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</si>
  <si>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</si>
  <si>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</si>
  <si>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</si>
  <si>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</si>
  <si>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</si>
  <si>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</si>
  <si>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</si>
  <si>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</si>
  <si>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</si>
  <si>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</si>
  <si>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</si>
  <si>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</si>
  <si>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</si>
  <si>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</si>
  <si>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</si>
  <si>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</si>
  <si>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</si>
  <si>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</si>
  <si>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</si>
  <si>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</si>
  <si>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</si>
  <si>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</si>
  <si>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</si>
  <si>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</si>
  <si>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</si>
  <si>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</si>
  <si>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</si>
  <si>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</si>
  <si>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</si>
  <si>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</si>
  <si>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</si>
  <si>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</si>
  <si>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</si>
  <si>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</si>
  <si>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</si>
  <si>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</si>
  <si>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</si>
  <si>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</si>
  <si>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</si>
  <si>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</si>
  <si>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</si>
  <si>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</si>
  <si>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</si>
  <si>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</si>
  <si>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</si>
  <si>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</si>
  <si>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</si>
  <si>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</si>
  <si>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</si>
  <si>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</si>
  <si>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</si>
  <si>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</si>
  <si>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</si>
  <si>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</si>
  <si>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</si>
  <si>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</si>
  <si>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</si>
  <si>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</si>
  <si>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</si>
  <si>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</si>
  <si>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</si>
  <si>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</si>
  <si>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</si>
  <si>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</si>
  <si>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</si>
  <si>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</si>
  <si>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</si>
  <si>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</si>
  <si>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</si>
  <si>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</si>
  <si>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</si>
  <si>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</si>
  <si>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</si>
  <si>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</si>
  <si>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</si>
  <si>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</si>
  <si>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</si>
  <si>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</si>
  <si>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</si>
  <si>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</si>
  <si>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</si>
  <si>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</si>
  <si>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</si>
  <si>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</si>
  <si>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</si>
  <si>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</si>
  <si>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</si>
  <si>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</si>
  <si>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</si>
  <si>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</si>
  <si>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</si>
  <si>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</si>
  <si>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</si>
  <si>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</si>
  <si>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</si>
  <si>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</si>
  <si>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</si>
  <si>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</si>
  <si>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</si>
  <si>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</si>
  <si>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</si>
  <si>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</si>
  <si>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</si>
  <si>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</si>
  <si>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</si>
  <si>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</si>
  <si>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</si>
  <si>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</si>
  <si>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</si>
  <si>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</si>
  <si>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</si>
  <si>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</si>
  <si>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</si>
  <si>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</si>
  <si>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</si>
  <si>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</si>
  <si>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</si>
  <si>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</si>
  <si>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</si>
  <si>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</si>
  <si>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</si>
  <si>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</si>
  <si>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</si>
  <si>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</si>
  <si>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</si>
  <si>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</si>
  <si>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</si>
  <si>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</si>
  <si>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</si>
  <si>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</si>
  <si>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</si>
  <si>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</si>
  <si>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</si>
  <si>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</si>
  <si>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</si>
  <si>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</si>
  <si>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</si>
  <si>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</si>
  <si>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</si>
  <si>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</si>
  <si>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</si>
  <si>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</si>
  <si>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</si>
  <si>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</si>
  <si>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</si>
  <si>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</si>
  <si>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</si>
  <si>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</si>
  <si>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</si>
  <si>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</si>
  <si>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</si>
  <si>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</si>
  <si>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</si>
  <si>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</si>
  <si>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</si>
  <si>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</si>
  <si>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</si>
  <si>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</si>
  <si>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</si>
  <si>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</si>
  <si>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</si>
  <si>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</si>
  <si>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</si>
  <si>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</si>
  <si>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</si>
  <si>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</si>
  <si>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</si>
  <si>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</si>
  <si>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</si>
  <si>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</si>
  <si>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</si>
  <si>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</si>
  <si>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</si>
  <si>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</si>
  <si>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</si>
  <si>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</si>
  <si>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</si>
  <si>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</si>
  <si>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</si>
  <si>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</si>
  <si>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</si>
  <si>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</si>
  <si>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</si>
  <si>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</si>
  <si>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</si>
  <si>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</si>
  <si>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</si>
  <si>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</si>
  <si>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</si>
  <si>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</si>
  <si>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</si>
  <si>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</si>
  <si>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</si>
  <si>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</si>
  <si>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</si>
  <si>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</si>
  <si>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</si>
  <si>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</si>
  <si>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</si>
  <si>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</si>
  <si>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</si>
  <si>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</si>
  <si>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</si>
  <si>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</si>
  <si>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</si>
  <si>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</si>
  <si>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</si>
  <si>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</si>
  <si>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</si>
  <si>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</si>
  <si>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</si>
  <si>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</si>
  <si>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</si>
  <si>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</si>
  <si>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</si>
  <si>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</si>
  <si>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</si>
  <si>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</si>
  <si>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</si>
  <si>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</si>
  <si>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</si>
  <si>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</si>
  <si>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</si>
  <si>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</si>
  <si>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</si>
  <si>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</si>
  <si>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</si>
  <si>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</si>
  <si>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</si>
  <si>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</si>
  <si>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</si>
  <si>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</si>
  <si>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</si>
  <si>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</si>
  <si>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</si>
  <si>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</si>
  <si>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</si>
  <si>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</si>
  <si>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</si>
  <si>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</si>
  <si>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</si>
  <si>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</si>
  <si>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</si>
  <si>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</si>
  <si>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</si>
  <si>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</si>
  <si>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</si>
  <si>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</si>
  <si>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</si>
  <si>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</si>
  <si>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</si>
  <si>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</si>
  <si>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</si>
  <si>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</si>
  <si>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</si>
  <si>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</si>
  <si>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</si>
  <si>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</si>
  <si>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</si>
  <si>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</si>
  <si>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</si>
  <si>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</si>
  <si>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</si>
  <si>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</si>
  <si>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</si>
  <si>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</si>
  <si>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</si>
  <si>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</si>
  <si>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</si>
  <si>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</si>
  <si>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</si>
  <si>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</si>
  <si>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</si>
  <si>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</si>
  <si>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</si>
  <si>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</si>
  <si>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</si>
  <si>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</si>
  <si>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</si>
  <si>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</si>
  <si>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</si>
  <si>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</si>
  <si>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</si>
  <si>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</si>
  <si>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</si>
  <si>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</si>
  <si>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</si>
  <si>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</si>
  <si>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</si>
  <si>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</si>
  <si>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</si>
  <si>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</si>
  <si>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2015年加東市産業連関表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</si>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</sst>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6">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F46" sqref="F46"/>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2015年加東市産業連関表</v>
      </c>
      <c r="C45" s="465">
        <v>45158</v>
      </c>
    </row>
    <row r="46" spans="1:3" x14ac:dyDescent="0.2">
      <c r="A46" s="27" t="s">
        <v>189</v>
      </c>
      <c r="B46" s="237" t="str">
        <f>B45</f>
        <v>2015年加東市産業連関表</v>
      </c>
      <c r="C46" s="24"/>
    </row>
    <row r="47" spans="1:3" x14ac:dyDescent="0.2">
      <c r="A47" s="28" t="s">
        <v>110</v>
      </c>
      <c r="B47" s="419" t="str">
        <f>B45</f>
        <v>2015年加東市産業連関表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8.4674005080440304E-3</v>
      </c>
      <c r="E5" s="77">
        <f t="shared" ref="E5:E38" si="0">$C$10*D5</f>
        <v>0.84674005080440307</v>
      </c>
      <c r="F5" s="76">
        <f>分析係数表!C8</f>
        <v>0.24707259953161598</v>
      </c>
      <c r="G5" s="77">
        <f t="shared" ref="G5:G38" si="1">E5*F5</f>
        <v>0.20920626547977644</v>
      </c>
      <c r="H5" s="77">
        <f t="array" ref="H5:H43">MMULT(逆行列係数!C5:AO43,'6'!G5:G43)</f>
        <v>0.22057640990804575</v>
      </c>
      <c r="I5" s="77">
        <f t="shared" ref="I5:I38" si="2">C5+H5</f>
        <v>0.22057640990804575</v>
      </c>
      <c r="J5" s="76">
        <f>分析係数表!G8</f>
        <v>0.12001140250855188</v>
      </c>
      <c r="K5" s="78">
        <f t="shared" ref="K5:K38" si="3">I5*J5</f>
        <v>2.6471684313365811E-2</v>
      </c>
      <c r="L5" s="79" t="s">
        <v>180</v>
      </c>
      <c r="M5" s="80" t="s">
        <v>180</v>
      </c>
      <c r="N5" s="81">
        <f>分析係数表!H8</f>
        <v>1.0676396295256806E-2</v>
      </c>
      <c r="O5" s="82">
        <f t="shared" ref="O5:O43" si="4">$M$44*N5</f>
        <v>0.18801054153174523</v>
      </c>
      <c r="P5" s="76">
        <f>分析係数表!C8</f>
        <v>0.24707259953161598</v>
      </c>
      <c r="Q5" s="82">
        <f t="shared" ref="Q5:Q38" si="5">O5*P5</f>
        <v>4.6452253235595146E-2</v>
      </c>
      <c r="R5" s="83">
        <f t="array" ref="R5:R43">MMULT(逆行列係数!C5:AO43,'6'!Q5:Q43)</f>
        <v>7.2617468831503384E-2</v>
      </c>
      <c r="S5" s="84">
        <f t="shared" ref="S5:S38" si="6">I5+R5</f>
        <v>0.29319387873954916</v>
      </c>
      <c r="T5" s="85">
        <f>分析係数表!F8</f>
        <v>0.45011402508551879</v>
      </c>
      <c r="U5" s="86">
        <f t="shared" ref="U5:U43" si="7">S5*T5</f>
        <v>0.13197067688989397</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投入係数表!H6</f>
        <v>0</v>
      </c>
      <c r="E6" s="77">
        <f t="shared" si="0"/>
        <v>0</v>
      </c>
      <c r="F6" s="76">
        <f>分析係数表!C9</f>
        <v>9.7560975609756073E-2</v>
      </c>
      <c r="G6" s="77">
        <f t="shared" si="1"/>
        <v>0</v>
      </c>
      <c r="H6" s="77">
        <v>2.1137187693116632E-4</v>
      </c>
      <c r="I6" s="77">
        <f t="shared" si="2"/>
        <v>2.1137187693116632E-4</v>
      </c>
      <c r="J6" s="76">
        <f>分析係数表!G9</f>
        <v>0.27272727272727271</v>
      </c>
      <c r="K6" s="78">
        <f t="shared" si="3"/>
        <v>5.7646875526681722E-5</v>
      </c>
      <c r="L6" s="79"/>
      <c r="M6" s="80"/>
      <c r="N6" s="81">
        <f>分析係数表!H9</f>
        <v>5.7255122088127987E-4</v>
      </c>
      <c r="O6" s="82">
        <f t="shared" si="4"/>
        <v>1.0082584246181922E-2</v>
      </c>
      <c r="P6" s="76">
        <f>分析係数表!C9</f>
        <v>9.7560975609756073E-2</v>
      </c>
      <c r="Q6" s="82">
        <f t="shared" si="5"/>
        <v>9.8366675572506544E-4</v>
      </c>
      <c r="R6" s="83">
        <v>1.1975661399002519E-3</v>
      </c>
      <c r="S6" s="84">
        <f t="shared" si="6"/>
        <v>1.4089380168314182E-3</v>
      </c>
      <c r="T6" s="85">
        <f>分析係数表!F9</f>
        <v>0.77272727272727271</v>
      </c>
      <c r="U6" s="86">
        <f t="shared" si="7"/>
        <v>1.088724831187914E-3</v>
      </c>
      <c r="V6" s="87">
        <f>分析係数表!D9</f>
        <v>9.0909090909090912E-2</v>
      </c>
      <c r="W6" s="167">
        <f t="shared" si="8"/>
        <v>0</v>
      </c>
      <c r="X6" s="76">
        <f>分析係数表!E9</f>
        <v>0</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1.8781284380142794E-2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8.4674005080440302E-4</v>
      </c>
      <c r="E8" s="77">
        <f t="shared" si="0"/>
        <v>8.4674005080440304E-2</v>
      </c>
      <c r="F8" s="76">
        <f>分析係数表!C11</f>
        <v>0.44906166219839139</v>
      </c>
      <c r="G8" s="77">
        <f t="shared" si="1"/>
        <v>3.8023849466417563E-2</v>
      </c>
      <c r="H8" s="77">
        <v>8.6391855273422663E-2</v>
      </c>
      <c r="I8" s="77">
        <f t="shared" si="2"/>
        <v>8.6391855273422663E-2</v>
      </c>
      <c r="J8" s="76">
        <f>分析係数表!G11</f>
        <v>0.33788395904436858</v>
      </c>
      <c r="K8" s="78">
        <f t="shared" si="3"/>
        <v>2.919042208897216E-2</v>
      </c>
      <c r="L8" s="79"/>
      <c r="M8" s="80"/>
      <c r="N8" s="81">
        <f>分析係数表!H11</f>
        <v>-2.2452989054167835E-5</v>
      </c>
      <c r="O8" s="82">
        <f t="shared" si="4"/>
        <v>-3.953954606345851E-4</v>
      </c>
      <c r="P8" s="76">
        <f>分析係数表!C11</f>
        <v>0.44906166219839139</v>
      </c>
      <c r="Q8" s="82">
        <f t="shared" si="5"/>
        <v>-1.7755694277826541E-4</v>
      </c>
      <c r="R8" s="83">
        <v>1.1180300379721789E-2</v>
      </c>
      <c r="S8" s="84">
        <f t="shared" si="6"/>
        <v>9.7572155653144449E-2</v>
      </c>
      <c r="T8" s="85">
        <f>分析係数表!F11</f>
        <v>0.55767918088737201</v>
      </c>
      <c r="U8" s="86">
        <f t="shared" si="7"/>
        <v>5.4413959842060759E-2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投入係数表!H9</f>
        <v>2.5402201524132089E-3</v>
      </c>
      <c r="E9" s="77">
        <f t="shared" si="0"/>
        <v>0.2540220152413209</v>
      </c>
      <c r="F9" s="76">
        <f>分析係数表!C12</f>
        <v>0.19299381807477189</v>
      </c>
      <c r="G9" s="77">
        <f t="shared" si="1"/>
        <v>4.9024678596470417E-2</v>
      </c>
      <c r="H9" s="77">
        <v>5.7840705785963474E-2</v>
      </c>
      <c r="I9" s="77">
        <f t="shared" si="2"/>
        <v>5.7840705785963474E-2</v>
      </c>
      <c r="J9" s="76">
        <f>分析係数表!G12</f>
        <v>0.13871320371671741</v>
      </c>
      <c r="K9" s="78">
        <f t="shared" si="3"/>
        <v>8.0232696048070668E-3</v>
      </c>
      <c r="L9" s="79"/>
      <c r="M9" s="80"/>
      <c r="N9" s="81">
        <f>分析係数表!H12</f>
        <v>9.0137524557956775E-2</v>
      </c>
      <c r="O9" s="82">
        <f t="shared" si="4"/>
        <v>1.5873150767175419</v>
      </c>
      <c r="P9" s="76">
        <f>分析係数表!C12</f>
        <v>0.19299381807477189</v>
      </c>
      <c r="Q9" s="82">
        <f t="shared" si="5"/>
        <v>0.30634199714336785</v>
      </c>
      <c r="R9" s="83">
        <v>0.35872123499189085</v>
      </c>
      <c r="S9" s="84">
        <f t="shared" si="6"/>
        <v>0.4165619407778543</v>
      </c>
      <c r="T9" s="85">
        <f>分析係数表!F12</f>
        <v>0.32372921058795973</v>
      </c>
      <c r="U9" s="86">
        <f t="shared" si="7"/>
        <v>0.13485326824900321</v>
      </c>
      <c r="V9" s="87">
        <f>分析係数表!D12</f>
        <v>2.9241820879206685E-2</v>
      </c>
      <c r="W9" s="167">
        <f t="shared" si="8"/>
        <v>0</v>
      </c>
      <c r="X9" s="76">
        <f>分析係数表!E12</f>
        <v>3.2208948231435934E-2</v>
      </c>
      <c r="Y9" s="166">
        <f t="shared" si="9"/>
        <v>0</v>
      </c>
    </row>
    <row r="10" spans="1:25" x14ac:dyDescent="0.2">
      <c r="A10" s="6" t="s">
        <v>223</v>
      </c>
      <c r="B10" s="5" t="s">
        <v>28</v>
      </c>
      <c r="C10" s="75">
        <f>最終需要_まとめ!C11</f>
        <v>100</v>
      </c>
      <c r="D10" s="76">
        <f>投入係数表!H10</f>
        <v>0.24555461473327689</v>
      </c>
      <c r="E10" s="77">
        <f t="shared" si="0"/>
        <v>24.555461473327689</v>
      </c>
      <c r="F10" s="76">
        <f>分析係数表!C13</f>
        <v>0</v>
      </c>
      <c r="G10" s="77">
        <f t="shared" si="1"/>
        <v>0</v>
      </c>
      <c r="H10" s="77">
        <v>0</v>
      </c>
      <c r="I10" s="77">
        <f t="shared" si="2"/>
        <v>100</v>
      </c>
      <c r="J10" s="76">
        <f>分析係数表!G13</f>
        <v>0.24555461473327689</v>
      </c>
      <c r="K10" s="78">
        <f t="shared" si="3"/>
        <v>24.555461473327689</v>
      </c>
      <c r="L10" s="79"/>
      <c r="M10" s="80"/>
      <c r="N10" s="81">
        <f>分析係数表!H13</f>
        <v>1.4437271961829919E-2</v>
      </c>
      <c r="O10" s="82">
        <f t="shared" si="4"/>
        <v>0.25423928118803824</v>
      </c>
      <c r="P10" s="76">
        <f>分析係数表!C13</f>
        <v>0</v>
      </c>
      <c r="Q10" s="82">
        <f t="shared" si="5"/>
        <v>0</v>
      </c>
      <c r="R10" s="83">
        <v>0</v>
      </c>
      <c r="S10" s="84">
        <f t="shared" si="6"/>
        <v>100</v>
      </c>
      <c r="T10" s="85">
        <f>分析係数表!F13</f>
        <v>0.38272650296359018</v>
      </c>
      <c r="U10" s="86">
        <f t="shared" si="7"/>
        <v>38.272650296359018</v>
      </c>
      <c r="V10" s="87">
        <f>分析係数表!D13</f>
        <v>0.22861981371718881</v>
      </c>
      <c r="W10" s="167">
        <f t="shared" si="8"/>
        <v>23</v>
      </c>
      <c r="X10" s="76">
        <f>分析係数表!E13</f>
        <v>0.19898391193903472</v>
      </c>
      <c r="Y10" s="166">
        <f t="shared" si="9"/>
        <v>20</v>
      </c>
    </row>
    <row r="11" spans="1:25" x14ac:dyDescent="0.2">
      <c r="A11" s="6" t="s">
        <v>224</v>
      </c>
      <c r="B11" s="5" t="s">
        <v>267</v>
      </c>
      <c r="C11" s="90"/>
      <c r="D11" s="76">
        <f>投入係数表!H11</f>
        <v>5.9271803556308214E-3</v>
      </c>
      <c r="E11" s="77">
        <f t="shared" si="0"/>
        <v>0.59271803556308211</v>
      </c>
      <c r="F11" s="76">
        <f>分析係数表!C14</f>
        <v>0.21988652218398286</v>
      </c>
      <c r="G11" s="77">
        <f t="shared" si="1"/>
        <v>0.1303307074756884</v>
      </c>
      <c r="H11" s="77">
        <v>0.23744251215015066</v>
      </c>
      <c r="I11" s="77">
        <f t="shared" si="2"/>
        <v>0.23744251215015066</v>
      </c>
      <c r="J11" s="76">
        <f>分析係数表!G14</f>
        <v>0.16684014869888475</v>
      </c>
      <c r="K11" s="78">
        <f t="shared" si="3"/>
        <v>3.9614944034567882E-2</v>
      </c>
      <c r="L11" s="79"/>
      <c r="M11" s="80"/>
      <c r="N11" s="81">
        <f>分析係数表!H14</f>
        <v>1.1338759472354757E-3</v>
      </c>
      <c r="O11" s="82">
        <f t="shared" si="4"/>
        <v>1.9967470762046548E-2</v>
      </c>
      <c r="P11" s="76">
        <f>分析係数表!C14</f>
        <v>0.21988652218398286</v>
      </c>
      <c r="Q11" s="82">
        <f t="shared" si="5"/>
        <v>4.3905777026767775E-3</v>
      </c>
      <c r="R11" s="83">
        <v>5.0396311954576375E-2</v>
      </c>
      <c r="S11" s="84">
        <f t="shared" si="6"/>
        <v>0.28783882410472705</v>
      </c>
      <c r="T11" s="85">
        <f>分析係数表!F14</f>
        <v>0.30074349442379184</v>
      </c>
      <c r="U11" s="86">
        <f t="shared" si="7"/>
        <v>8.6565653792090774E-2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投入係数表!H12</f>
        <v>0.11430990685859441</v>
      </c>
      <c r="E12" s="77">
        <f t="shared" si="0"/>
        <v>11.43099068585944</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0.14471473859225814</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投入係数表!H13</f>
        <v>5.9271803556308214E-3</v>
      </c>
      <c r="E13" s="77">
        <f t="shared" si="0"/>
        <v>0.59271803556308211</v>
      </c>
      <c r="F13" s="76">
        <f>分析係数表!C16</f>
        <v>4.5651796563096703E-2</v>
      </c>
      <c r="G13" s="77">
        <f t="shared" si="1"/>
        <v>2.7058643178804142E-2</v>
      </c>
      <c r="H13" s="77">
        <v>3.214196392905571E-2</v>
      </c>
      <c r="I13" s="77">
        <f t="shared" si="2"/>
        <v>3.214196392905571E-2</v>
      </c>
      <c r="J13" s="76">
        <f>分析係数表!G16</f>
        <v>3.2758620689655175E-2</v>
      </c>
      <c r="K13" s="78">
        <f t="shared" si="3"/>
        <v>1.0529264045725146E-3</v>
      </c>
      <c r="L13" s="79"/>
      <c r="M13" s="80"/>
      <c r="N13" s="81">
        <f>分析係数表!H16</f>
        <v>1.6682570867246702E-2</v>
      </c>
      <c r="O13" s="82">
        <f t="shared" si="4"/>
        <v>0.29377882725149673</v>
      </c>
      <c r="P13" s="76">
        <f>分析係数表!C16</f>
        <v>4.5651796563096703E-2</v>
      </c>
      <c r="Q13" s="82">
        <f t="shared" si="5"/>
        <v>1.3411531256230458E-2</v>
      </c>
      <c r="R13" s="83">
        <v>1.6690264911144729E-2</v>
      </c>
      <c r="S13" s="84">
        <f t="shared" si="6"/>
        <v>4.8832228840200442E-2</v>
      </c>
      <c r="T13" s="85">
        <f>分析係数表!F16</f>
        <v>0.28965517241379313</v>
      </c>
      <c r="U13" s="86">
        <f t="shared" si="7"/>
        <v>1.4144507664058061E-2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投入係数表!H14</f>
        <v>1.100762066045724E-2</v>
      </c>
      <c r="E14" s="77">
        <f t="shared" si="0"/>
        <v>1.100762066045724</v>
      </c>
      <c r="F14" s="76">
        <f>分析係数表!C17</f>
        <v>0.18709439528023597</v>
      </c>
      <c r="G14" s="77">
        <f t="shared" si="1"/>
        <v>0.20594641309424791</v>
      </c>
      <c r="H14" s="77">
        <v>0.2516291353829096</v>
      </c>
      <c r="I14" s="77">
        <f t="shared" si="2"/>
        <v>0.2516291353829096</v>
      </c>
      <c r="J14" s="76">
        <f>分析係数表!G17</f>
        <v>0.21183949688973955</v>
      </c>
      <c r="K14" s="78">
        <f t="shared" si="3"/>
        <v>5.330498944231573E-2</v>
      </c>
      <c r="L14" s="79"/>
      <c r="M14" s="80"/>
      <c r="N14" s="81">
        <f>分析係数表!H17</f>
        <v>2.9525680606230704E-3</v>
      </c>
      <c r="O14" s="82">
        <f t="shared" si="4"/>
        <v>5.1994503073447947E-2</v>
      </c>
      <c r="P14" s="76">
        <f>分析係数表!C17</f>
        <v>0.18709439528023597</v>
      </c>
      <c r="Q14" s="82">
        <f t="shared" si="5"/>
        <v>9.7278801104231146E-3</v>
      </c>
      <c r="R14" s="83">
        <v>2.7338378674398461E-2</v>
      </c>
      <c r="S14" s="84">
        <f t="shared" si="6"/>
        <v>0.27896751405730807</v>
      </c>
      <c r="T14" s="85">
        <f>分析係数表!F17</f>
        <v>0.32134800738259622</v>
      </c>
      <c r="U14" s="86">
        <f t="shared" si="7"/>
        <v>8.9645654766792357E-2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投入係数表!H15</f>
        <v>8.4674005080440302E-4</v>
      </c>
      <c r="E15" s="77">
        <f t="shared" si="0"/>
        <v>8.4674005080440304E-2</v>
      </c>
      <c r="F15" s="76">
        <f>分析係数表!C18</f>
        <v>0.19379844961240311</v>
      </c>
      <c r="G15" s="77">
        <f t="shared" si="1"/>
        <v>1.6409690907062076E-2</v>
      </c>
      <c r="H15" s="77">
        <v>2.3779475432194889E-2</v>
      </c>
      <c r="I15" s="77">
        <f t="shared" si="2"/>
        <v>2.3779475432194889E-2</v>
      </c>
      <c r="J15" s="76">
        <f>分析係数表!G18</f>
        <v>0.21558441558441557</v>
      </c>
      <c r="K15" s="78">
        <f t="shared" si="3"/>
        <v>5.126484313953703E-3</v>
      </c>
      <c r="L15" s="79"/>
      <c r="M15" s="80"/>
      <c r="N15" s="81">
        <f>分析係数表!H18</f>
        <v>4.3783328655627279E-4</v>
      </c>
      <c r="O15" s="82">
        <f t="shared" si="4"/>
        <v>7.7102114823744102E-3</v>
      </c>
      <c r="P15" s="76">
        <f>分析係数表!C18</f>
        <v>0.19379844961240311</v>
      </c>
      <c r="Q15" s="82">
        <f t="shared" si="5"/>
        <v>1.4942270314679091E-3</v>
      </c>
      <c r="R15" s="83">
        <v>4.9598361205887599E-3</v>
      </c>
      <c r="S15" s="84">
        <f t="shared" si="6"/>
        <v>2.8739311552783649E-2</v>
      </c>
      <c r="T15" s="85">
        <f>分析係数表!F18</f>
        <v>0.45643447461629277</v>
      </c>
      <c r="U15" s="86">
        <f t="shared" si="7"/>
        <v>1.3117612569428758E-2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投入係数表!H16</f>
        <v>0</v>
      </c>
      <c r="E16" s="77">
        <f t="shared" si="0"/>
        <v>0</v>
      </c>
      <c r="F16" s="76">
        <f>分析係数表!C19</f>
        <v>0.18975946996975368</v>
      </c>
      <c r="G16" s="77">
        <f t="shared" si="1"/>
        <v>0</v>
      </c>
      <c r="H16" s="77">
        <v>6.4311862583933278E-3</v>
      </c>
      <c r="I16" s="77">
        <f t="shared" si="2"/>
        <v>6.4311862583933278E-3</v>
      </c>
      <c r="J16" s="76">
        <f>分析係数表!G19</f>
        <v>5.7642820380854352E-2</v>
      </c>
      <c r="K16" s="78">
        <f t="shared" si="3"/>
        <v>3.7071171432838536E-4</v>
      </c>
      <c r="L16" s="79"/>
      <c r="M16" s="80"/>
      <c r="N16" s="81">
        <f>分析係数表!H19</f>
        <v>-1.1226494527083918E-4</v>
      </c>
      <c r="O16" s="82">
        <f t="shared" si="4"/>
        <v>-1.9769773031729256E-3</v>
      </c>
      <c r="P16" s="76">
        <f>分析係数表!C19</f>
        <v>0.18975946996975368</v>
      </c>
      <c r="Q16" s="82">
        <f t="shared" si="5"/>
        <v>-3.7515016519232736E-4</v>
      </c>
      <c r="R16" s="83">
        <v>3.6467568182330769E-3</v>
      </c>
      <c r="S16" s="84">
        <f t="shared" si="6"/>
        <v>1.0077943076626406E-2</v>
      </c>
      <c r="T16" s="85">
        <f>分析係数表!F19</f>
        <v>0.23974952822096415</v>
      </c>
      <c r="U16" s="86">
        <f t="shared" si="7"/>
        <v>2.4161820980589128E-3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投入係数表!H17</f>
        <v>0</v>
      </c>
      <c r="E17" s="77">
        <f t="shared" si="0"/>
        <v>0</v>
      </c>
      <c r="F17" s="76">
        <f>分析係数表!C20</f>
        <v>6.5301867121599799E-2</v>
      </c>
      <c r="G17" s="77">
        <f t="shared" si="1"/>
        <v>0</v>
      </c>
      <c r="H17" s="77">
        <v>2.6004633389733293E-3</v>
      </c>
      <c r="I17" s="77">
        <f t="shared" si="2"/>
        <v>2.6004633389733293E-3</v>
      </c>
      <c r="J17" s="76">
        <f>分析係数表!G20</f>
        <v>0.10011990407673861</v>
      </c>
      <c r="K17" s="78">
        <f t="shared" si="3"/>
        <v>2.6035814005308515E-4</v>
      </c>
      <c r="L17" s="79"/>
      <c r="M17" s="80"/>
      <c r="N17" s="81">
        <f>分析係数表!H20</f>
        <v>5.5009823182711204E-4</v>
      </c>
      <c r="O17" s="82">
        <f t="shared" si="4"/>
        <v>9.6871887855473366E-3</v>
      </c>
      <c r="P17" s="76">
        <f>分析係数表!C20</f>
        <v>6.5301867121599799E-2</v>
      </c>
      <c r="Q17" s="82">
        <f t="shared" si="5"/>
        <v>6.3259151485566391E-4</v>
      </c>
      <c r="R17" s="83">
        <v>2.6372043836151008E-3</v>
      </c>
      <c r="S17" s="84">
        <f t="shared" si="6"/>
        <v>5.2376677225884297E-3</v>
      </c>
      <c r="T17" s="85">
        <f>分析係数表!F20</f>
        <v>0.22242206235011991</v>
      </c>
      <c r="U17" s="86">
        <f t="shared" si="7"/>
        <v>1.1649728567627742E-3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投入係数表!H18</f>
        <v>2.5402201524132089E-3</v>
      </c>
      <c r="E18" s="77">
        <f t="shared" si="0"/>
        <v>0.2540220152413209</v>
      </c>
      <c r="F18" s="76">
        <f>分析係数表!C21</f>
        <v>0.11128404669260705</v>
      </c>
      <c r="G18" s="77">
        <f t="shared" si="1"/>
        <v>2.8268597805065295E-2</v>
      </c>
      <c r="H18" s="77">
        <v>3.6941739633360303E-2</v>
      </c>
      <c r="I18" s="77">
        <f t="shared" si="2"/>
        <v>3.6941739633360303E-2</v>
      </c>
      <c r="J18" s="76">
        <f>分析係数表!G21</f>
        <v>0.28512917454316322</v>
      </c>
      <c r="K18" s="78">
        <f t="shared" si="3"/>
        <v>1.0533167727848481E-2</v>
      </c>
      <c r="L18" s="79"/>
      <c r="M18" s="80"/>
      <c r="N18" s="81">
        <f>分析係数表!H21</f>
        <v>9.2057255122088126E-4</v>
      </c>
      <c r="O18" s="82">
        <f t="shared" si="4"/>
        <v>1.621121388601799E-2</v>
      </c>
      <c r="P18" s="76">
        <f>分析係数表!C21</f>
        <v>0.11128404669260705</v>
      </c>
      <c r="Q18" s="82">
        <f t="shared" si="5"/>
        <v>1.8040494830354659E-3</v>
      </c>
      <c r="R18" s="83">
        <v>6.0904228507745453E-3</v>
      </c>
      <c r="S18" s="84">
        <f t="shared" si="6"/>
        <v>4.3032162484134849E-2</v>
      </c>
      <c r="T18" s="85">
        <f>分析係数表!F21</f>
        <v>0.42485822306238186</v>
      </c>
      <c r="U18" s="86">
        <f t="shared" si="7"/>
        <v>1.8282568087541223E-2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投入係数表!H19</f>
        <v>0</v>
      </c>
      <c r="E19" s="77">
        <f t="shared" si="0"/>
        <v>0</v>
      </c>
      <c r="F19" s="76">
        <f>分析係数表!C22</f>
        <v>0.13366912049593183</v>
      </c>
      <c r="G19" s="77">
        <f t="shared" si="1"/>
        <v>0</v>
      </c>
      <c r="H19" s="77">
        <v>4.5798805321304098E-3</v>
      </c>
      <c r="I19" s="77">
        <f t="shared" si="2"/>
        <v>4.5798805321304098E-3</v>
      </c>
      <c r="J19" s="76">
        <f>分析係数表!G22</f>
        <v>0.19466531325776801</v>
      </c>
      <c r="K19" s="78">
        <f t="shared" si="3"/>
        <v>8.9154387847031945E-4</v>
      </c>
      <c r="L19" s="79"/>
      <c r="M19" s="80"/>
      <c r="N19" s="81">
        <f>分析係数表!H22</f>
        <v>4.490597810833567E-5</v>
      </c>
      <c r="O19" s="82">
        <f t="shared" si="4"/>
        <v>7.907909212691702E-4</v>
      </c>
      <c r="P19" s="76">
        <f>分析係数表!C22</f>
        <v>0.13366912049593183</v>
      </c>
      <c r="Q19" s="82">
        <f t="shared" si="5"/>
        <v>1.0570432694221765E-4</v>
      </c>
      <c r="R19" s="83">
        <v>1.8257910274440399E-3</v>
      </c>
      <c r="S19" s="84">
        <f t="shared" si="6"/>
        <v>6.4056715595744492E-3</v>
      </c>
      <c r="T19" s="85">
        <f>分析係数表!F22</f>
        <v>0.41154908926859529</v>
      </c>
      <c r="U19" s="86">
        <f t="shared" si="7"/>
        <v>2.6362482964966071E-3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3.953954606345851E-4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投入係数表!H21</f>
        <v>0</v>
      </c>
      <c r="E21" s="77">
        <f t="shared" si="0"/>
        <v>0</v>
      </c>
      <c r="F21" s="76">
        <f>分析係数表!C24</f>
        <v>0.55726027397260269</v>
      </c>
      <c r="G21" s="77">
        <f t="shared" si="1"/>
        <v>0</v>
      </c>
      <c r="H21" s="77">
        <v>1.2769360988307686E-2</v>
      </c>
      <c r="I21" s="77">
        <f t="shared" si="2"/>
        <v>1.2769360988307686E-2</v>
      </c>
      <c r="J21" s="76">
        <f>分析係数表!G24</f>
        <v>0.20783847980997625</v>
      </c>
      <c r="K21" s="78">
        <f t="shared" si="3"/>
        <v>2.6539645759546854E-3</v>
      </c>
      <c r="L21" s="79"/>
      <c r="M21" s="80"/>
      <c r="N21" s="81">
        <f>分析係数表!H24</f>
        <v>3.255683412854336E-4</v>
      </c>
      <c r="O21" s="82">
        <f t="shared" si="4"/>
        <v>5.7332341792014838E-3</v>
      </c>
      <c r="P21" s="76">
        <f>分析係数表!C24</f>
        <v>0.55726027397260269</v>
      </c>
      <c r="Q21" s="82">
        <f t="shared" si="5"/>
        <v>3.1949036494509087E-3</v>
      </c>
      <c r="R21" s="83">
        <v>1.6459793561752371E-2</v>
      </c>
      <c r="S21" s="84">
        <f t="shared" si="6"/>
        <v>2.9229154550060057E-2</v>
      </c>
      <c r="T21" s="85">
        <f>分析係数表!F24</f>
        <v>0.38954869358669836</v>
      </c>
      <c r="U21" s="86">
        <f t="shared" si="7"/>
        <v>1.1386178969619595E-2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投入係数表!H22</f>
        <v>0</v>
      </c>
      <c r="E22" s="77">
        <f t="shared" si="0"/>
        <v>0</v>
      </c>
      <c r="F22" s="76">
        <f>分析係数表!C25</f>
        <v>7.2460776218001621E-2</v>
      </c>
      <c r="G22" s="77">
        <f t="shared" si="1"/>
        <v>0</v>
      </c>
      <c r="H22" s="77">
        <v>8.4383968061925753E-3</v>
      </c>
      <c r="I22" s="77">
        <f t="shared" si="2"/>
        <v>8.4383968061925753E-3</v>
      </c>
      <c r="J22" s="76">
        <f>分析係数表!G25</f>
        <v>0.19694960212201593</v>
      </c>
      <c r="K22" s="78">
        <f t="shared" si="3"/>
        <v>1.6619388935273176E-3</v>
      </c>
      <c r="L22" s="79"/>
      <c r="M22" s="80"/>
      <c r="N22" s="81">
        <f>分析係数表!H25</f>
        <v>5.0519225371877636E-4</v>
      </c>
      <c r="O22" s="82">
        <f t="shared" si="4"/>
        <v>8.8963978642781667E-3</v>
      </c>
      <c r="P22" s="76">
        <f>分析係数表!C25</f>
        <v>7.2460776218001621E-2</v>
      </c>
      <c r="Q22" s="82">
        <f t="shared" si="5"/>
        <v>6.446398947897678E-4</v>
      </c>
      <c r="R22" s="83">
        <v>9.4400565699195339E-3</v>
      </c>
      <c r="S22" s="84">
        <f t="shared" si="6"/>
        <v>1.7878453376112109E-2</v>
      </c>
      <c r="T22" s="85">
        <f>分析係数表!F25</f>
        <v>0.34811560565870908</v>
      </c>
      <c r="U22" s="86">
        <f t="shared" si="7"/>
        <v>6.2237686252662591E-3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投入係数表!H23</f>
        <v>0</v>
      </c>
      <c r="E23" s="77">
        <f t="shared" si="0"/>
        <v>0</v>
      </c>
      <c r="F23" s="76">
        <f>分析係数表!C26</f>
        <v>0.52994639944068989</v>
      </c>
      <c r="G23" s="77">
        <f t="shared" si="1"/>
        <v>0</v>
      </c>
      <c r="H23" s="77">
        <v>1.7891696443562397E-2</v>
      </c>
      <c r="I23" s="77">
        <f t="shared" si="2"/>
        <v>1.7891696443562397E-2</v>
      </c>
      <c r="J23" s="76">
        <f>分析係数表!G26</f>
        <v>0.19649205047072152</v>
      </c>
      <c r="K23" s="78">
        <f t="shared" si="3"/>
        <v>3.5155761205952914E-3</v>
      </c>
      <c r="L23" s="79"/>
      <c r="M23" s="80"/>
      <c r="N23" s="81">
        <f>分析係数表!H26</f>
        <v>1.0148751052483862E-2</v>
      </c>
      <c r="O23" s="82">
        <f t="shared" si="4"/>
        <v>0.17871874820683248</v>
      </c>
      <c r="P23" s="76">
        <f>分析係数表!C26</f>
        <v>0.52994639944068989</v>
      </c>
      <c r="Q23" s="82">
        <f t="shared" si="5"/>
        <v>9.471135712475813E-2</v>
      </c>
      <c r="R23" s="83">
        <v>0.11067963834308618</v>
      </c>
      <c r="S23" s="84">
        <f t="shared" si="6"/>
        <v>0.12857133478664859</v>
      </c>
      <c r="T23" s="85">
        <f>分析係数表!F26</f>
        <v>0.33286456502207118</v>
      </c>
      <c r="U23" s="86">
        <f t="shared" si="7"/>
        <v>4.279684142806487E-2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投入係数表!H24</f>
        <v>0</v>
      </c>
      <c r="E24" s="77">
        <f t="shared" si="0"/>
        <v>0</v>
      </c>
      <c r="F24" s="76">
        <f>分析係数表!C27</f>
        <v>1</v>
      </c>
      <c r="G24" s="77">
        <f t="shared" si="1"/>
        <v>0</v>
      </c>
      <c r="H24" s="77">
        <v>4.4903826986228716E-3</v>
      </c>
      <c r="I24" s="77">
        <f t="shared" si="2"/>
        <v>4.4903826986228716E-3</v>
      </c>
      <c r="J24" s="76">
        <f>分析係数表!G27</f>
        <v>0.17101837770961673</v>
      </c>
      <c r="K24" s="78">
        <f t="shared" si="3"/>
        <v>7.6793796441381433E-4</v>
      </c>
      <c r="L24" s="79"/>
      <c r="M24" s="80"/>
      <c r="N24" s="81">
        <f>分析係数表!H27</f>
        <v>1.1349985966881842E-2</v>
      </c>
      <c r="O24" s="82">
        <f t="shared" si="4"/>
        <v>0.19987240535078279</v>
      </c>
      <c r="P24" s="76">
        <f>分析係数表!C27</f>
        <v>1</v>
      </c>
      <c r="Q24" s="82">
        <f t="shared" si="5"/>
        <v>0.19987240535078279</v>
      </c>
      <c r="R24" s="83">
        <v>0.20778493430013201</v>
      </c>
      <c r="S24" s="84">
        <f t="shared" si="6"/>
        <v>0.21227531699875488</v>
      </c>
      <c r="T24" s="85">
        <f>分析係数表!F27</f>
        <v>0.32043714720210326</v>
      </c>
      <c r="U24" s="86">
        <f t="shared" si="7"/>
        <v>6.802089700050315E-2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投入係数表!H25</f>
        <v>0</v>
      </c>
      <c r="E25" s="77">
        <f t="shared" si="0"/>
        <v>0</v>
      </c>
      <c r="F25" s="76">
        <f>分析係数表!C28</f>
        <v>0.16640624999999998</v>
      </c>
      <c r="G25" s="77">
        <f t="shared" si="1"/>
        <v>0</v>
      </c>
      <c r="H25" s="77">
        <v>1.8817468693762319E-2</v>
      </c>
      <c r="I25" s="77">
        <f t="shared" si="2"/>
        <v>1.8817468693762319E-2</v>
      </c>
      <c r="J25" s="76">
        <f>分析係数表!G28</f>
        <v>0.1248661800486618</v>
      </c>
      <c r="K25" s="78">
        <f t="shared" si="3"/>
        <v>2.3496654339753825E-3</v>
      </c>
      <c r="L25" s="79"/>
      <c r="M25" s="80"/>
      <c r="N25" s="81">
        <f>分析係数表!H28</f>
        <v>1.9927027785573953E-2</v>
      </c>
      <c r="O25" s="82">
        <f t="shared" si="4"/>
        <v>0.35091347131319428</v>
      </c>
      <c r="P25" s="76">
        <f>分析係数表!C28</f>
        <v>0.16640624999999998</v>
      </c>
      <c r="Q25" s="82">
        <f t="shared" si="5"/>
        <v>5.8394194835711226E-2</v>
      </c>
      <c r="R25" s="83">
        <v>6.92402592308696E-2</v>
      </c>
      <c r="S25" s="84">
        <f t="shared" si="6"/>
        <v>8.8057727924631915E-2</v>
      </c>
      <c r="T25" s="85">
        <f>分析係数表!F28</f>
        <v>0.21187347931873479</v>
      </c>
      <c r="U25" s="86">
        <f t="shared" si="7"/>
        <v>1.8657097196294277E-2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投入係数表!H26</f>
        <v>1.6934801016088061E-2</v>
      </c>
      <c r="E26" s="77">
        <f t="shared" si="0"/>
        <v>1.6934801016088061</v>
      </c>
      <c r="F26" s="76">
        <f>分析係数表!C29</f>
        <v>0.73364739989128469</v>
      </c>
      <c r="G26" s="77">
        <f t="shared" si="1"/>
        <v>1.2424172733129293</v>
      </c>
      <c r="H26" s="77">
        <v>1.3753253012241724</v>
      </c>
      <c r="I26" s="77">
        <f t="shared" si="2"/>
        <v>1.3753253012241724</v>
      </c>
      <c r="J26" s="76">
        <f>分析係数表!G29</f>
        <v>0.26009380097879281</v>
      </c>
      <c r="K26" s="78">
        <f t="shared" si="3"/>
        <v>0.35771358517769819</v>
      </c>
      <c r="L26" s="79"/>
      <c r="M26" s="80"/>
      <c r="N26" s="81">
        <f>分析係数表!H29</f>
        <v>1.0137524557956778E-2</v>
      </c>
      <c r="O26" s="82">
        <f t="shared" si="4"/>
        <v>0.17852105047651518</v>
      </c>
      <c r="P26" s="76">
        <f>分析係数表!C29</f>
        <v>0.73364739989128469</v>
      </c>
      <c r="Q26" s="82">
        <f t="shared" si="5"/>
        <v>0.13097150450795614</v>
      </c>
      <c r="R26" s="83">
        <v>0.21606209886370761</v>
      </c>
      <c r="S26" s="84">
        <f t="shared" si="6"/>
        <v>1.59138740008788</v>
      </c>
      <c r="T26" s="85">
        <f>分析係数表!F29</f>
        <v>0.41032830342577487</v>
      </c>
      <c r="U26" s="86">
        <f t="shared" si="7"/>
        <v>0.65299129197121464</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投入係数表!H27</f>
        <v>2.5402201524132089E-3</v>
      </c>
      <c r="E27" s="77">
        <f t="shared" si="0"/>
        <v>0.2540220152413209</v>
      </c>
      <c r="F27" s="76">
        <f>分析係数表!C30</f>
        <v>1</v>
      </c>
      <c r="G27" s="77">
        <f t="shared" si="1"/>
        <v>0.2540220152413209</v>
      </c>
      <c r="H27" s="77">
        <v>0.28531354282662602</v>
      </c>
      <c r="I27" s="77">
        <f t="shared" si="2"/>
        <v>0.28531354282662602</v>
      </c>
      <c r="J27" s="76">
        <f>分析係数表!G30</f>
        <v>0.34455785557569396</v>
      </c>
      <c r="K27" s="78">
        <f t="shared" si="3"/>
        <v>9.830702248304618E-2</v>
      </c>
      <c r="L27" s="79"/>
      <c r="M27" s="80"/>
      <c r="N27" s="81">
        <f>分析係数表!H30</f>
        <v>0</v>
      </c>
      <c r="O27" s="82">
        <f t="shared" si="4"/>
        <v>0</v>
      </c>
      <c r="P27" s="76">
        <f>分析係数表!C30</f>
        <v>1</v>
      </c>
      <c r="Q27" s="82">
        <f t="shared" si="5"/>
        <v>0</v>
      </c>
      <c r="R27" s="83">
        <v>4.3687695385105148E-2</v>
      </c>
      <c r="S27" s="84">
        <f t="shared" si="6"/>
        <v>0.32900123821173116</v>
      </c>
      <c r="T27" s="85">
        <f>分析係数表!F30</f>
        <v>0.43861490031479539</v>
      </c>
      <c r="U27" s="86">
        <f t="shared" si="7"/>
        <v>0.14430484530168272</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投入係数表!H28</f>
        <v>3.0482641828958511E-2</v>
      </c>
      <c r="E28" s="77">
        <f t="shared" si="0"/>
        <v>3.048264182895851</v>
      </c>
      <c r="F28" s="76">
        <f>分析係数表!C31</f>
        <v>8.5246870996353641E-2</v>
      </c>
      <c r="G28" s="77">
        <f t="shared" si="1"/>
        <v>0.25985498356212794</v>
      </c>
      <c r="H28" s="77">
        <v>0.27436675716295966</v>
      </c>
      <c r="I28" s="77">
        <f t="shared" si="2"/>
        <v>0.27436675716295966</v>
      </c>
      <c r="J28" s="76">
        <f>分析係数表!G31</f>
        <v>7.1346375143843496E-2</v>
      </c>
      <c r="K28" s="78">
        <f t="shared" si="3"/>
        <v>1.957507358354833E-2</v>
      </c>
      <c r="L28" s="79"/>
      <c r="M28" s="80"/>
      <c r="N28" s="81">
        <f>分析係数表!H31</f>
        <v>2.2093741229301151E-2</v>
      </c>
      <c r="O28" s="82">
        <f t="shared" si="4"/>
        <v>0.38906913326443177</v>
      </c>
      <c r="P28" s="76">
        <f>分析係数表!C31</f>
        <v>8.5246870996353641E-2</v>
      </c>
      <c r="Q28" s="82">
        <f t="shared" si="5"/>
        <v>3.3166926212056136E-2</v>
      </c>
      <c r="R28" s="83">
        <v>4.5293850256422713E-2</v>
      </c>
      <c r="S28" s="84">
        <f t="shared" si="6"/>
        <v>0.3196606074193824</v>
      </c>
      <c r="T28" s="85">
        <f>分析係数表!F31</f>
        <v>0.34637514384349827</v>
      </c>
      <c r="U28" s="86">
        <f t="shared" si="7"/>
        <v>0.11072248887598861</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投入係数表!H29</f>
        <v>1.693480101608806E-3</v>
      </c>
      <c r="E29" s="77">
        <f t="shared" si="0"/>
        <v>0.16934801016088061</v>
      </c>
      <c r="F29" s="76">
        <f>分析係数表!C32</f>
        <v>0.30214830214830213</v>
      </c>
      <c r="G29" s="77">
        <f t="shared" si="1"/>
        <v>5.1168213742303494E-2</v>
      </c>
      <c r="H29" s="77">
        <v>5.7374069855855053E-2</v>
      </c>
      <c r="I29" s="77">
        <f t="shared" si="2"/>
        <v>5.7374069855855053E-2</v>
      </c>
      <c r="J29" s="76">
        <f>分析係数表!G32</f>
        <v>0.14123006833712984</v>
      </c>
      <c r="K29" s="78">
        <f t="shared" si="3"/>
        <v>8.1029438065216702E-3</v>
      </c>
      <c r="L29" s="79"/>
      <c r="M29" s="80"/>
      <c r="N29" s="81">
        <f>分析係数表!H32</f>
        <v>6.1970249789503225E-3</v>
      </c>
      <c r="O29" s="82">
        <f t="shared" si="4"/>
        <v>0.10912914713514549</v>
      </c>
      <c r="P29" s="76">
        <f>分析係数表!C32</f>
        <v>0.30214830214830213</v>
      </c>
      <c r="Q29" s="82">
        <f t="shared" si="5"/>
        <v>3.2973186521776457E-2</v>
      </c>
      <c r="R29" s="83">
        <v>4.2852045787000193E-2</v>
      </c>
      <c r="S29" s="84">
        <f t="shared" si="6"/>
        <v>0.10022611564285525</v>
      </c>
      <c r="T29" s="85">
        <f>分析係数表!F32</f>
        <v>0.48519362186788156</v>
      </c>
      <c r="U29" s="86">
        <f t="shared" si="7"/>
        <v>4.8629072054506076E-2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投入係数表!H30</f>
        <v>0</v>
      </c>
      <c r="E30" s="77">
        <f t="shared" si="0"/>
        <v>0</v>
      </c>
      <c r="F30" s="76">
        <f>分析係数表!C33</f>
        <v>0.62789160608063455</v>
      </c>
      <c r="G30" s="77">
        <f t="shared" si="1"/>
        <v>0</v>
      </c>
      <c r="H30" s="77">
        <v>1.5766845632990131E-2</v>
      </c>
      <c r="I30" s="77">
        <f t="shared" si="2"/>
        <v>1.5766845632990131E-2</v>
      </c>
      <c r="J30" s="76">
        <f>分析係数表!G33</f>
        <v>0.50525210084033612</v>
      </c>
      <c r="K30" s="78">
        <f t="shared" si="3"/>
        <v>7.9662318796935427E-3</v>
      </c>
      <c r="L30" s="79"/>
      <c r="M30" s="80"/>
      <c r="N30" s="81">
        <f>分析係数表!H33</f>
        <v>9.5425203480213302E-4</v>
      </c>
      <c r="O30" s="82">
        <f t="shared" si="4"/>
        <v>1.6804307076969869E-2</v>
      </c>
      <c r="P30" s="76">
        <f>分析係数表!C33</f>
        <v>0.62789160608063455</v>
      </c>
      <c r="Q30" s="82">
        <f t="shared" si="5"/>
        <v>1.0551283359630785E-2</v>
      </c>
      <c r="R30" s="83">
        <v>4.6326008670041399E-2</v>
      </c>
      <c r="S30" s="84">
        <f t="shared" si="6"/>
        <v>6.2092854303031533E-2</v>
      </c>
      <c r="T30" s="85">
        <f>分析係数表!F33</f>
        <v>0.63235294117647056</v>
      </c>
      <c r="U30" s="86">
        <f t="shared" si="7"/>
        <v>3.9264599044564058E-2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投入係数表!H31</f>
        <v>7.620660457239628E-2</v>
      </c>
      <c r="E31" s="77">
        <f t="shared" si="0"/>
        <v>7.6206604572396284</v>
      </c>
      <c r="F31" s="76">
        <f>分析係数表!C34</f>
        <v>0.27565714917493578</v>
      </c>
      <c r="G31" s="77">
        <f t="shared" si="1"/>
        <v>2.1006895364728386</v>
      </c>
      <c r="H31" s="77">
        <v>2.1935172715465692</v>
      </c>
      <c r="I31" s="77">
        <f t="shared" si="2"/>
        <v>2.1935172715465692</v>
      </c>
      <c r="J31" s="76">
        <f>分析係数表!G34</f>
        <v>0.42483061710309467</v>
      </c>
      <c r="K31" s="78">
        <f t="shared" si="3"/>
        <v>0.93187329609742542</v>
      </c>
      <c r="L31" s="79"/>
      <c r="M31" s="80"/>
      <c r="N31" s="81">
        <f>分析係数表!H34</f>
        <v>0.15684535503788941</v>
      </c>
      <c r="O31" s="82">
        <f t="shared" si="4"/>
        <v>2.7620349902628942</v>
      </c>
      <c r="P31" s="76">
        <f>分析係数表!C34</f>
        <v>0.27565714917493578</v>
      </c>
      <c r="Q31" s="82">
        <f t="shared" si="5"/>
        <v>0.76137469133729097</v>
      </c>
      <c r="R31" s="83">
        <v>0.85704126141714754</v>
      </c>
      <c r="S31" s="84">
        <f t="shared" si="6"/>
        <v>3.0505585329637168</v>
      </c>
      <c r="T31" s="85">
        <f>分析係数表!F34</f>
        <v>0.69468351339803458</v>
      </c>
      <c r="U31" s="86">
        <f t="shared" si="7"/>
        <v>2.1191727195055887</v>
      </c>
      <c r="V31" s="87">
        <f>分析係数表!D34</f>
        <v>0.20460233168528352</v>
      </c>
      <c r="W31" s="167">
        <f t="shared" si="8"/>
        <v>1</v>
      </c>
      <c r="X31" s="76">
        <f>分析係数表!E34</f>
        <v>0.14466214978941586</v>
      </c>
      <c r="Y31" s="166">
        <f t="shared" si="9"/>
        <v>0</v>
      </c>
    </row>
    <row r="32" spans="1:25" x14ac:dyDescent="0.2">
      <c r="A32" s="6" t="s">
        <v>20</v>
      </c>
      <c r="B32" s="5" t="s">
        <v>37</v>
      </c>
      <c r="C32" s="90"/>
      <c r="D32" s="76">
        <f>投入係数表!H32</f>
        <v>1.7781541066892465E-2</v>
      </c>
      <c r="E32" s="77">
        <f t="shared" si="0"/>
        <v>1.7781541066892466</v>
      </c>
      <c r="F32" s="76">
        <f>分析係数表!C35</f>
        <v>1</v>
      </c>
      <c r="G32" s="77">
        <f t="shared" si="1"/>
        <v>1.7781541066892466</v>
      </c>
      <c r="H32" s="77">
        <v>2.0118259623862831</v>
      </c>
      <c r="I32" s="77">
        <f t="shared" si="2"/>
        <v>2.0118259623862831</v>
      </c>
      <c r="J32" s="76">
        <f>分析係数表!G35</f>
        <v>0.31381419117031079</v>
      </c>
      <c r="K32" s="78">
        <f t="shared" si="3"/>
        <v>0.63133953716168356</v>
      </c>
      <c r="L32" s="79"/>
      <c r="M32" s="80"/>
      <c r="N32" s="81">
        <f>分析係数表!H35</f>
        <v>5.8153241650294694E-2</v>
      </c>
      <c r="O32" s="82">
        <f t="shared" si="4"/>
        <v>1.0240742430435754</v>
      </c>
      <c r="P32" s="76">
        <f>分析係数表!C35</f>
        <v>1</v>
      </c>
      <c r="Q32" s="82">
        <f t="shared" si="5"/>
        <v>1.0240742430435754</v>
      </c>
      <c r="R32" s="83">
        <v>1.3233156621560889</v>
      </c>
      <c r="S32" s="84">
        <f t="shared" si="6"/>
        <v>3.3351416245423717</v>
      </c>
      <c r="T32" s="85">
        <f>分析係数表!F35</f>
        <v>0.63575437714668681</v>
      </c>
      <c r="U32" s="86">
        <f t="shared" si="7"/>
        <v>2.1203308862069248</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投入係数表!H33</f>
        <v>3.3869602032176121E-3</v>
      </c>
      <c r="E33" s="77">
        <f t="shared" si="0"/>
        <v>0.33869602032176122</v>
      </c>
      <c r="F33" s="76">
        <f>分析係数表!C36</f>
        <v>0.71183260362767953</v>
      </c>
      <c r="G33" s="77">
        <f t="shared" si="1"/>
        <v>0.24109486998397275</v>
      </c>
      <c r="H33" s="77">
        <v>0.34015523119288094</v>
      </c>
      <c r="I33" s="77">
        <f t="shared" si="2"/>
        <v>0.34015523119288094</v>
      </c>
      <c r="J33" s="76">
        <f>分析係数表!G36</f>
        <v>2.303890306122449E-2</v>
      </c>
      <c r="K33" s="78">
        <f t="shared" si="3"/>
        <v>7.8368033972211881E-3</v>
      </c>
      <c r="L33" s="79"/>
      <c r="M33" s="80"/>
      <c r="N33" s="81">
        <f>分析係数表!H36</f>
        <v>0.16821779399382542</v>
      </c>
      <c r="O33" s="82">
        <f t="shared" si="4"/>
        <v>2.9623027910743116</v>
      </c>
      <c r="P33" s="76">
        <f>分析係数表!C36</f>
        <v>0.71183260362767953</v>
      </c>
      <c r="Q33" s="82">
        <f t="shared" si="5"/>
        <v>2.1086637085039692</v>
      </c>
      <c r="R33" s="83">
        <v>2.2181946772927974</v>
      </c>
      <c r="S33" s="84">
        <f t="shared" si="6"/>
        <v>2.5583499084856784</v>
      </c>
      <c r="T33" s="85">
        <f>分析係数表!F36</f>
        <v>0.87794961734693877</v>
      </c>
      <c r="U33" s="86">
        <f t="shared" si="7"/>
        <v>2.2461023231945774</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投入係数表!H34</f>
        <v>1.7781541066892465E-2</v>
      </c>
      <c r="E34" s="77">
        <f t="shared" si="0"/>
        <v>1.7781541066892466</v>
      </c>
      <c r="F34" s="76">
        <f>分析係数表!C37</f>
        <v>0.53618737957610785</v>
      </c>
      <c r="G34" s="77">
        <f t="shared" si="1"/>
        <v>0.95342379094820207</v>
      </c>
      <c r="H34" s="77">
        <v>1.1776974623729568</v>
      </c>
      <c r="I34" s="77">
        <f t="shared" si="2"/>
        <v>1.1776974623729568</v>
      </c>
      <c r="J34" s="76">
        <f>分析係数表!G37</f>
        <v>0.49029596047068413</v>
      </c>
      <c r="K34" s="78">
        <f t="shared" si="3"/>
        <v>0.57742030845803627</v>
      </c>
      <c r="L34" s="79"/>
      <c r="M34" s="80"/>
      <c r="N34" s="81">
        <f>分析係数表!H37</f>
        <v>4.9362896435587986E-2</v>
      </c>
      <c r="O34" s="82">
        <f t="shared" si="4"/>
        <v>0.86927692020513536</v>
      </c>
      <c r="P34" s="76">
        <f>分析係数表!C37</f>
        <v>0.53618737957610785</v>
      </c>
      <c r="Q34" s="82">
        <f t="shared" si="5"/>
        <v>0.46609531397078091</v>
      </c>
      <c r="R34" s="83">
        <v>0.614308090402645</v>
      </c>
      <c r="S34" s="84">
        <f t="shared" si="6"/>
        <v>1.7920055527756018</v>
      </c>
      <c r="T34" s="85">
        <f>分析係数表!F37</f>
        <v>0.71575569252712545</v>
      </c>
      <c r="U34" s="86">
        <f t="shared" si="7"/>
        <v>1.2826381754393552</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投入係数表!H35</f>
        <v>4.2337002540220152E-3</v>
      </c>
      <c r="E35" s="77">
        <f t="shared" si="0"/>
        <v>0.42337002540220153</v>
      </c>
      <c r="F35" s="76">
        <f>分析係数表!C38</f>
        <v>4.5765302018820897E-2</v>
      </c>
      <c r="G35" s="77">
        <f t="shared" si="1"/>
        <v>1.9375657078247628E-2</v>
      </c>
      <c r="H35" s="77">
        <v>3.3841560349306632E-2</v>
      </c>
      <c r="I35" s="77">
        <f t="shared" si="2"/>
        <v>3.3841560349306632E-2</v>
      </c>
      <c r="J35" s="76">
        <f>分析係数表!G38</f>
        <v>0.29880478087649404</v>
      </c>
      <c r="K35" s="78">
        <f t="shared" si="3"/>
        <v>1.0112020024693217E-2</v>
      </c>
      <c r="L35" s="79"/>
      <c r="M35" s="80"/>
      <c r="N35" s="81">
        <f>分析係数表!H38</f>
        <v>4.3266909907381419E-2</v>
      </c>
      <c r="O35" s="82">
        <f t="shared" si="4"/>
        <v>0.76192705264284555</v>
      </c>
      <c r="P35" s="76">
        <f>分析係数表!C38</f>
        <v>4.5765302018820897E-2</v>
      </c>
      <c r="Q35" s="82">
        <f t="shared" si="5"/>
        <v>3.4869821680509873E-2</v>
      </c>
      <c r="R35" s="83">
        <v>4.7032977351192259E-2</v>
      </c>
      <c r="S35" s="84">
        <f t="shared" si="6"/>
        <v>8.0874537700498891E-2</v>
      </c>
      <c r="T35" s="85">
        <f>分析係数表!F38</f>
        <v>0.49667994687915007</v>
      </c>
      <c r="U35" s="86">
        <f t="shared" si="7"/>
        <v>4.0168761088959608E-2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投入係数表!H36</f>
        <v>0</v>
      </c>
      <c r="E36" s="77">
        <f t="shared" si="0"/>
        <v>0</v>
      </c>
      <c r="F36" s="76">
        <f>分析係数表!C39</f>
        <v>1</v>
      </c>
      <c r="G36" s="77">
        <f t="shared" si="1"/>
        <v>0</v>
      </c>
      <c r="H36" s="77">
        <v>7.9085604387504865E-2</v>
      </c>
      <c r="I36" s="77">
        <f t="shared" si="2"/>
        <v>7.9085604387504865E-2</v>
      </c>
      <c r="J36" s="76">
        <f>分析係数表!G39</f>
        <v>0.34650769117538827</v>
      </c>
      <c r="K36" s="78">
        <f t="shared" si="3"/>
        <v>2.7403770181524467E-2</v>
      </c>
      <c r="L36" s="79"/>
      <c r="M36" s="80"/>
      <c r="N36" s="81">
        <f>分析係数表!H39</f>
        <v>3.8057816446814483E-3</v>
      </c>
      <c r="O36" s="82">
        <f t="shared" si="4"/>
        <v>6.7019530577562186E-2</v>
      </c>
      <c r="P36" s="76">
        <f>分析係数表!C39</f>
        <v>1</v>
      </c>
      <c r="Q36" s="82">
        <f t="shared" si="5"/>
        <v>6.7019530577562186E-2</v>
      </c>
      <c r="R36" s="83">
        <v>0.23534178010826756</v>
      </c>
      <c r="S36" s="84">
        <f t="shared" si="6"/>
        <v>0.31442738449577246</v>
      </c>
      <c r="T36" s="85">
        <f>分析係数表!F39</f>
        <v>0.69721056892617939</v>
      </c>
      <c r="U36" s="86">
        <f t="shared" si="7"/>
        <v>0.21922209563026807</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投入係数表!H37</f>
        <v>0</v>
      </c>
      <c r="E37" s="77">
        <f t="shared" si="0"/>
        <v>0</v>
      </c>
      <c r="F37" s="76">
        <f>分析係数表!C40</f>
        <v>0.81742190937087544</v>
      </c>
      <c r="G37" s="77">
        <f t="shared" si="1"/>
        <v>0</v>
      </c>
      <c r="H37" s="77">
        <v>1.2555465383767299E-3</v>
      </c>
      <c r="I37" s="77">
        <f t="shared" si="2"/>
        <v>1.2555465383767299E-3</v>
      </c>
      <c r="J37" s="76">
        <f>分析係数表!G40</f>
        <v>0.56450715973863475</v>
      </c>
      <c r="K37" s="78">
        <f t="shared" si="3"/>
        <v>7.0876501029872258E-4</v>
      </c>
      <c r="L37" s="79"/>
      <c r="M37" s="80"/>
      <c r="N37" s="81">
        <f>分析係数表!H40</f>
        <v>3.0412573673870333E-2</v>
      </c>
      <c r="O37" s="82">
        <f t="shared" si="4"/>
        <v>0.53556315142954558</v>
      </c>
      <c r="P37" s="76">
        <f>分析係数表!C40</f>
        <v>0.81742190937087544</v>
      </c>
      <c r="Q37" s="82">
        <f t="shared" si="5"/>
        <v>0.43778105383022242</v>
      </c>
      <c r="R37" s="83">
        <v>0.43901363307705915</v>
      </c>
      <c r="S37" s="84">
        <f t="shared" si="6"/>
        <v>0.44026917961543588</v>
      </c>
      <c r="T37" s="85">
        <f>分析係数表!F40</f>
        <v>0.75483108577783953</v>
      </c>
      <c r="U37" s="86">
        <f t="shared" si="7"/>
        <v>0.33232886288363811</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投入係数表!H38</f>
        <v>0</v>
      </c>
      <c r="E38" s="77">
        <f t="shared" si="0"/>
        <v>0</v>
      </c>
      <c r="F38" s="76">
        <f>分析係数表!C41</f>
        <v>0.72941623882867468</v>
      </c>
      <c r="G38" s="77">
        <f t="shared" si="1"/>
        <v>0</v>
      </c>
      <c r="H38" s="77">
        <v>1.2345221361236601E-3</v>
      </c>
      <c r="I38" s="77">
        <f t="shared" si="2"/>
        <v>1.2345221361236601E-3</v>
      </c>
      <c r="J38" s="76">
        <f>分析係数表!G41</f>
        <v>0.453348349649138</v>
      </c>
      <c r="K38" s="78">
        <f t="shared" si="3"/>
        <v>5.596685730169898E-4</v>
      </c>
      <c r="L38" s="79"/>
      <c r="M38" s="80"/>
      <c r="N38" s="81">
        <f>分析係数表!H41</f>
        <v>5.191131069323604E-2</v>
      </c>
      <c r="O38" s="82">
        <f t="shared" si="4"/>
        <v>0.91415430498716088</v>
      </c>
      <c r="P38" s="76">
        <f>分析係数表!C41</f>
        <v>0.72941623882867468</v>
      </c>
      <c r="Q38" s="82">
        <f t="shared" si="5"/>
        <v>0.66679899485277605</v>
      </c>
      <c r="R38" s="83">
        <v>0.67850800799187105</v>
      </c>
      <c r="S38" s="84">
        <f t="shared" si="6"/>
        <v>0.67974253012799468</v>
      </c>
      <c r="T38" s="85">
        <f>分析係数表!F41</f>
        <v>0.55271593173351818</v>
      </c>
      <c r="U38" s="86">
        <f t="shared" si="7"/>
        <v>0.37570452587859365</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投入係数表!H39</f>
        <v>8.4674005080440302E-4</v>
      </c>
      <c r="E39" s="77">
        <f>$C$10*D39</f>
        <v>8.4674005080440304E-2</v>
      </c>
      <c r="F39" s="76">
        <f>分析係数表!C42</f>
        <v>0.64552736982643522</v>
      </c>
      <c r="G39" s="77">
        <f>E39*F39</f>
        <v>5.4659387792246841E-2</v>
      </c>
      <c r="H39" s="77">
        <v>6.4140904661568576E-2</v>
      </c>
      <c r="I39" s="77">
        <f>C39+H39</f>
        <v>6.4140904661568576E-2</v>
      </c>
      <c r="J39" s="76">
        <f>分析係数表!G42</f>
        <v>0.48562628336755648</v>
      </c>
      <c r="K39" s="78">
        <f>I39*J39</f>
        <v>3.1148509142630326E-2</v>
      </c>
      <c r="L39" s="79"/>
      <c r="M39" s="80"/>
      <c r="N39" s="81">
        <f>分析係数表!H42</f>
        <v>1.1765366264383946E-2</v>
      </c>
      <c r="O39" s="82">
        <f t="shared" si="4"/>
        <v>0.2071872213725226</v>
      </c>
      <c r="P39" s="76">
        <f>分析係数表!C42</f>
        <v>0.64552736982643522</v>
      </c>
      <c r="Q39" s="82">
        <f>O39*P39</f>
        <v>0.1337450220742519</v>
      </c>
      <c r="R39" s="83">
        <v>0.14388253212574384</v>
      </c>
      <c r="S39" s="84">
        <f>I39+R39</f>
        <v>0.20802343678731242</v>
      </c>
      <c r="T39" s="85">
        <f>分析係数表!F42</f>
        <v>0.5462012320328542</v>
      </c>
      <c r="U39" s="86">
        <f t="shared" si="7"/>
        <v>0.1136226574649386</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投入係数表!H40</f>
        <v>2.9635901778154106E-2</v>
      </c>
      <c r="E40" s="77">
        <f>$C$10*D40</f>
        <v>2.9635901778154108</v>
      </c>
      <c r="F40" s="76">
        <f>分析係数表!C43</f>
        <v>0.44974585997704541</v>
      </c>
      <c r="G40" s="77">
        <f>E40*F40</f>
        <v>1.3328624131411169</v>
      </c>
      <c r="H40" s="77">
        <v>1.7283225696718925</v>
      </c>
      <c r="I40" s="77">
        <f>C40+H40</f>
        <v>1.7283225696718925</v>
      </c>
      <c r="J40" s="76">
        <f>分析係数表!G43</f>
        <v>0.36430023338101331</v>
      </c>
      <c r="K40" s="78">
        <f>I40*J40</f>
        <v>0.629628315489143</v>
      </c>
      <c r="L40" s="79"/>
      <c r="M40" s="80"/>
      <c r="N40" s="81">
        <f>分析係数表!H43</f>
        <v>3.2949761436991298E-2</v>
      </c>
      <c r="O40" s="82">
        <f t="shared" si="4"/>
        <v>0.58024283848125369</v>
      </c>
      <c r="P40" s="76">
        <f>分析係数表!C43</f>
        <v>0.44974585997704541</v>
      </c>
      <c r="Q40" s="82">
        <f>O40*P40</f>
        <v>0.26096181438827332</v>
      </c>
      <c r="R40" s="83">
        <v>0.52192277190647229</v>
      </c>
      <c r="S40" s="84">
        <f>I40+R40</f>
        <v>2.2502453415783648</v>
      </c>
      <c r="T40" s="85">
        <f>分析係数表!F43</f>
        <v>0.57336445080177667</v>
      </c>
      <c r="U40" s="86">
        <f t="shared" si="7"/>
        <v>1.2902106844433354</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投入係数表!H41</f>
        <v>0</v>
      </c>
      <c r="E41" s="77">
        <f>$C$10*D41</f>
        <v>0</v>
      </c>
      <c r="F41" s="76">
        <f>分析係数表!C44</f>
        <v>0.68535687071374141</v>
      </c>
      <c r="G41" s="77">
        <f>E41*F41</f>
        <v>0</v>
      </c>
      <c r="H41" s="77">
        <v>4.2036377678843486E-3</v>
      </c>
      <c r="I41" s="77">
        <f>C41+H41</f>
        <v>4.2036377678843486E-3</v>
      </c>
      <c r="J41" s="76">
        <f>分析係数表!G44</f>
        <v>0.27039319248826293</v>
      </c>
      <c r="K41" s="78">
        <f>I41*J41</f>
        <v>1.1366350361224845E-3</v>
      </c>
      <c r="L41" s="79"/>
      <c r="M41" s="80"/>
      <c r="N41" s="81">
        <f>分析係数表!H44</f>
        <v>0.11684535503788943</v>
      </c>
      <c r="O41" s="82">
        <f t="shared" si="4"/>
        <v>2.0576379771423809</v>
      </c>
      <c r="P41" s="76">
        <f>分析係数表!C44</f>
        <v>0.68535687071374141</v>
      </c>
      <c r="Q41" s="82">
        <f>O41*P41</f>
        <v>1.4102163250760551</v>
      </c>
      <c r="R41" s="83">
        <v>1.4366162227805663</v>
      </c>
      <c r="S41" s="84">
        <f>I41+R41</f>
        <v>1.4408198605484506</v>
      </c>
      <c r="T41" s="85">
        <f>分析係数表!F44</f>
        <v>0.52366979655712054</v>
      </c>
      <c r="U41" s="86">
        <f t="shared" si="7"/>
        <v>0.75451384324886595</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投入係数表!H42</f>
        <v>2.5402201524132089E-3</v>
      </c>
      <c r="E42" s="77">
        <f>$C$10*D42</f>
        <v>0.2540220152413209</v>
      </c>
      <c r="F42" s="76">
        <f>分析係数表!C45</f>
        <v>1</v>
      </c>
      <c r="G42" s="77">
        <f>E42*F42</f>
        <v>0.2540220152413209</v>
      </c>
      <c r="H42" s="77">
        <v>0.32111914279731607</v>
      </c>
      <c r="I42" s="77">
        <f>C42+H42</f>
        <v>0.32111914279731607</v>
      </c>
      <c r="J42" s="76">
        <f>分析係数表!G45</f>
        <v>0</v>
      </c>
      <c r="K42" s="78">
        <f>I42*J42</f>
        <v>0</v>
      </c>
      <c r="L42" s="79"/>
      <c r="M42" s="80"/>
      <c r="N42" s="81">
        <f>分析係数表!H45</f>
        <v>0</v>
      </c>
      <c r="O42" s="82">
        <f t="shared" si="4"/>
        <v>0</v>
      </c>
      <c r="P42" s="76">
        <f>分析係数表!C45</f>
        <v>1</v>
      </c>
      <c r="Q42" s="82">
        <f>O42*P42</f>
        <v>0</v>
      </c>
      <c r="R42" s="83">
        <v>5.6272386512439279E-2</v>
      </c>
      <c r="S42" s="84">
        <f>I42+R42</f>
        <v>0.37739152930975534</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3.3869602032176121E-3</v>
      </c>
      <c r="E43" s="77">
        <f>$C$10*D43</f>
        <v>0.33869602032176122</v>
      </c>
      <c r="F43" s="76">
        <f>分析係数表!C46</f>
        <v>1</v>
      </c>
      <c r="G43" s="77">
        <f>E43*F43</f>
        <v>0.33869602032176122</v>
      </c>
      <c r="H43" s="77">
        <v>0.41713148177350901</v>
      </c>
      <c r="I43" s="77">
        <f>C43+H43</f>
        <v>0.41713148177350901</v>
      </c>
      <c r="J43" s="76">
        <f>分析係数表!G46</f>
        <v>9.2635479388605835E-3</v>
      </c>
      <c r="K43" s="78">
        <f>I43*J43</f>
        <v>3.8641174782168505E-3</v>
      </c>
      <c r="L43" s="79"/>
      <c r="M43" s="80"/>
      <c r="N43" s="81">
        <f>分析係数表!H46</f>
        <v>4.7106371035644121E-2</v>
      </c>
      <c r="O43" s="82">
        <f t="shared" si="4"/>
        <v>0.82953967641135962</v>
      </c>
      <c r="P43" s="76">
        <f>分析係数表!C46</f>
        <v>1</v>
      </c>
      <c r="Q43" s="82">
        <f>O43*P43</f>
        <v>0.82953967641135962</v>
      </c>
      <c r="R43" s="83">
        <v>0.88780391710942885</v>
      </c>
      <c r="S43" s="84">
        <f>I43+R43</f>
        <v>1.3049353988829377</v>
      </c>
      <c r="T43" s="85">
        <f>分析係数表!F46</f>
        <v>0.31310792033348772</v>
      </c>
      <c r="U43" s="86">
        <f t="shared" si="7"/>
        <v>0.40858560891378687</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投入係数表!H44</f>
        <v>0.60541913632514821</v>
      </c>
      <c r="E44" s="91">
        <f>SUM(E5:E43)</f>
        <v>60.541913632514799</v>
      </c>
      <c r="F44" s="92">
        <f>分析係数表!C47</f>
        <v>0.38982283979167087</v>
      </c>
      <c r="G44" s="91">
        <f>SUM(G5:G43)</f>
        <v>9.5847091295311664</v>
      </c>
      <c r="H44" s="91">
        <f>SUM(H5:H43)</f>
        <v>11.404651419416755</v>
      </c>
      <c r="I44" s="91">
        <f>SUM(I5:I43)</f>
        <v>111.40465141941677</v>
      </c>
      <c r="J44" s="92">
        <f>分析係数表!G47</f>
        <v>0.23326731469175374</v>
      </c>
      <c r="K44" s="93">
        <f>SUM(K5:K43)</f>
        <v>28.086005307835464</v>
      </c>
      <c r="L44" s="94">
        <f>最終需要_まとめ!$L$33</f>
        <v>0.627</v>
      </c>
      <c r="M44" s="91">
        <f>K44*L44</f>
        <v>17.609925328012835</v>
      </c>
      <c r="N44" s="95">
        <f>分析係数表!H47</f>
        <v>1</v>
      </c>
      <c r="O44" s="96">
        <f>SUM(O5:O43)</f>
        <v>17.609925328012839</v>
      </c>
      <c r="P44" s="92">
        <f>分析係数表!C47</f>
        <v>0.38982283979167087</v>
      </c>
      <c r="Q44" s="96">
        <f>SUM(Q5:Q43)</f>
        <v>9.1504123686558874</v>
      </c>
      <c r="R44" s="96">
        <f>SUM(R5:R43)</f>
        <v>10.824381838283548</v>
      </c>
      <c r="S44" s="97">
        <f>SUM(S5:S43)</f>
        <v>122.22903325770031</v>
      </c>
      <c r="T44" s="98">
        <f>分析係数表!F47</f>
        <v>0.43488259974461208</v>
      </c>
      <c r="U44" s="99">
        <f>SUM(U5:U43)</f>
        <v>51.268548550668925</v>
      </c>
      <c r="V44" s="100">
        <f>分析係数表!D47</f>
        <v>5.7416673181664192E-2</v>
      </c>
      <c r="W44" s="164">
        <f>SUM(W5:W43)</f>
        <v>24</v>
      </c>
      <c r="X44" s="92">
        <f>分析係数表!E47</f>
        <v>4.8986266385218774E-2</v>
      </c>
      <c r="Y44" s="165">
        <f>SUM(Y5:Y43)</f>
        <v>20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3.7174721189591077E-4</v>
      </c>
      <c r="E5" s="77">
        <f t="shared" ref="E5:E38" si="0">$C$11*D5</f>
        <v>3.717472118959108E-2</v>
      </c>
      <c r="F5" s="76">
        <f>分析係数表!C8</f>
        <v>0.24707259953161598</v>
      </c>
      <c r="G5" s="77">
        <f t="shared" ref="G5:G38" si="1">E5*F5</f>
        <v>9.1848550011753155E-3</v>
      </c>
      <c r="H5" s="77">
        <f t="array" ref="H5:H43">MMULT(逆行列係数!C5:AO43,'7'!G5:G43)</f>
        <v>1.3617455604282843E-2</v>
      </c>
      <c r="I5" s="77">
        <f t="shared" ref="I5:I38" si="2">C5+H5</f>
        <v>1.3617455604282843E-2</v>
      </c>
      <c r="J5" s="76">
        <f>分析係数表!G8</f>
        <v>0.12001140250855188</v>
      </c>
      <c r="K5" s="78">
        <f t="shared" ref="K5:K38" si="3">I5*J5</f>
        <v>1.6342499456679239E-3</v>
      </c>
      <c r="L5" s="79" t="s">
        <v>182</v>
      </c>
      <c r="M5" s="80" t="s">
        <v>182</v>
      </c>
      <c r="N5" s="81">
        <f>分析係数表!H8</f>
        <v>1.0676396295256806E-2</v>
      </c>
      <c r="O5" s="82">
        <f t="shared" ref="O5:O43" si="4">$M$44*N5</f>
        <v>0.14803161987050753</v>
      </c>
      <c r="P5" s="76">
        <f>分析係数表!C8</f>
        <v>0.24707259953161598</v>
      </c>
      <c r="Q5" s="82">
        <f t="shared" ref="Q5:Q38" si="5">O5*P5</f>
        <v>3.6574557134282315E-2</v>
      </c>
      <c r="R5" s="83">
        <f t="array" ref="R5:R43">MMULT(逆行列係数!C5:AO43,'7'!Q5:Q43)</f>
        <v>5.7175951169783065E-2</v>
      </c>
      <c r="S5" s="84">
        <f t="shared" ref="S5:S38" si="6">I5+R5</f>
        <v>7.0793406774065912E-2</v>
      </c>
      <c r="T5" s="85">
        <f>分析係数表!F8</f>
        <v>0.45011402508551879</v>
      </c>
      <c r="U5" s="86">
        <f t="shared" ref="U5:U43" si="7">S5*T5</f>
        <v>3.1865105272591239E-2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投入係数表!I6</f>
        <v>7.4349442379182153E-3</v>
      </c>
      <c r="E6" s="77">
        <f t="shared" si="0"/>
        <v>0.74349442379182151</v>
      </c>
      <c r="F6" s="76">
        <f>分析係数表!C9</f>
        <v>9.7560975609756073E-2</v>
      </c>
      <c r="G6" s="77">
        <f t="shared" si="1"/>
        <v>7.2536041345543548E-2</v>
      </c>
      <c r="H6" s="77">
        <v>7.9466634674867115E-2</v>
      </c>
      <c r="I6" s="77">
        <f t="shared" si="2"/>
        <v>7.9466634674867115E-2</v>
      </c>
      <c r="J6" s="76">
        <f>分析係数表!G9</f>
        <v>0.27272727272727271</v>
      </c>
      <c r="K6" s="78">
        <f t="shared" si="3"/>
        <v>2.1672718547691028E-2</v>
      </c>
      <c r="L6" s="79"/>
      <c r="M6" s="80"/>
      <c r="N6" s="81">
        <f>分析係数表!H9</f>
        <v>5.7255122088127987E-4</v>
      </c>
      <c r="O6" s="82">
        <f t="shared" si="4"/>
        <v>7.9386042201849468E-3</v>
      </c>
      <c r="P6" s="76">
        <f>分析係数表!C9</f>
        <v>9.7560975609756073E-2</v>
      </c>
      <c r="Q6" s="82">
        <f t="shared" si="5"/>
        <v>7.7449797270097019E-4</v>
      </c>
      <c r="R6" s="83">
        <v>9.4291338212848096E-4</v>
      </c>
      <c r="S6" s="84">
        <f t="shared" si="6"/>
        <v>8.04095480569956E-2</v>
      </c>
      <c r="T6" s="85">
        <f>分析係数表!F9</f>
        <v>0.77272727272727271</v>
      </c>
      <c r="U6" s="86">
        <f t="shared" si="7"/>
        <v>6.2134650771314782E-2</v>
      </c>
      <c r="V6" s="87">
        <f>分析係数表!D9</f>
        <v>9.0909090909090912E-2</v>
      </c>
      <c r="W6" s="167">
        <f t="shared" si="8"/>
        <v>0</v>
      </c>
      <c r="X6" s="76">
        <f>分析係数表!E9</f>
        <v>0</v>
      </c>
      <c r="Y6" s="166">
        <f t="shared" si="9"/>
        <v>0</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1.4787596096422939E-2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6.1710037174721186E-3</v>
      </c>
      <c r="E8" s="77">
        <f t="shared" si="0"/>
        <v>0.61710037174721188</v>
      </c>
      <c r="F8" s="76">
        <f>分析係数表!C11</f>
        <v>0.44906166219839139</v>
      </c>
      <c r="G8" s="77">
        <f t="shared" si="1"/>
        <v>0.27711611868004821</v>
      </c>
      <c r="H8" s="77">
        <v>0.38557709234859422</v>
      </c>
      <c r="I8" s="77">
        <f t="shared" si="2"/>
        <v>0.38557709234859422</v>
      </c>
      <c r="J8" s="76">
        <f>分析係数表!G11</f>
        <v>0.33788395904436858</v>
      </c>
      <c r="K8" s="78">
        <f t="shared" si="3"/>
        <v>0.13028031447955912</v>
      </c>
      <c r="L8" s="79"/>
      <c r="M8" s="80"/>
      <c r="N8" s="81">
        <f>分析係数表!H11</f>
        <v>-2.2452989054167835E-5</v>
      </c>
      <c r="O8" s="82">
        <f t="shared" si="4"/>
        <v>-3.113178125562724E-4</v>
      </c>
      <c r="P8" s="76">
        <f>分析係数表!C11</f>
        <v>0.44906166219839139</v>
      </c>
      <c r="Q8" s="82">
        <f t="shared" si="5"/>
        <v>-1.3980089437848692E-4</v>
      </c>
      <c r="R8" s="83">
        <v>8.8028998925553156E-3</v>
      </c>
      <c r="S8" s="84">
        <f t="shared" si="6"/>
        <v>0.39437999224114956</v>
      </c>
      <c r="T8" s="85">
        <f>分析係数表!F11</f>
        <v>0.55767918088737201</v>
      </c>
      <c r="U8" s="86">
        <f t="shared" si="7"/>
        <v>0.2199375110314124</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投入係数表!I9</f>
        <v>2.0074349442379181E-3</v>
      </c>
      <c r="E9" s="77">
        <f t="shared" si="0"/>
        <v>0.2007434944237918</v>
      </c>
      <c r="F9" s="76">
        <f>分析係数表!C12</f>
        <v>0.19299381807477189</v>
      </c>
      <c r="G9" s="77">
        <f t="shared" si="1"/>
        <v>3.8742253442519262E-2</v>
      </c>
      <c r="H9" s="77">
        <v>4.5012842541286763E-2</v>
      </c>
      <c r="I9" s="77">
        <f t="shared" si="2"/>
        <v>4.5012842541286763E-2</v>
      </c>
      <c r="J9" s="76">
        <f>分析係数表!G12</f>
        <v>0.13871320371671741</v>
      </c>
      <c r="K9" s="78">
        <f t="shared" si="3"/>
        <v>6.2438755972980351E-3</v>
      </c>
      <c r="L9" s="79"/>
      <c r="M9" s="80"/>
      <c r="N9" s="81">
        <f>分析係数表!H12</f>
        <v>9.0137524557956775E-2</v>
      </c>
      <c r="O9" s="82">
        <f t="shared" si="4"/>
        <v>1.2497853585071557</v>
      </c>
      <c r="P9" s="76">
        <f>分析係数表!C12</f>
        <v>0.19299381807477189</v>
      </c>
      <c r="Q9" s="82">
        <f t="shared" si="5"/>
        <v>0.24120084811224357</v>
      </c>
      <c r="R9" s="83">
        <v>0.28244206449898668</v>
      </c>
      <c r="S9" s="84">
        <f t="shared" si="6"/>
        <v>0.32745490704027347</v>
      </c>
      <c r="T9" s="85">
        <f>分析係数表!F12</f>
        <v>0.32372921058795973</v>
      </c>
      <c r="U9" s="86">
        <f t="shared" si="7"/>
        <v>0.10600671855930147</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投入係数表!I10</f>
        <v>7.4349442379182153E-3</v>
      </c>
      <c r="E10" s="77">
        <f t="shared" si="0"/>
        <v>0.74349442379182151</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0.20017735347368318</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75">
        <f>最終需要_まとめ!C12</f>
        <v>100</v>
      </c>
      <c r="D11" s="76">
        <f>投入係数表!I11</f>
        <v>0.33509293680297397</v>
      </c>
      <c r="E11" s="77">
        <f t="shared" si="0"/>
        <v>33.509293680297397</v>
      </c>
      <c r="F11" s="76">
        <f>分析係数表!C14</f>
        <v>0.21988652218398286</v>
      </c>
      <c r="G11" s="77">
        <f t="shared" si="1"/>
        <v>7.3682420482023101</v>
      </c>
      <c r="H11" s="77">
        <v>8.0536241713891723</v>
      </c>
      <c r="I11" s="77">
        <f t="shared" si="2"/>
        <v>108.05362417138917</v>
      </c>
      <c r="J11" s="76">
        <f>分析係数表!G14</f>
        <v>0.16684014869888475</v>
      </c>
      <c r="K11" s="78">
        <f t="shared" si="3"/>
        <v>18.027682724207978</v>
      </c>
      <c r="L11" s="79"/>
      <c r="M11" s="80"/>
      <c r="N11" s="81">
        <f>分析係数表!H14</f>
        <v>1.1338759472354757E-3</v>
      </c>
      <c r="O11" s="82">
        <f t="shared" si="4"/>
        <v>1.5721549534091758E-2</v>
      </c>
      <c r="P11" s="76">
        <f>分析係数表!C14</f>
        <v>0.21988652218398286</v>
      </c>
      <c r="Q11" s="82">
        <f t="shared" si="5"/>
        <v>3.4569568503946529E-3</v>
      </c>
      <c r="R11" s="83">
        <v>3.9679943652923919E-2</v>
      </c>
      <c r="S11" s="84">
        <f t="shared" si="6"/>
        <v>108.0933041150421</v>
      </c>
      <c r="T11" s="85">
        <f>分析係数表!F14</f>
        <v>0.30074349442379184</v>
      </c>
      <c r="U11" s="86">
        <f t="shared" si="7"/>
        <v>32.508358003371399</v>
      </c>
      <c r="V11" s="87">
        <f>分析係数表!D14</f>
        <v>4.8401486988847581E-2</v>
      </c>
      <c r="W11" s="167">
        <f t="shared" si="8"/>
        <v>5</v>
      </c>
      <c r="X11" s="76">
        <f>分析係数表!E14</f>
        <v>4.5501858736059476E-2</v>
      </c>
      <c r="Y11" s="166">
        <f t="shared" si="9"/>
        <v>5</v>
      </c>
    </row>
    <row r="12" spans="1:25" x14ac:dyDescent="0.2">
      <c r="A12" s="6" t="s">
        <v>225</v>
      </c>
      <c r="B12" s="5" t="s">
        <v>29</v>
      </c>
      <c r="C12" s="90"/>
      <c r="D12" s="76">
        <f>投入係数表!I12</f>
        <v>3.695167286245353E-2</v>
      </c>
      <c r="E12" s="77">
        <f t="shared" si="0"/>
        <v>3.6951672862453528</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0.1139423193955957</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投入係数表!I13</f>
        <v>4.6840148698884757E-3</v>
      </c>
      <c r="E13" s="77">
        <f t="shared" si="0"/>
        <v>0.46840148698884759</v>
      </c>
      <c r="F13" s="76">
        <f>分析係数表!C16</f>
        <v>4.5651796563096703E-2</v>
      </c>
      <c r="G13" s="77">
        <f t="shared" si="1"/>
        <v>2.1383369393866859E-2</v>
      </c>
      <c r="H13" s="77">
        <v>3.2076700178765509E-2</v>
      </c>
      <c r="I13" s="77">
        <f t="shared" si="2"/>
        <v>3.2076700178765509E-2</v>
      </c>
      <c r="J13" s="76">
        <f>分析係数表!G16</f>
        <v>3.2758620689655175E-2</v>
      </c>
      <c r="K13" s="78">
        <f t="shared" si="3"/>
        <v>1.0507884541319738E-3</v>
      </c>
      <c r="L13" s="79"/>
      <c r="M13" s="80"/>
      <c r="N13" s="81">
        <f>分析係数表!H16</f>
        <v>1.6682570867246702E-2</v>
      </c>
      <c r="O13" s="82">
        <f t="shared" si="4"/>
        <v>0.23130913472931042</v>
      </c>
      <c r="P13" s="76">
        <f>分析係数表!C16</f>
        <v>4.5651796563096703E-2</v>
      </c>
      <c r="Q13" s="82">
        <f t="shared" si="5"/>
        <v>1.0559677561848406E-2</v>
      </c>
      <c r="R13" s="83">
        <v>1.3141215012390555E-2</v>
      </c>
      <c r="S13" s="84">
        <f t="shared" si="6"/>
        <v>4.5217915191156061E-2</v>
      </c>
      <c r="T13" s="85">
        <f>分析係数表!F16</f>
        <v>0.28965517241379313</v>
      </c>
      <c r="U13" s="86">
        <f t="shared" si="7"/>
        <v>1.3097603020886583E-2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投入係数表!I14</f>
        <v>2.342007434944238E-2</v>
      </c>
      <c r="E14" s="77">
        <f t="shared" si="0"/>
        <v>2.3420074349442381</v>
      </c>
      <c r="F14" s="76">
        <f>分析係数表!C17</f>
        <v>0.18709439528023597</v>
      </c>
      <c r="G14" s="77">
        <f t="shared" si="1"/>
        <v>0.43817646478270883</v>
      </c>
      <c r="H14" s="77">
        <v>0.5321079611765771</v>
      </c>
      <c r="I14" s="77">
        <f t="shared" si="2"/>
        <v>0.5321079611765771</v>
      </c>
      <c r="J14" s="76">
        <f>分析係数表!G17</f>
        <v>0.21183949688973955</v>
      </c>
      <c r="K14" s="78">
        <f t="shared" si="3"/>
        <v>0.11272148278667116</v>
      </c>
      <c r="L14" s="79"/>
      <c r="M14" s="80"/>
      <c r="N14" s="81">
        <f>分析係数表!H17</f>
        <v>2.9525680606230704E-3</v>
      </c>
      <c r="O14" s="82">
        <f t="shared" si="4"/>
        <v>4.0938292351149826E-2</v>
      </c>
      <c r="P14" s="76">
        <f>分析係数表!C17</f>
        <v>0.18709439528023597</v>
      </c>
      <c r="Q14" s="82">
        <f t="shared" si="5"/>
        <v>7.6593250512438866E-3</v>
      </c>
      <c r="R14" s="83">
        <v>2.1525093469938361E-2</v>
      </c>
      <c r="S14" s="84">
        <f t="shared" si="6"/>
        <v>0.55363305464651547</v>
      </c>
      <c r="T14" s="85">
        <f>分析係数表!F17</f>
        <v>0.32134800738259622</v>
      </c>
      <c r="U14" s="86">
        <f t="shared" si="7"/>
        <v>0.17790887893179774</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投入係数表!I15</f>
        <v>2.5278810408921933E-3</v>
      </c>
      <c r="E15" s="77">
        <f t="shared" si="0"/>
        <v>0.25278810408921931</v>
      </c>
      <c r="F15" s="76">
        <f>分析係数表!C18</f>
        <v>0.19379844961240311</v>
      </c>
      <c r="G15" s="77">
        <f t="shared" si="1"/>
        <v>4.8989942652949481E-2</v>
      </c>
      <c r="H15" s="77">
        <v>6.3797190699439274E-2</v>
      </c>
      <c r="I15" s="77">
        <f t="shared" si="2"/>
        <v>6.3797190699439274E-2</v>
      </c>
      <c r="J15" s="76">
        <f>分析係数表!G18</f>
        <v>0.21558441558441557</v>
      </c>
      <c r="K15" s="78">
        <f t="shared" si="3"/>
        <v>1.3753680072866129E-2</v>
      </c>
      <c r="L15" s="79"/>
      <c r="M15" s="80"/>
      <c r="N15" s="81">
        <f>分析係数表!H18</f>
        <v>4.3783328655627279E-4</v>
      </c>
      <c r="O15" s="82">
        <f t="shared" si="4"/>
        <v>6.0706973448473121E-3</v>
      </c>
      <c r="P15" s="76">
        <f>分析係数表!C18</f>
        <v>0.19379844961240311</v>
      </c>
      <c r="Q15" s="82">
        <f t="shared" si="5"/>
        <v>1.1764917334975411E-3</v>
      </c>
      <c r="R15" s="83">
        <v>3.9051670679808013E-3</v>
      </c>
      <c r="S15" s="84">
        <f t="shared" si="6"/>
        <v>6.7702357767420077E-2</v>
      </c>
      <c r="T15" s="85">
        <f>分析係数表!F18</f>
        <v>0.45643447461629277</v>
      </c>
      <c r="U15" s="86">
        <f t="shared" si="7"/>
        <v>3.090169009785667E-2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投入係数表!I16</f>
        <v>6.7657992565055766E-3</v>
      </c>
      <c r="E16" s="77">
        <f t="shared" si="0"/>
        <v>0.67657992565055769</v>
      </c>
      <c r="F16" s="76">
        <f>分析係数表!C19</f>
        <v>0.18975946996975368</v>
      </c>
      <c r="G16" s="77">
        <f t="shared" si="1"/>
        <v>0.12838744808362518</v>
      </c>
      <c r="H16" s="77">
        <v>0.16628537574990249</v>
      </c>
      <c r="I16" s="77">
        <f t="shared" si="2"/>
        <v>0.16628537574990249</v>
      </c>
      <c r="J16" s="76">
        <f>分析係数表!G19</f>
        <v>5.7642820380854352E-2</v>
      </c>
      <c r="K16" s="78">
        <f t="shared" si="3"/>
        <v>9.5851580463145025E-3</v>
      </c>
      <c r="L16" s="79"/>
      <c r="M16" s="80"/>
      <c r="N16" s="81">
        <f>分析係数表!H19</f>
        <v>-1.1226494527083918E-4</v>
      </c>
      <c r="O16" s="82">
        <f t="shared" si="4"/>
        <v>-1.5565890627813621E-3</v>
      </c>
      <c r="P16" s="76">
        <f>分析係数表!C19</f>
        <v>0.18975946996975368</v>
      </c>
      <c r="Q16" s="82">
        <f t="shared" si="5"/>
        <v>-2.9537751551410692E-4</v>
      </c>
      <c r="R16" s="83">
        <v>2.8713034635119653E-3</v>
      </c>
      <c r="S16" s="84">
        <f t="shared" si="6"/>
        <v>0.16915667921341446</v>
      </c>
      <c r="T16" s="85">
        <f>分析係数表!F19</f>
        <v>0.23974952822096415</v>
      </c>
      <c r="U16" s="86">
        <f t="shared" si="7"/>
        <v>4.0555234036841088E-2</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投入係数表!I17</f>
        <v>1.8587360594795538E-3</v>
      </c>
      <c r="E17" s="77">
        <f t="shared" si="0"/>
        <v>0.18587360594795538</v>
      </c>
      <c r="F17" s="76">
        <f>分析係数表!C20</f>
        <v>6.5301867121599799E-2</v>
      </c>
      <c r="G17" s="77">
        <f t="shared" si="1"/>
        <v>1.2137893517025985E-2</v>
      </c>
      <c r="H17" s="77">
        <v>1.679493499974934E-2</v>
      </c>
      <c r="I17" s="77">
        <f t="shared" si="2"/>
        <v>1.679493499974934E-2</v>
      </c>
      <c r="J17" s="76">
        <f>分析係数表!G20</f>
        <v>0.10011990407673861</v>
      </c>
      <c r="K17" s="78">
        <f t="shared" si="3"/>
        <v>1.6815072811499638E-3</v>
      </c>
      <c r="L17" s="79"/>
      <c r="M17" s="80"/>
      <c r="N17" s="81">
        <f>分析係数表!H20</f>
        <v>5.5009823182711204E-4</v>
      </c>
      <c r="O17" s="82">
        <f t="shared" si="4"/>
        <v>7.6272864076286752E-3</v>
      </c>
      <c r="P17" s="76">
        <f>分析係数表!C20</f>
        <v>6.5301867121599799E-2</v>
      </c>
      <c r="Q17" s="82">
        <f t="shared" si="5"/>
        <v>4.9807604348935206E-4</v>
      </c>
      <c r="R17" s="83">
        <v>2.0764241922585506E-3</v>
      </c>
      <c r="S17" s="84">
        <f t="shared" si="6"/>
        <v>1.8871359192007889E-2</v>
      </c>
      <c r="T17" s="85">
        <f>分析係数表!F20</f>
        <v>0.22242206235011991</v>
      </c>
      <c r="U17" s="86">
        <f t="shared" si="7"/>
        <v>4.1974066308362876E-3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投入係数表!I18</f>
        <v>8.4014869888475834E-3</v>
      </c>
      <c r="E18" s="77">
        <f t="shared" si="0"/>
        <v>0.84014869888475829</v>
      </c>
      <c r="F18" s="76">
        <f>分析係数表!C21</f>
        <v>0.11128404669260705</v>
      </c>
      <c r="G18" s="77">
        <f t="shared" si="1"/>
        <v>9.3495147035424511E-2</v>
      </c>
      <c r="H18" s="77">
        <v>0.11405439267362968</v>
      </c>
      <c r="I18" s="77">
        <f t="shared" si="2"/>
        <v>0.11405439267362968</v>
      </c>
      <c r="J18" s="76">
        <f>分析係数表!G21</f>
        <v>0.28512917454316322</v>
      </c>
      <c r="K18" s="78">
        <f t="shared" si="3"/>
        <v>3.2520234836053832E-2</v>
      </c>
      <c r="L18" s="79"/>
      <c r="M18" s="80"/>
      <c r="N18" s="81">
        <f>分析係数表!H21</f>
        <v>9.2057255122088126E-4</v>
      </c>
      <c r="O18" s="82">
        <f t="shared" si="4"/>
        <v>1.2764030314807169E-2</v>
      </c>
      <c r="P18" s="76">
        <f>分析係数表!C21</f>
        <v>0.11128404669260705</v>
      </c>
      <c r="Q18" s="82">
        <f t="shared" si="5"/>
        <v>1.4204329455388528E-3</v>
      </c>
      <c r="R18" s="83">
        <v>4.7953436703669153E-3</v>
      </c>
      <c r="S18" s="84">
        <f t="shared" si="6"/>
        <v>0.11884973634399659</v>
      </c>
      <c r="T18" s="85">
        <f>分析係数表!F21</f>
        <v>0.42485822306238186</v>
      </c>
      <c r="U18" s="86">
        <f t="shared" si="7"/>
        <v>5.0494287794542979E-2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投入係数表!I19</f>
        <v>7.4349442379182155E-4</v>
      </c>
      <c r="E19" s="77">
        <f t="shared" si="0"/>
        <v>7.434944237918216E-2</v>
      </c>
      <c r="F19" s="76">
        <f>分析係数表!C22</f>
        <v>0.13366912049593183</v>
      </c>
      <c r="G19" s="77">
        <f t="shared" si="1"/>
        <v>9.9382245721882402E-3</v>
      </c>
      <c r="H19" s="77">
        <v>1.488839599945308E-2</v>
      </c>
      <c r="I19" s="77">
        <f t="shared" si="2"/>
        <v>1.488839599945308E-2</v>
      </c>
      <c r="J19" s="76">
        <f>分析係数表!G22</f>
        <v>0.19466531325776801</v>
      </c>
      <c r="K19" s="78">
        <f t="shared" si="3"/>
        <v>2.8982542711392337E-3</v>
      </c>
      <c r="L19" s="79"/>
      <c r="M19" s="80"/>
      <c r="N19" s="81">
        <f>分析係数表!H22</f>
        <v>4.490597810833567E-5</v>
      </c>
      <c r="O19" s="82">
        <f t="shared" si="4"/>
        <v>6.2263562511254481E-4</v>
      </c>
      <c r="P19" s="76">
        <f>分析係数表!C22</f>
        <v>0.13366912049593183</v>
      </c>
      <c r="Q19" s="82">
        <f t="shared" si="5"/>
        <v>8.3227156398228591E-5</v>
      </c>
      <c r="R19" s="83">
        <v>1.4375513263012649E-3</v>
      </c>
      <c r="S19" s="84">
        <f t="shared" si="6"/>
        <v>1.6325947325754344E-2</v>
      </c>
      <c r="T19" s="85">
        <f>分析係数表!F22</f>
        <v>0.41154908926859529</v>
      </c>
      <c r="U19" s="86">
        <f t="shared" si="7"/>
        <v>6.7189287533612587E-3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投入係数表!I20</f>
        <v>7.4349442379182158E-5</v>
      </c>
      <c r="E20" s="77">
        <f t="shared" si="0"/>
        <v>7.4349442379182161E-3</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3.113178125562724E-4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投入係数表!I21</f>
        <v>0</v>
      </c>
      <c r="E21" s="77">
        <f t="shared" si="0"/>
        <v>0</v>
      </c>
      <c r="F21" s="76">
        <f>分析係数表!C24</f>
        <v>0.55726027397260269</v>
      </c>
      <c r="G21" s="77">
        <f t="shared" si="1"/>
        <v>0</v>
      </c>
      <c r="H21" s="77">
        <v>1.0759908762155265E-2</v>
      </c>
      <c r="I21" s="77">
        <f t="shared" si="2"/>
        <v>1.0759908762155265E-2</v>
      </c>
      <c r="J21" s="76">
        <f>分析係数表!G24</f>
        <v>0.20783847980997625</v>
      </c>
      <c r="K21" s="78">
        <f t="shared" si="3"/>
        <v>2.2363230800203937E-3</v>
      </c>
      <c r="L21" s="79"/>
      <c r="M21" s="80"/>
      <c r="N21" s="81">
        <f>分析係数表!H24</f>
        <v>3.255683412854336E-4</v>
      </c>
      <c r="O21" s="82">
        <f t="shared" si="4"/>
        <v>4.5141082820659498E-3</v>
      </c>
      <c r="P21" s="76">
        <f>分析係数表!C24</f>
        <v>0.55726027397260269</v>
      </c>
      <c r="Q21" s="82">
        <f t="shared" si="5"/>
        <v>2.5155332180060662E-3</v>
      </c>
      <c r="R21" s="83">
        <v>1.2959751532171103E-2</v>
      </c>
      <c r="S21" s="84">
        <f t="shared" si="6"/>
        <v>2.3719660294326365E-2</v>
      </c>
      <c r="T21" s="85">
        <f>分析係数表!F24</f>
        <v>0.38954869358669836</v>
      </c>
      <c r="U21" s="86">
        <f t="shared" si="7"/>
        <v>9.239962679975117E-3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投入係数表!I22</f>
        <v>0</v>
      </c>
      <c r="E22" s="77">
        <f t="shared" si="0"/>
        <v>0</v>
      </c>
      <c r="F22" s="76">
        <f>分析係数表!C25</f>
        <v>7.2460776218001621E-2</v>
      </c>
      <c r="G22" s="77">
        <f t="shared" si="1"/>
        <v>0</v>
      </c>
      <c r="H22" s="77">
        <v>7.5421854430250462E-3</v>
      </c>
      <c r="I22" s="77">
        <f t="shared" si="2"/>
        <v>7.5421854430250462E-3</v>
      </c>
      <c r="J22" s="76">
        <f>分析係数表!G25</f>
        <v>0.19694960212201593</v>
      </c>
      <c r="K22" s="78">
        <f t="shared" si="3"/>
        <v>1.4854304221342432E-3</v>
      </c>
      <c r="L22" s="79"/>
      <c r="M22" s="80"/>
      <c r="N22" s="81">
        <f>分析係数表!H25</f>
        <v>5.0519225371877636E-4</v>
      </c>
      <c r="O22" s="82">
        <f t="shared" si="4"/>
        <v>7.0046507825161303E-3</v>
      </c>
      <c r="P22" s="76">
        <f>分析係数表!C25</f>
        <v>7.2460776218001621E-2</v>
      </c>
      <c r="Q22" s="82">
        <f t="shared" si="5"/>
        <v>5.0756243283715124E-4</v>
      </c>
      <c r="R22" s="83">
        <v>7.4327048596818353E-3</v>
      </c>
      <c r="S22" s="84">
        <f t="shared" si="6"/>
        <v>1.4974890302706882E-2</v>
      </c>
      <c r="T22" s="85">
        <f>分析係数表!F25</f>
        <v>0.34811560565870908</v>
      </c>
      <c r="U22" s="86">
        <f t="shared" si="7"/>
        <v>5.2129930073995358E-3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投入係数表!I23</f>
        <v>7.4349442379182158E-5</v>
      </c>
      <c r="E23" s="77">
        <f t="shared" si="0"/>
        <v>7.4349442379182161E-3</v>
      </c>
      <c r="F23" s="76">
        <f>分析係数表!C26</f>
        <v>0.52994639944068989</v>
      </c>
      <c r="G23" s="77">
        <f t="shared" si="1"/>
        <v>3.9401219289270624E-3</v>
      </c>
      <c r="H23" s="77">
        <v>1.9952220742391356E-2</v>
      </c>
      <c r="I23" s="77">
        <f t="shared" si="2"/>
        <v>1.9952220742391356E-2</v>
      </c>
      <c r="J23" s="76">
        <f>分析係数表!G26</f>
        <v>0.19649205047072152</v>
      </c>
      <c r="K23" s="78">
        <f t="shared" si="3"/>
        <v>3.920452765116939E-3</v>
      </c>
      <c r="L23" s="79"/>
      <c r="M23" s="80"/>
      <c r="N23" s="81">
        <f>分析係数表!H26</f>
        <v>1.0148751052483862E-2</v>
      </c>
      <c r="O23" s="82">
        <f t="shared" si="4"/>
        <v>0.14071565127543514</v>
      </c>
      <c r="P23" s="76">
        <f>分析係数表!C26</f>
        <v>0.52994639944068989</v>
      </c>
      <c r="Q23" s="82">
        <f t="shared" si="5"/>
        <v>7.457175273836858E-2</v>
      </c>
      <c r="R23" s="83">
        <v>8.7144508053249553E-2</v>
      </c>
      <c r="S23" s="84">
        <f t="shared" si="6"/>
        <v>0.10709672879564092</v>
      </c>
      <c r="T23" s="85">
        <f>分析係数表!F26</f>
        <v>0.33286456502207118</v>
      </c>
      <c r="U23" s="86">
        <f t="shared" si="7"/>
        <v>3.5648706045847738E-2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投入係数表!I24</f>
        <v>0</v>
      </c>
      <c r="E24" s="77">
        <f t="shared" si="0"/>
        <v>0</v>
      </c>
      <c r="F24" s="76">
        <f>分析係数表!C27</f>
        <v>1</v>
      </c>
      <c r="G24" s="77">
        <f t="shared" si="1"/>
        <v>0</v>
      </c>
      <c r="H24" s="77">
        <v>4.4577410421042336E-3</v>
      </c>
      <c r="I24" s="77">
        <f t="shared" si="2"/>
        <v>4.4577410421042336E-3</v>
      </c>
      <c r="J24" s="76">
        <f>分析係数表!G27</f>
        <v>0.17101837770961673</v>
      </c>
      <c r="K24" s="78">
        <f t="shared" si="3"/>
        <v>7.6235564127024224E-4</v>
      </c>
      <c r="L24" s="79"/>
      <c r="M24" s="80"/>
      <c r="N24" s="81">
        <f>分析係数表!H27</f>
        <v>1.1349985966881842E-2</v>
      </c>
      <c r="O24" s="82">
        <f t="shared" si="4"/>
        <v>0.15737115424719572</v>
      </c>
      <c r="P24" s="76">
        <f>分析係数表!C27</f>
        <v>1</v>
      </c>
      <c r="Q24" s="82">
        <f t="shared" si="5"/>
        <v>0.15737115424719572</v>
      </c>
      <c r="R24" s="83">
        <v>0.16360114788532737</v>
      </c>
      <c r="S24" s="84">
        <f t="shared" si="6"/>
        <v>0.16805888892743159</v>
      </c>
      <c r="T24" s="85">
        <f>分析係数表!F27</f>
        <v>0.32043714720210326</v>
      </c>
      <c r="U24" s="86">
        <f t="shared" si="7"/>
        <v>5.385231092986132E-2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投入係数表!I25</f>
        <v>0</v>
      </c>
      <c r="E25" s="77">
        <f t="shared" si="0"/>
        <v>0</v>
      </c>
      <c r="F25" s="76">
        <f>分析係数表!C28</f>
        <v>0.16640624999999998</v>
      </c>
      <c r="G25" s="77">
        <f t="shared" si="1"/>
        <v>0</v>
      </c>
      <c r="H25" s="77">
        <v>1.367653077661495E-2</v>
      </c>
      <c r="I25" s="77">
        <f t="shared" si="2"/>
        <v>1.367653077661495E-2</v>
      </c>
      <c r="J25" s="76">
        <f>分析係数表!G28</f>
        <v>0.1248661800486618</v>
      </c>
      <c r="K25" s="78">
        <f t="shared" si="3"/>
        <v>1.7077361543938669E-3</v>
      </c>
      <c r="L25" s="79"/>
      <c r="M25" s="80"/>
      <c r="N25" s="81">
        <f>分析係数表!H28</f>
        <v>1.9927027785573953E-2</v>
      </c>
      <c r="O25" s="82">
        <f t="shared" si="4"/>
        <v>0.27629455864369173</v>
      </c>
      <c r="P25" s="76">
        <f>分析係数表!C28</f>
        <v>0.16640624999999998</v>
      </c>
      <c r="Q25" s="82">
        <f t="shared" si="5"/>
        <v>4.597714139930182E-2</v>
      </c>
      <c r="R25" s="83">
        <v>5.4516877887237206E-2</v>
      </c>
      <c r="S25" s="84">
        <f t="shared" si="6"/>
        <v>6.8193408663852151E-2</v>
      </c>
      <c r="T25" s="85">
        <f>分析係数表!F28</f>
        <v>0.21187347931873479</v>
      </c>
      <c r="U25" s="86">
        <f t="shared" si="7"/>
        <v>1.4448374760214709E-2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投入係数表!I26</f>
        <v>1.6356877323420074E-2</v>
      </c>
      <c r="E26" s="77">
        <f t="shared" si="0"/>
        <v>1.6356877323420074</v>
      </c>
      <c r="F26" s="76">
        <f>分析係数表!C29</f>
        <v>0.73364739989128469</v>
      </c>
      <c r="G26" s="77">
        <f t="shared" si="1"/>
        <v>1.2000180518667853</v>
      </c>
      <c r="H26" s="77">
        <v>1.4238890696901607</v>
      </c>
      <c r="I26" s="77">
        <f t="shared" si="2"/>
        <v>1.4238890696901607</v>
      </c>
      <c r="J26" s="76">
        <f>分析係数表!G29</f>
        <v>0.26009380097879281</v>
      </c>
      <c r="K26" s="78">
        <f t="shared" si="3"/>
        <v>0.37034472030787113</v>
      </c>
      <c r="L26" s="79"/>
      <c r="M26" s="80"/>
      <c r="N26" s="81">
        <f>分析係数表!H29</f>
        <v>1.0137524557956778E-2</v>
      </c>
      <c r="O26" s="82">
        <f t="shared" si="4"/>
        <v>0.14055999236915701</v>
      </c>
      <c r="P26" s="76">
        <f>分析係数表!C29</f>
        <v>0.73364739989128469</v>
      </c>
      <c r="Q26" s="82">
        <f t="shared" si="5"/>
        <v>0.10312147293037086</v>
      </c>
      <c r="R26" s="83">
        <v>0.17011824032226372</v>
      </c>
      <c r="S26" s="84">
        <f t="shared" si="6"/>
        <v>1.5940073100124243</v>
      </c>
      <c r="T26" s="85">
        <f>分析係数表!F29</f>
        <v>0.41032830342577487</v>
      </c>
      <c r="U26" s="86">
        <f t="shared" si="7"/>
        <v>0.65406631516568126</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投入係数表!I27</f>
        <v>4.4609665427509295E-3</v>
      </c>
      <c r="E27" s="77">
        <f t="shared" si="0"/>
        <v>0.44609665427509293</v>
      </c>
      <c r="F27" s="76">
        <f>分析係数表!C30</f>
        <v>1</v>
      </c>
      <c r="G27" s="77">
        <f t="shared" si="1"/>
        <v>0.44609665427509293</v>
      </c>
      <c r="H27" s="77">
        <v>0.51860772302972358</v>
      </c>
      <c r="I27" s="77">
        <f t="shared" si="2"/>
        <v>0.51860772302972358</v>
      </c>
      <c r="J27" s="76">
        <f>分析係数表!G30</f>
        <v>0.34455785557569396</v>
      </c>
      <c r="K27" s="78">
        <f t="shared" si="3"/>
        <v>0.17869036493211499</v>
      </c>
      <c r="L27" s="79"/>
      <c r="M27" s="80"/>
      <c r="N27" s="81">
        <f>分析係数表!H30</f>
        <v>0</v>
      </c>
      <c r="O27" s="82">
        <f t="shared" si="4"/>
        <v>0</v>
      </c>
      <c r="P27" s="76">
        <f>分析係数表!C30</f>
        <v>1</v>
      </c>
      <c r="Q27" s="82">
        <f t="shared" si="5"/>
        <v>0</v>
      </c>
      <c r="R27" s="83">
        <v>3.4397860160274282E-2</v>
      </c>
      <c r="S27" s="84">
        <f t="shared" si="6"/>
        <v>0.55300558318999782</v>
      </c>
      <c r="T27" s="85">
        <f>分析係数表!F30</f>
        <v>0.43861490031479539</v>
      </c>
      <c r="U27" s="86">
        <f t="shared" si="7"/>
        <v>0.24255648874440619</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投入係数表!I28</f>
        <v>5.3159851301115245E-2</v>
      </c>
      <c r="E28" s="77">
        <f t="shared" si="0"/>
        <v>5.3159851301115246</v>
      </c>
      <c r="F28" s="76">
        <f>分析係数表!C31</f>
        <v>8.5246870996353641E-2</v>
      </c>
      <c r="G28" s="77">
        <f t="shared" si="1"/>
        <v>0.45317109860515137</v>
      </c>
      <c r="H28" s="77">
        <v>0.50954561631835382</v>
      </c>
      <c r="I28" s="77">
        <f t="shared" si="2"/>
        <v>0.50954561631835382</v>
      </c>
      <c r="J28" s="76">
        <f>分析係数表!G31</f>
        <v>7.1346375143843496E-2</v>
      </c>
      <c r="K28" s="78">
        <f t="shared" si="3"/>
        <v>3.6354232694750216E-2</v>
      </c>
      <c r="L28" s="79"/>
      <c r="M28" s="80"/>
      <c r="N28" s="81">
        <f>分析係数表!H31</f>
        <v>2.2093741229301151E-2</v>
      </c>
      <c r="O28" s="82">
        <f t="shared" si="4"/>
        <v>0.30633672755537206</v>
      </c>
      <c r="P28" s="76">
        <f>分析係数表!C31</f>
        <v>8.5246870996353641E-2</v>
      </c>
      <c r="Q28" s="82">
        <f t="shared" si="5"/>
        <v>2.6114247495357932E-2</v>
      </c>
      <c r="R28" s="83">
        <v>3.5662479183372522E-2</v>
      </c>
      <c r="S28" s="84">
        <f t="shared" si="6"/>
        <v>0.54520809550172633</v>
      </c>
      <c r="T28" s="85">
        <f>分析係数表!F31</f>
        <v>0.34637514384349827</v>
      </c>
      <c r="U28" s="86">
        <f t="shared" si="7"/>
        <v>0.1888465325040502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投入係数表!I29</f>
        <v>2.5278810408921933E-3</v>
      </c>
      <c r="E29" s="77">
        <f t="shared" si="0"/>
        <v>0.25278810408921931</v>
      </c>
      <c r="F29" s="76">
        <f>分析係数表!C32</f>
        <v>0.30214830214830213</v>
      </c>
      <c r="G29" s="77">
        <f t="shared" si="1"/>
        <v>7.6379496453845883E-2</v>
      </c>
      <c r="H29" s="77">
        <v>9.0426228307780424E-2</v>
      </c>
      <c r="I29" s="77">
        <f t="shared" si="2"/>
        <v>9.0426228307780424E-2</v>
      </c>
      <c r="J29" s="76">
        <f>分析係数表!G32</f>
        <v>0.14123006833712984</v>
      </c>
      <c r="K29" s="78">
        <f t="shared" si="3"/>
        <v>1.2770902403376734E-2</v>
      </c>
      <c r="L29" s="79"/>
      <c r="M29" s="80"/>
      <c r="N29" s="81">
        <f>分析係数表!H32</f>
        <v>6.1970249789503225E-3</v>
      </c>
      <c r="O29" s="82">
        <f t="shared" si="4"/>
        <v>8.5923716265531178E-2</v>
      </c>
      <c r="P29" s="76">
        <f>分析係数表!C32</f>
        <v>0.30214830214830213</v>
      </c>
      <c r="Q29" s="82">
        <f t="shared" si="5"/>
        <v>2.5961704983902698E-2</v>
      </c>
      <c r="R29" s="83">
        <v>3.3739904693289323E-2</v>
      </c>
      <c r="S29" s="84">
        <f t="shared" si="6"/>
        <v>0.12416613300106974</v>
      </c>
      <c r="T29" s="85">
        <f>分析係数表!F32</f>
        <v>0.48519362186788156</v>
      </c>
      <c r="U29" s="86">
        <f t="shared" si="7"/>
        <v>6.0244615784118119E-2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投入係数表!I30</f>
        <v>8.9219330855018584E-4</v>
      </c>
      <c r="E30" s="77">
        <f t="shared" si="0"/>
        <v>8.9219330855018583E-2</v>
      </c>
      <c r="F30" s="76">
        <f>分析係数表!C33</f>
        <v>0.62789160608063455</v>
      </c>
      <c r="G30" s="77">
        <f t="shared" si="1"/>
        <v>5.602006894399713E-2</v>
      </c>
      <c r="H30" s="77">
        <v>7.8905371112886341E-2</v>
      </c>
      <c r="I30" s="77">
        <f t="shared" si="2"/>
        <v>7.8905371112886341E-2</v>
      </c>
      <c r="J30" s="76">
        <f>分析係数表!G33</f>
        <v>0.50525210084033612</v>
      </c>
      <c r="K30" s="78">
        <f t="shared" si="3"/>
        <v>3.9867104522372195E-2</v>
      </c>
      <c r="L30" s="79"/>
      <c r="M30" s="80"/>
      <c r="N30" s="81">
        <f>分析係数表!H33</f>
        <v>9.5425203480213302E-4</v>
      </c>
      <c r="O30" s="82">
        <f t="shared" si="4"/>
        <v>1.3231007033641577E-2</v>
      </c>
      <c r="P30" s="76">
        <f>分析係数表!C33</f>
        <v>0.62789160608063455</v>
      </c>
      <c r="Q30" s="82">
        <f t="shared" si="5"/>
        <v>8.3076382564173813E-3</v>
      </c>
      <c r="R30" s="83">
        <v>3.6475157454953083E-2</v>
      </c>
      <c r="S30" s="84">
        <f t="shared" si="6"/>
        <v>0.11538052856783942</v>
      </c>
      <c r="T30" s="85">
        <f>分析係数表!F33</f>
        <v>0.63235294117647056</v>
      </c>
      <c r="U30" s="86">
        <f t="shared" si="7"/>
        <v>7.2961216594369049E-2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投入係数表!I31</f>
        <v>8.5650557620817844E-2</v>
      </c>
      <c r="E31" s="77">
        <f t="shared" si="0"/>
        <v>8.5650557620817835</v>
      </c>
      <c r="F31" s="76">
        <f>分析係数表!C34</f>
        <v>0.27565714917493578</v>
      </c>
      <c r="G31" s="77">
        <f t="shared" si="1"/>
        <v>2.3610188538998216</v>
      </c>
      <c r="H31" s="77">
        <v>2.6491136263374457</v>
      </c>
      <c r="I31" s="77">
        <f t="shared" si="2"/>
        <v>2.6491136263374457</v>
      </c>
      <c r="J31" s="76">
        <f>分析係数表!G34</f>
        <v>0.42483061710309467</v>
      </c>
      <c r="K31" s="78">
        <f t="shared" si="3"/>
        <v>1.1254245766531541</v>
      </c>
      <c r="L31" s="79"/>
      <c r="M31" s="80"/>
      <c r="N31" s="81">
        <f>分析係数表!H34</f>
        <v>0.15684535503788941</v>
      </c>
      <c r="O31" s="82">
        <f t="shared" si="4"/>
        <v>2.1747105796118409</v>
      </c>
      <c r="P31" s="76">
        <f>分析係数表!C34</f>
        <v>0.27565714917493578</v>
      </c>
      <c r="Q31" s="82">
        <f t="shared" si="5"/>
        <v>0.59947451865637225</v>
      </c>
      <c r="R31" s="83">
        <v>0.67479836603747989</v>
      </c>
      <c r="S31" s="84">
        <f t="shared" si="6"/>
        <v>3.3239119923749256</v>
      </c>
      <c r="T31" s="85">
        <f>分析係数表!F34</f>
        <v>0.69468351339803458</v>
      </c>
      <c r="U31" s="86">
        <f t="shared" si="7"/>
        <v>2.3090668610888745</v>
      </c>
      <c r="V31" s="87">
        <f>分析係数表!D34</f>
        <v>0.20460233168528352</v>
      </c>
      <c r="W31" s="167">
        <f t="shared" si="8"/>
        <v>1</v>
      </c>
      <c r="X31" s="76">
        <f>分析係数表!E34</f>
        <v>0.14466214978941586</v>
      </c>
      <c r="Y31" s="166">
        <f t="shared" si="9"/>
        <v>0</v>
      </c>
    </row>
    <row r="32" spans="1:25" x14ac:dyDescent="0.2">
      <c r="A32" s="6" t="s">
        <v>20</v>
      </c>
      <c r="B32" s="5" t="s">
        <v>37</v>
      </c>
      <c r="C32" s="90"/>
      <c r="D32" s="76">
        <f>投入係数表!I32</f>
        <v>8.2527881040892186E-3</v>
      </c>
      <c r="E32" s="77">
        <f t="shared" si="0"/>
        <v>0.82527881040892181</v>
      </c>
      <c r="F32" s="76">
        <f>分析係数表!C35</f>
        <v>1</v>
      </c>
      <c r="G32" s="77">
        <f t="shared" si="1"/>
        <v>0.82527881040892181</v>
      </c>
      <c r="H32" s="77">
        <v>1.1148003176640102</v>
      </c>
      <c r="I32" s="77">
        <f t="shared" si="2"/>
        <v>1.1148003176640102</v>
      </c>
      <c r="J32" s="76">
        <f>分析係数表!G35</f>
        <v>0.31381419117031079</v>
      </c>
      <c r="K32" s="78">
        <f t="shared" si="3"/>
        <v>0.34984016000413687</v>
      </c>
      <c r="L32" s="79"/>
      <c r="M32" s="80"/>
      <c r="N32" s="81">
        <f>分析係数表!H35</f>
        <v>5.8153241650294694E-2</v>
      </c>
      <c r="O32" s="82">
        <f t="shared" si="4"/>
        <v>0.8063131345207456</v>
      </c>
      <c r="P32" s="76">
        <f>分析係数表!C35</f>
        <v>1</v>
      </c>
      <c r="Q32" s="82">
        <f t="shared" si="5"/>
        <v>0.8063131345207456</v>
      </c>
      <c r="R32" s="83">
        <v>1.0419232851148563</v>
      </c>
      <c r="S32" s="84">
        <f t="shared" si="6"/>
        <v>2.1567236027788663</v>
      </c>
      <c r="T32" s="85">
        <f>分析係数表!F35</f>
        <v>0.63575437714668681</v>
      </c>
      <c r="U32" s="86">
        <f t="shared" si="7"/>
        <v>1.3711464707622365</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投入係数表!I33</f>
        <v>1.1895910780669145E-3</v>
      </c>
      <c r="E33" s="77">
        <f t="shared" si="0"/>
        <v>0.11895910780669146</v>
      </c>
      <c r="F33" s="76">
        <f>分析係数表!C36</f>
        <v>0.71183260362767953</v>
      </c>
      <c r="G33" s="77">
        <f t="shared" si="1"/>
        <v>8.4678971435262998E-2</v>
      </c>
      <c r="H33" s="77">
        <v>0.20140264545502917</v>
      </c>
      <c r="I33" s="77">
        <f t="shared" si="2"/>
        <v>0.20140264545502917</v>
      </c>
      <c r="J33" s="76">
        <f>分析係数表!G36</f>
        <v>2.303890306122449E-2</v>
      </c>
      <c r="K33" s="78">
        <f t="shared" si="3"/>
        <v>4.6400960249125822E-3</v>
      </c>
      <c r="L33" s="79"/>
      <c r="M33" s="80"/>
      <c r="N33" s="81">
        <f>分析係数表!H36</f>
        <v>0.16821779399382542</v>
      </c>
      <c r="O33" s="82">
        <f t="shared" si="4"/>
        <v>2.3323930516715929</v>
      </c>
      <c r="P33" s="76">
        <f>分析係数表!C36</f>
        <v>0.71183260362767953</v>
      </c>
      <c r="Q33" s="82">
        <f t="shared" si="5"/>
        <v>1.660273418654499</v>
      </c>
      <c r="R33" s="83">
        <v>1.7465135124476356</v>
      </c>
      <c r="S33" s="84">
        <f t="shared" si="6"/>
        <v>1.9479161579026649</v>
      </c>
      <c r="T33" s="85">
        <f>分析係数表!F36</f>
        <v>0.87794961734693877</v>
      </c>
      <c r="U33" s="86">
        <f t="shared" si="7"/>
        <v>1.7101722454545638</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投入係数表!I34</f>
        <v>3.4200743494423792E-2</v>
      </c>
      <c r="E34" s="77">
        <f t="shared" si="0"/>
        <v>3.4200743494423791</v>
      </c>
      <c r="F34" s="76">
        <f>分析係数表!C37</f>
        <v>0.53618737957610785</v>
      </c>
      <c r="G34" s="77">
        <f t="shared" si="1"/>
        <v>1.8338007033829711</v>
      </c>
      <c r="H34" s="77">
        <v>2.2399106416339176</v>
      </c>
      <c r="I34" s="77">
        <f t="shared" si="2"/>
        <v>2.2399106416339176</v>
      </c>
      <c r="J34" s="76">
        <f>分析係数表!G37</f>
        <v>0.49029596047068413</v>
      </c>
      <c r="K34" s="78">
        <f t="shared" si="3"/>
        <v>1.098219139408408</v>
      </c>
      <c r="L34" s="79"/>
      <c r="M34" s="80"/>
      <c r="N34" s="81">
        <f>分析係数表!H37</f>
        <v>4.9362896435587986E-2</v>
      </c>
      <c r="O34" s="82">
        <f t="shared" si="4"/>
        <v>0.68443221090496487</v>
      </c>
      <c r="P34" s="76">
        <f>分析係数表!C37</f>
        <v>0.53618737957610785</v>
      </c>
      <c r="Q34" s="82">
        <f t="shared" si="5"/>
        <v>0.36698391366261512</v>
      </c>
      <c r="R34" s="83">
        <v>0.48368044143156286</v>
      </c>
      <c r="S34" s="84">
        <f t="shared" si="6"/>
        <v>2.7235910830654806</v>
      </c>
      <c r="T34" s="85">
        <f>分析係数表!F37</f>
        <v>0.71575569252712545</v>
      </c>
      <c r="U34" s="86">
        <f t="shared" si="7"/>
        <v>1.9494258218202367</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投入係数表!I35</f>
        <v>4.6096654275092934E-3</v>
      </c>
      <c r="E35" s="77">
        <f t="shared" si="0"/>
        <v>0.46096654275092935</v>
      </c>
      <c r="F35" s="76">
        <f>分析係数表!C38</f>
        <v>4.5765302018820897E-2</v>
      </c>
      <c r="G35" s="77">
        <f t="shared" si="1"/>
        <v>2.1096273049567998E-2</v>
      </c>
      <c r="H35" s="77">
        <v>3.594490449995711E-2</v>
      </c>
      <c r="I35" s="77">
        <f t="shared" si="2"/>
        <v>3.594490449995711E-2</v>
      </c>
      <c r="J35" s="76">
        <f>分析係数表!G38</f>
        <v>0.29880478087649404</v>
      </c>
      <c r="K35" s="78">
        <f t="shared" si="3"/>
        <v>1.0740509312736188E-2</v>
      </c>
      <c r="L35" s="79"/>
      <c r="M35" s="80"/>
      <c r="N35" s="81">
        <f>分析係数表!H38</f>
        <v>4.3266909907381419E-2</v>
      </c>
      <c r="O35" s="82">
        <f t="shared" si="4"/>
        <v>0.5999094247959369</v>
      </c>
      <c r="P35" s="76">
        <f>分析係数表!C38</f>
        <v>4.5765302018820897E-2</v>
      </c>
      <c r="Q35" s="82">
        <f t="shared" si="5"/>
        <v>2.7455036009723172E-2</v>
      </c>
      <c r="R35" s="83">
        <v>3.7031794961636763E-2</v>
      </c>
      <c r="S35" s="84">
        <f t="shared" si="6"/>
        <v>7.297669946159388E-2</v>
      </c>
      <c r="T35" s="85">
        <f>分析係数表!F38</f>
        <v>0.49667994687915007</v>
      </c>
      <c r="U35" s="86">
        <f t="shared" si="7"/>
        <v>3.6246063212000149E-2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投入係数表!I36</f>
        <v>0</v>
      </c>
      <c r="E36" s="77">
        <f t="shared" si="0"/>
        <v>0</v>
      </c>
      <c r="F36" s="76">
        <f>分析係数表!C39</f>
        <v>1</v>
      </c>
      <c r="G36" s="77">
        <f t="shared" si="1"/>
        <v>0</v>
      </c>
      <c r="H36" s="77">
        <v>7.8245593336959032E-2</v>
      </c>
      <c r="I36" s="77">
        <f t="shared" si="2"/>
        <v>7.8245593336959032E-2</v>
      </c>
      <c r="J36" s="76">
        <f>分析係数表!G39</f>
        <v>0.34650769117538827</v>
      </c>
      <c r="K36" s="78">
        <f t="shared" si="3"/>
        <v>2.7112699891838017E-2</v>
      </c>
      <c r="L36" s="79"/>
      <c r="M36" s="80"/>
      <c r="N36" s="81">
        <f>分析係数表!H39</f>
        <v>3.8057816446814483E-3</v>
      </c>
      <c r="O36" s="82">
        <f t="shared" si="4"/>
        <v>5.2768369228288176E-2</v>
      </c>
      <c r="P36" s="76">
        <f>分析係数表!C39</f>
        <v>1</v>
      </c>
      <c r="Q36" s="82">
        <f t="shared" si="5"/>
        <v>5.2768369228288176E-2</v>
      </c>
      <c r="R36" s="83">
        <v>0.18529825321923926</v>
      </c>
      <c r="S36" s="84">
        <f t="shared" si="6"/>
        <v>0.26354384655619828</v>
      </c>
      <c r="T36" s="85">
        <f>分析係数表!F39</f>
        <v>0.69721056892617939</v>
      </c>
      <c r="U36" s="86">
        <f t="shared" si="7"/>
        <v>0.18374555519444072</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投入係数表!I37</f>
        <v>7.4349442379182158E-5</v>
      </c>
      <c r="E37" s="77">
        <f t="shared" si="0"/>
        <v>7.4349442379182161E-3</v>
      </c>
      <c r="F37" s="76">
        <f>分析係数表!C40</f>
        <v>0.81742190937087544</v>
      </c>
      <c r="G37" s="77">
        <f t="shared" si="1"/>
        <v>6.0774863150250963E-3</v>
      </c>
      <c r="H37" s="77">
        <v>7.8774746230446616E-3</v>
      </c>
      <c r="I37" s="77">
        <f t="shared" si="2"/>
        <v>7.8774746230446616E-3</v>
      </c>
      <c r="J37" s="76">
        <f>分析係数表!G40</f>
        <v>0.56450715973863475</v>
      </c>
      <c r="K37" s="78">
        <f t="shared" si="3"/>
        <v>4.4468908253681143E-3</v>
      </c>
      <c r="L37" s="79"/>
      <c r="M37" s="80"/>
      <c r="N37" s="81">
        <f>分析係数表!H40</f>
        <v>3.0412573673870333E-2</v>
      </c>
      <c r="O37" s="82">
        <f t="shared" si="4"/>
        <v>0.42167997710747096</v>
      </c>
      <c r="P37" s="76">
        <f>分析係数表!C40</f>
        <v>0.81742190937087544</v>
      </c>
      <c r="Q37" s="82">
        <f t="shared" si="5"/>
        <v>0.34469045203065596</v>
      </c>
      <c r="R37" s="83">
        <v>0.34566093326559888</v>
      </c>
      <c r="S37" s="84">
        <f t="shared" si="6"/>
        <v>0.35353840788864355</v>
      </c>
      <c r="T37" s="85">
        <f>分析係数表!F40</f>
        <v>0.75483108577783953</v>
      </c>
      <c r="U37" s="86">
        <f t="shared" si="7"/>
        <v>0.26686178029075353</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投入係数表!I38</f>
        <v>0</v>
      </c>
      <c r="E38" s="77">
        <f t="shared" si="0"/>
        <v>0</v>
      </c>
      <c r="F38" s="76">
        <f>分析係数表!C41</f>
        <v>0.72941623882867468</v>
      </c>
      <c r="G38" s="77">
        <f t="shared" si="1"/>
        <v>0</v>
      </c>
      <c r="H38" s="77">
        <v>1.4862999431164495E-3</v>
      </c>
      <c r="I38" s="77">
        <f t="shared" si="2"/>
        <v>1.4862999431164495E-3</v>
      </c>
      <c r="J38" s="76">
        <f>分析係数表!G41</f>
        <v>0.453348349649138</v>
      </c>
      <c r="K38" s="78">
        <f t="shared" si="3"/>
        <v>6.7381162629545003E-4</v>
      </c>
      <c r="L38" s="79"/>
      <c r="M38" s="80"/>
      <c r="N38" s="81">
        <f>分析係数表!H41</f>
        <v>5.191131069323604E-2</v>
      </c>
      <c r="O38" s="82">
        <f t="shared" si="4"/>
        <v>0.71976678263010185</v>
      </c>
      <c r="P38" s="76">
        <f>分析係数表!C41</f>
        <v>0.72941623882867468</v>
      </c>
      <c r="Q38" s="82">
        <f t="shared" si="5"/>
        <v>0.52500957941986515</v>
      </c>
      <c r="R38" s="83">
        <v>0.53422876557795962</v>
      </c>
      <c r="S38" s="84">
        <f t="shared" si="6"/>
        <v>0.53571506552107606</v>
      </c>
      <c r="T38" s="85">
        <f>分析係数表!F41</f>
        <v>0.55271593173351818</v>
      </c>
      <c r="U38" s="86">
        <f t="shared" si="7"/>
        <v>0.29609825158316427</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投入係数表!I39</f>
        <v>5.2044609665427512E-4</v>
      </c>
      <c r="E39" s="77">
        <f>$C$11*D39</f>
        <v>5.204460966542751E-2</v>
      </c>
      <c r="F39" s="76">
        <f>分析係数表!C42</f>
        <v>0.64552736982643522</v>
      </c>
      <c r="G39" s="77">
        <f>E39*F39</f>
        <v>3.3596219990966888E-2</v>
      </c>
      <c r="H39" s="77">
        <v>4.5950458262245295E-2</v>
      </c>
      <c r="I39" s="77">
        <f>C39+H39</f>
        <v>4.5950458262245295E-2</v>
      </c>
      <c r="J39" s="76">
        <f>分析係数表!G42</f>
        <v>0.48562628336755648</v>
      </c>
      <c r="K39" s="78">
        <f>I39*J39</f>
        <v>2.2314750264930211E-2</v>
      </c>
      <c r="L39" s="79"/>
      <c r="M39" s="80"/>
      <c r="N39" s="81">
        <f>分析係数表!H42</f>
        <v>1.1765366264383946E-2</v>
      </c>
      <c r="O39" s="82">
        <f t="shared" si="4"/>
        <v>0.16313053377948675</v>
      </c>
      <c r="P39" s="76">
        <f>分析係数表!C42</f>
        <v>0.64552736982643522</v>
      </c>
      <c r="Q39" s="82">
        <f>O39*P39</f>
        <v>0.10530522440905453</v>
      </c>
      <c r="R39" s="83">
        <v>0.1132870749061051</v>
      </c>
      <c r="S39" s="84">
        <f>I39+R39</f>
        <v>0.15923753316835038</v>
      </c>
      <c r="T39" s="85">
        <f>分析係数表!F42</f>
        <v>0.5462012320328542</v>
      </c>
      <c r="U39" s="86">
        <f t="shared" si="7"/>
        <v>8.6975736802425457E-2</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投入係数表!I40</f>
        <v>1.7323420074349442E-2</v>
      </c>
      <c r="E40" s="77">
        <f>$C$11*D40</f>
        <v>1.7323420074349443</v>
      </c>
      <c r="F40" s="76">
        <f>分析係数表!C43</f>
        <v>0.44974585997704541</v>
      </c>
      <c r="G40" s="77">
        <f>E40*F40</f>
        <v>0.77911364590819021</v>
      </c>
      <c r="H40" s="77">
        <v>1.2459954673347011</v>
      </c>
      <c r="I40" s="77">
        <f>C40+H40</f>
        <v>1.2459954673347011</v>
      </c>
      <c r="J40" s="76">
        <f>分析係数表!G43</f>
        <v>0.36430023338101331</v>
      </c>
      <c r="K40" s="78">
        <f>I40*J40</f>
        <v>0.45391643954171634</v>
      </c>
      <c r="L40" s="79"/>
      <c r="M40" s="80"/>
      <c r="N40" s="81">
        <f>分析係数表!H43</f>
        <v>3.2949761436991298E-2</v>
      </c>
      <c r="O40" s="82">
        <f t="shared" si="4"/>
        <v>0.45685888992632978</v>
      </c>
      <c r="P40" s="76">
        <f>分析係数表!C43</f>
        <v>0.44974585997704541</v>
      </c>
      <c r="Q40" s="82">
        <f>O40*P40</f>
        <v>0.20547039433807551</v>
      </c>
      <c r="R40" s="83">
        <v>0.41094011401257058</v>
      </c>
      <c r="S40" s="84">
        <f>I40+R40</f>
        <v>1.6569355813472717</v>
      </c>
      <c r="T40" s="85">
        <f>分析係数表!F43</f>
        <v>0.57336445080177667</v>
      </c>
      <c r="U40" s="86">
        <f t="shared" si="7"/>
        <v>0.95002795961310105</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投入係数表!I41</f>
        <v>7.4349442379182158E-5</v>
      </c>
      <c r="E41" s="77">
        <f>$C$11*D41</f>
        <v>7.4349442379182161E-3</v>
      </c>
      <c r="F41" s="76">
        <f>分析係数表!C44</f>
        <v>0.68535687071374141</v>
      </c>
      <c r="G41" s="77">
        <f>E41*F41</f>
        <v>5.0955901168307912E-3</v>
      </c>
      <c r="H41" s="77">
        <v>1.0083776286835084E-2</v>
      </c>
      <c r="I41" s="77">
        <f>C41+H41</f>
        <v>1.0083776286835084E-2</v>
      </c>
      <c r="J41" s="76">
        <f>分析係数表!G44</f>
        <v>0.27039319248826293</v>
      </c>
      <c r="K41" s="78">
        <f>I41*J41</f>
        <v>2.7265844625347802E-3</v>
      </c>
      <c r="L41" s="79"/>
      <c r="M41" s="80"/>
      <c r="N41" s="81">
        <f>分析係数表!H44</f>
        <v>0.11684535503788943</v>
      </c>
      <c r="O41" s="82">
        <f t="shared" si="4"/>
        <v>1.6200978965428419</v>
      </c>
      <c r="P41" s="76">
        <f>分析係数表!C44</f>
        <v>0.68535687071374141</v>
      </c>
      <c r="Q41" s="82">
        <f>O41*P41</f>
        <v>1.1103452246245169</v>
      </c>
      <c r="R41" s="83">
        <v>1.1311313975155441</v>
      </c>
      <c r="S41" s="84">
        <f>I41+R41</f>
        <v>1.1412151738023792</v>
      </c>
      <c r="T41" s="85">
        <f>分析係数表!F44</f>
        <v>0.52366979655712054</v>
      </c>
      <c r="U41" s="86">
        <f t="shared" si="7"/>
        <v>0.59761991789299085</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投入係数表!I42</f>
        <v>2.3048327137546467E-3</v>
      </c>
      <c r="E42" s="77">
        <f>$C$11*D42</f>
        <v>0.23048327137546468</v>
      </c>
      <c r="F42" s="76">
        <f>分析係数表!C45</f>
        <v>1</v>
      </c>
      <c r="G42" s="77">
        <f>E42*F42</f>
        <v>0.23048327137546468</v>
      </c>
      <c r="H42" s="77">
        <v>0.3136788917376705</v>
      </c>
      <c r="I42" s="77">
        <f>C42+H42</f>
        <v>0.3136788917376705</v>
      </c>
      <c r="J42" s="76">
        <f>分析係数表!G45</f>
        <v>0</v>
      </c>
      <c r="K42" s="78">
        <f>I42*J42</f>
        <v>0</v>
      </c>
      <c r="L42" s="79"/>
      <c r="M42" s="80"/>
      <c r="N42" s="81">
        <f>分析係数表!H45</f>
        <v>0</v>
      </c>
      <c r="O42" s="82">
        <f t="shared" si="4"/>
        <v>0</v>
      </c>
      <c r="P42" s="76">
        <f>分析係数表!C45</f>
        <v>1</v>
      </c>
      <c r="Q42" s="82">
        <f>O42*P42</f>
        <v>0</v>
      </c>
      <c r="R42" s="83">
        <v>4.4306518461940413E-2</v>
      </c>
      <c r="S42" s="84">
        <f>I42+R42</f>
        <v>0.35798541019961089</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2.8996282527881043E-3</v>
      </c>
      <c r="E43" s="77">
        <f>$C$11*D43</f>
        <v>0.28996282527881045</v>
      </c>
      <c r="F43" s="76">
        <f>分析係数表!C46</f>
        <v>1</v>
      </c>
      <c r="G43" s="77">
        <f>E43*F43</f>
        <v>0.28996282527881045</v>
      </c>
      <c r="H43" s="77">
        <v>0.41270090231554046</v>
      </c>
      <c r="I43" s="77">
        <f>C43+H43</f>
        <v>0.41270090231554046</v>
      </c>
      <c r="J43" s="76">
        <f>分析係数表!G46</f>
        <v>9.2635479388605835E-3</v>
      </c>
      <c r="K43" s="78">
        <f>I43*J43</f>
        <v>3.823074593011028E-3</v>
      </c>
      <c r="L43" s="79"/>
      <c r="M43" s="80"/>
      <c r="N43" s="81">
        <f>分析係数表!H46</f>
        <v>4.7106371035644121E-2</v>
      </c>
      <c r="O43" s="82">
        <f t="shared" si="4"/>
        <v>0.65314477074305954</v>
      </c>
      <c r="P43" s="76">
        <f>分析係数表!C46</f>
        <v>1</v>
      </c>
      <c r="Q43" s="82">
        <f>O43*P43</f>
        <v>0.65314477074305954</v>
      </c>
      <c r="R43" s="83">
        <v>0.699019591701458</v>
      </c>
      <c r="S43" s="84">
        <f>I43+R43</f>
        <v>1.1117204940169985</v>
      </c>
      <c r="T43" s="85">
        <f>分析係数表!F46</f>
        <v>0.31310792033348772</v>
      </c>
      <c r="U43" s="86">
        <f t="shared" si="7"/>
        <v>0.34808849187377999</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投入係数表!I44</f>
        <v>0.67851301115241636</v>
      </c>
      <c r="E44" s="91">
        <f>SUM(E5:E43)</f>
        <v>67.851301115241611</v>
      </c>
      <c r="F44" s="92">
        <f>分析係数表!C47</f>
        <v>0.38982283979167087</v>
      </c>
      <c r="G44" s="91">
        <f>SUM(G5:G43)</f>
        <v>17.224157949945024</v>
      </c>
      <c r="H44" s="91">
        <f>SUM(H5:H43)</f>
        <v>20.55225674269138</v>
      </c>
      <c r="I44" s="91">
        <f>SUM(I5:I43)</f>
        <v>120.55225674269134</v>
      </c>
      <c r="J44" s="92">
        <f>分析係数表!G47</f>
        <v>0.23326731469175374</v>
      </c>
      <c r="K44" s="93">
        <f>SUM(K5:K43)</f>
        <v>22.113743344058985</v>
      </c>
      <c r="L44" s="94">
        <f>最終需要_まとめ!$L$33</f>
        <v>0.627</v>
      </c>
      <c r="M44" s="91">
        <f>K44*L44</f>
        <v>13.865317076724983</v>
      </c>
      <c r="N44" s="95">
        <f>分析係数表!H47</f>
        <v>1</v>
      </c>
      <c r="O44" s="96">
        <f>SUM(O5:O43)</f>
        <v>13.865317076724983</v>
      </c>
      <c r="P44" s="92">
        <f>分析係数表!C47</f>
        <v>0.38982283979167087</v>
      </c>
      <c r="Q44" s="96">
        <f>SUM(Q5:Q43)</f>
        <v>7.2046511561509741</v>
      </c>
      <c r="R44" s="91">
        <f>SUM(R5:R43)</f>
        <v>8.5226645514845316</v>
      </c>
      <c r="S44" s="97">
        <f>SUM(S5:S43)</f>
        <v>129.07492129417597</v>
      </c>
      <c r="T44" s="98">
        <f>分析係数表!F47</f>
        <v>0.43488259974461208</v>
      </c>
      <c r="U44" s="99">
        <f>SUM(U5:U43)</f>
        <v>44.69472869007663</v>
      </c>
      <c r="V44" s="100">
        <f>分析係数表!D47</f>
        <v>5.7416673181664192E-2</v>
      </c>
      <c r="W44" s="164">
        <f>SUM(W5:W43)</f>
        <v>6</v>
      </c>
      <c r="X44" s="92">
        <f>分析係数表!E47</f>
        <v>4.8986266385218774E-2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1.2990257307019734E-3</v>
      </c>
      <c r="E5" s="77">
        <f t="shared" ref="E5:E38" si="0">$C$12*D5</f>
        <v>0.12990257307019734</v>
      </c>
      <c r="F5" s="76">
        <f>分析係数表!C8</f>
        <v>0.24707259953161598</v>
      </c>
      <c r="G5" s="77">
        <f t="shared" ref="G5:G38" si="1">E5*F5</f>
        <v>3.2095366414299352E-2</v>
      </c>
      <c r="H5" s="77">
        <f t="array" ref="H5:H43">MMULT(逆行列係数!C5:AO43,'8'!G5:G43)</f>
        <v>4.1155371619630225E-2</v>
      </c>
      <c r="I5" s="77">
        <f t="shared" ref="I5:I38" si="2">C5+H5</f>
        <v>4.1155371619630225E-2</v>
      </c>
      <c r="J5" s="76">
        <f>分析係数表!G8</f>
        <v>0.12001140250855188</v>
      </c>
      <c r="K5" s="78">
        <f t="shared" ref="K5:K38" si="3">I5*J5</f>
        <v>4.9391138688324758E-3</v>
      </c>
      <c r="L5" s="79" t="s">
        <v>182</v>
      </c>
      <c r="M5" s="80" t="s">
        <v>182</v>
      </c>
      <c r="N5" s="81">
        <f>分析係数表!H8</f>
        <v>1.0676396295256806E-2</v>
      </c>
      <c r="O5" s="82">
        <f t="shared" ref="O5:O43" si="4">$M$44*N5</f>
        <v>8.4578651305844937E-2</v>
      </c>
      <c r="P5" s="76">
        <f>分析係数表!C8</f>
        <v>0.24707259953161598</v>
      </c>
      <c r="Q5" s="82">
        <f t="shared" ref="Q5:Q38" si="5">O5*P5</f>
        <v>2.0897067243013216E-2</v>
      </c>
      <c r="R5" s="83">
        <f t="array" ref="R5:R43">MMULT(逆行列係数!C5:AO43,'8'!Q5:Q43)</f>
        <v>3.2667783013516506E-2</v>
      </c>
      <c r="S5" s="84">
        <f t="shared" ref="S5:S38" si="6">I5+R5</f>
        <v>7.3823154633146731E-2</v>
      </c>
      <c r="T5" s="85">
        <f>分析係数表!F8</f>
        <v>0.45011402508551879</v>
      </c>
      <c r="U5" s="86">
        <f t="shared" ref="U5:U43" si="7">S5*T5</f>
        <v>3.3228837276436343E-2</v>
      </c>
      <c r="V5" s="87">
        <f>分析係数表!D8</f>
        <v>0.3184150513112885</v>
      </c>
      <c r="W5" s="88">
        <f t="shared" ref="W5:W43" si="8">ROUND(S5*V5,0)</f>
        <v>0</v>
      </c>
      <c r="X5" s="76">
        <f>分析係数表!E8</f>
        <v>0.16220068415051311</v>
      </c>
      <c r="Y5" s="89">
        <f t="shared" ref="Y5:Y43" si="9">ROUND(S5*X5,0)</f>
        <v>0</v>
      </c>
    </row>
    <row r="6" spans="1:25" x14ac:dyDescent="0.2">
      <c r="A6" s="6" t="s">
        <v>219</v>
      </c>
      <c r="B6" s="5" t="s">
        <v>265</v>
      </c>
      <c r="C6" s="90"/>
      <c r="D6" s="76">
        <f>投入係数表!J6</f>
        <v>1.9985011241568823E-4</v>
      </c>
      <c r="E6" s="77">
        <f t="shared" si="0"/>
        <v>1.9985011241568824E-2</v>
      </c>
      <c r="F6" s="76">
        <f>分析係数表!C9</f>
        <v>9.7560975609756073E-2</v>
      </c>
      <c r="G6" s="77">
        <f t="shared" si="1"/>
        <v>1.949757194299397E-3</v>
      </c>
      <c r="H6" s="77">
        <v>2.2868275188844887E-3</v>
      </c>
      <c r="I6" s="77">
        <f t="shared" si="2"/>
        <v>2.2868275188844887E-3</v>
      </c>
      <c r="J6" s="76">
        <f>分析係数表!G9</f>
        <v>0.27272727272727271</v>
      </c>
      <c r="K6" s="78">
        <f t="shared" si="3"/>
        <v>6.2368023242304234E-4</v>
      </c>
      <c r="L6" s="79"/>
      <c r="M6" s="80"/>
      <c r="N6" s="81">
        <f>分析係数表!H9</f>
        <v>5.7255122088127987E-4</v>
      </c>
      <c r="O6" s="82">
        <f t="shared" si="4"/>
        <v>4.5357636346983095E-3</v>
      </c>
      <c r="P6" s="76">
        <f>分析係数表!C9</f>
        <v>9.7560975609756073E-2</v>
      </c>
      <c r="Q6" s="82">
        <f t="shared" si="5"/>
        <v>4.4251352533642032E-4</v>
      </c>
      <c r="R6" s="83">
        <v>5.3873856293960929E-4</v>
      </c>
      <c r="S6" s="84">
        <f t="shared" si="6"/>
        <v>2.8255660818240981E-3</v>
      </c>
      <c r="T6" s="85">
        <f>分析係数表!F9</f>
        <v>0.77272727272727271</v>
      </c>
      <c r="U6" s="86">
        <f t="shared" si="7"/>
        <v>2.1833919723186213E-3</v>
      </c>
      <c r="V6" s="87">
        <f>分析係数表!D9</f>
        <v>9.0909090909090912E-2</v>
      </c>
      <c r="W6" s="88">
        <f t="shared" si="8"/>
        <v>0</v>
      </c>
      <c r="X6" s="76">
        <f>分析係数表!E9</f>
        <v>0</v>
      </c>
      <c r="Y6" s="89">
        <f t="shared" si="9"/>
        <v>0</v>
      </c>
    </row>
    <row r="7" spans="1:25" x14ac:dyDescent="0.2">
      <c r="A7" s="6" t="s">
        <v>220</v>
      </c>
      <c r="B7" s="5" t="s">
        <v>266</v>
      </c>
      <c r="C7" s="90"/>
      <c r="D7" s="76">
        <f>投入係数表!J7</f>
        <v>4.9962528103922057E-5</v>
      </c>
      <c r="E7" s="77">
        <f t="shared" si="0"/>
        <v>4.9962528103922061E-3</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8.4489714763988106E-3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5.3459905071196606E-3</v>
      </c>
      <c r="E8" s="77">
        <f t="shared" si="0"/>
        <v>0.53459905071196601</v>
      </c>
      <c r="F8" s="76">
        <f>分析係数表!C11</f>
        <v>0.44906166219839139</v>
      </c>
      <c r="G8" s="77">
        <f t="shared" si="1"/>
        <v>0.24006793832239759</v>
      </c>
      <c r="H8" s="77">
        <v>0.38610558700260161</v>
      </c>
      <c r="I8" s="77">
        <f t="shared" si="2"/>
        <v>0.38610558700260161</v>
      </c>
      <c r="J8" s="76">
        <f>分析係数表!G11</f>
        <v>0.33788395904436858</v>
      </c>
      <c r="K8" s="78">
        <f t="shared" si="3"/>
        <v>0.13045888434558894</v>
      </c>
      <c r="L8" s="79"/>
      <c r="M8" s="80"/>
      <c r="N8" s="81">
        <f>分析係数表!H11</f>
        <v>-2.2452989054167835E-5</v>
      </c>
      <c r="O8" s="82">
        <f t="shared" si="4"/>
        <v>-1.7787308371365916E-4</v>
      </c>
      <c r="P8" s="76">
        <f>分析係数表!C11</f>
        <v>0.44906166219839139</v>
      </c>
      <c r="Q8" s="82">
        <f t="shared" si="5"/>
        <v>-7.9875982632809407E-5</v>
      </c>
      <c r="R8" s="83">
        <v>5.0295835521085895E-3</v>
      </c>
      <c r="S8" s="84">
        <f t="shared" si="6"/>
        <v>0.3911351705547102</v>
      </c>
      <c r="T8" s="85">
        <f>分析係数表!F11</f>
        <v>0.55767918088737201</v>
      </c>
      <c r="U8" s="86">
        <f t="shared" si="7"/>
        <v>0.21812794153119333</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投入係数表!J9</f>
        <v>7.4943792155883092E-3</v>
      </c>
      <c r="E9" s="77">
        <f t="shared" si="0"/>
        <v>0.74943792155883093</v>
      </c>
      <c r="F9" s="76">
        <f>分析係数表!C12</f>
        <v>0.19299381807477189</v>
      </c>
      <c r="G9" s="77">
        <f t="shared" si="1"/>
        <v>0.14463688589166018</v>
      </c>
      <c r="H9" s="77">
        <v>0.15234371156263668</v>
      </c>
      <c r="I9" s="77">
        <f t="shared" si="2"/>
        <v>0.15234371156263668</v>
      </c>
      <c r="J9" s="76">
        <f>分析係数表!G12</f>
        <v>0.13871320371671741</v>
      </c>
      <c r="K9" s="78">
        <f t="shared" si="3"/>
        <v>2.113208429694886E-2</v>
      </c>
      <c r="L9" s="79"/>
      <c r="M9" s="80"/>
      <c r="N9" s="81">
        <f>分析係数表!H12</f>
        <v>9.0137524557956775E-2</v>
      </c>
      <c r="O9" s="82">
        <f t="shared" si="4"/>
        <v>0.71407149456848473</v>
      </c>
      <c r="P9" s="76">
        <f>分析係数表!C12</f>
        <v>0.19299381807477189</v>
      </c>
      <c r="Q9" s="82">
        <f t="shared" si="5"/>
        <v>0.13781138411513061</v>
      </c>
      <c r="R9" s="83">
        <v>0.16137477187819449</v>
      </c>
      <c r="S9" s="84">
        <f t="shared" si="6"/>
        <v>0.3137184834408312</v>
      </c>
      <c r="T9" s="85">
        <f>分析係数表!F12</f>
        <v>0.32372921058795973</v>
      </c>
      <c r="U9" s="86">
        <f t="shared" si="7"/>
        <v>0.1015598369911522</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投入係数表!J10</f>
        <v>1.0492130901823633E-3</v>
      </c>
      <c r="E10" s="77">
        <f t="shared" si="0"/>
        <v>0.10492130901823633</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0.11437239282788285</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投入係数表!J11</f>
        <v>1.4289283037721709E-2</v>
      </c>
      <c r="E11" s="77">
        <f t="shared" si="0"/>
        <v>1.4289283037721709</v>
      </c>
      <c r="F11" s="76">
        <f>分析係数表!C14</f>
        <v>0.21988652218398286</v>
      </c>
      <c r="G11" s="77">
        <f t="shared" si="1"/>
        <v>0.31420207516672044</v>
      </c>
      <c r="H11" s="77">
        <v>0.40136303411405172</v>
      </c>
      <c r="I11" s="77">
        <f t="shared" si="2"/>
        <v>0.40136303411405172</v>
      </c>
      <c r="J11" s="76">
        <f>分析係数表!G14</f>
        <v>0.16684014869888475</v>
      </c>
      <c r="K11" s="78">
        <f t="shared" si="3"/>
        <v>6.6963468293823936E-2</v>
      </c>
      <c r="L11" s="79"/>
      <c r="M11" s="80"/>
      <c r="N11" s="81">
        <f>分析係数表!H14</f>
        <v>1.1338759472354757E-3</v>
      </c>
      <c r="O11" s="82">
        <f t="shared" si="4"/>
        <v>8.9825907275397875E-3</v>
      </c>
      <c r="P11" s="76">
        <f>分析係数表!C14</f>
        <v>0.21988652218398286</v>
      </c>
      <c r="Q11" s="82">
        <f t="shared" si="5"/>
        <v>1.9751506352808164E-3</v>
      </c>
      <c r="R11" s="83">
        <v>2.2671346304201735E-2</v>
      </c>
      <c r="S11" s="84">
        <f t="shared" si="6"/>
        <v>0.42403438041825348</v>
      </c>
      <c r="T11" s="85">
        <f>分析係数表!F14</f>
        <v>0.30074349442379184</v>
      </c>
      <c r="U11" s="86">
        <f t="shared" si="7"/>
        <v>0.12752558132281305</v>
      </c>
      <c r="V11" s="87">
        <f>分析係数表!D14</f>
        <v>4.8401486988847581E-2</v>
      </c>
      <c r="W11" s="88">
        <f t="shared" si="8"/>
        <v>0</v>
      </c>
      <c r="X11" s="76">
        <f>分析係数表!E14</f>
        <v>4.5501858736059476E-2</v>
      </c>
      <c r="Y11" s="89">
        <f t="shared" si="9"/>
        <v>0</v>
      </c>
    </row>
    <row r="12" spans="1:25" x14ac:dyDescent="0.2">
      <c r="A12" s="6" t="s">
        <v>225</v>
      </c>
      <c r="B12" s="5" t="s">
        <v>29</v>
      </c>
      <c r="C12" s="75">
        <f>最終需要_まとめ!C13</f>
        <v>100</v>
      </c>
      <c r="D12" s="76">
        <f>投入係数表!J12</f>
        <v>0.36067949038221336</v>
      </c>
      <c r="E12" s="77">
        <f t="shared" si="0"/>
        <v>36.067949038221336</v>
      </c>
      <c r="F12" s="76">
        <f>分析係数表!C15</f>
        <v>0</v>
      </c>
      <c r="G12" s="77">
        <f t="shared" si="1"/>
        <v>0</v>
      </c>
      <c r="H12" s="77">
        <v>0</v>
      </c>
      <c r="I12" s="77">
        <f t="shared" si="2"/>
        <v>100</v>
      </c>
      <c r="J12" s="76">
        <f>分析係数表!G15</f>
        <v>9.5628278790906823E-2</v>
      </c>
      <c r="K12" s="78">
        <f t="shared" si="3"/>
        <v>9.5628278790906815</v>
      </c>
      <c r="L12" s="79"/>
      <c r="M12" s="80"/>
      <c r="N12" s="81">
        <f>分析係数表!H15</f>
        <v>8.2177939938254275E-3</v>
      </c>
      <c r="O12" s="82">
        <f t="shared" si="4"/>
        <v>6.5101548639199258E-2</v>
      </c>
      <c r="P12" s="76">
        <f>分析係数表!C15</f>
        <v>0</v>
      </c>
      <c r="Q12" s="82">
        <f t="shared" si="5"/>
        <v>0</v>
      </c>
      <c r="R12" s="83">
        <v>0</v>
      </c>
      <c r="S12" s="84">
        <f t="shared" si="6"/>
        <v>100</v>
      </c>
      <c r="T12" s="85">
        <f>分析係数表!F15</f>
        <v>0.30247314514114415</v>
      </c>
      <c r="U12" s="86">
        <f t="shared" si="7"/>
        <v>30.247314514114414</v>
      </c>
      <c r="V12" s="87">
        <f>分析係数表!D15</f>
        <v>2.9777666749937547E-2</v>
      </c>
      <c r="W12" s="88">
        <f t="shared" si="8"/>
        <v>3</v>
      </c>
      <c r="X12" s="76">
        <f>分析係数表!E15</f>
        <v>2.7329502872845367E-2</v>
      </c>
      <c r="Y12" s="89">
        <f t="shared" si="9"/>
        <v>3</v>
      </c>
    </row>
    <row r="13" spans="1:25" x14ac:dyDescent="0.2">
      <c r="A13" s="6" t="s">
        <v>226</v>
      </c>
      <c r="B13" s="5" t="s">
        <v>30</v>
      </c>
      <c r="C13" s="90"/>
      <c r="D13" s="76">
        <f>投入係数表!J13</f>
        <v>8.1289033225081186E-2</v>
      </c>
      <c r="E13" s="77">
        <f t="shared" si="0"/>
        <v>8.1289033225081191</v>
      </c>
      <c r="F13" s="76">
        <f>分析係数表!C16</f>
        <v>4.5651796563096703E-2</v>
      </c>
      <c r="G13" s="77">
        <f t="shared" si="1"/>
        <v>0.37109904076022154</v>
      </c>
      <c r="H13" s="77">
        <v>0.37792903749591528</v>
      </c>
      <c r="I13" s="77">
        <f t="shared" si="2"/>
        <v>0.37792903749591528</v>
      </c>
      <c r="J13" s="76">
        <f>分析係数表!G16</f>
        <v>3.2758620689655175E-2</v>
      </c>
      <c r="K13" s="78">
        <f t="shared" si="3"/>
        <v>1.2380433986935157E-2</v>
      </c>
      <c r="L13" s="79"/>
      <c r="M13" s="80"/>
      <c r="N13" s="81">
        <f>分析係数表!H16</f>
        <v>1.6682570867246702E-2</v>
      </c>
      <c r="O13" s="82">
        <f t="shared" si="4"/>
        <v>0.13215970119924877</v>
      </c>
      <c r="P13" s="76">
        <f>分析係数表!C16</f>
        <v>4.5651796563096703E-2</v>
      </c>
      <c r="Q13" s="82">
        <f t="shared" si="5"/>
        <v>6.0333277929877525E-3</v>
      </c>
      <c r="R13" s="83">
        <v>7.5083029101511121E-3</v>
      </c>
      <c r="S13" s="84">
        <f t="shared" si="6"/>
        <v>0.38543734040606636</v>
      </c>
      <c r="T13" s="85">
        <f>分析係数表!F16</f>
        <v>0.28965517241379313</v>
      </c>
      <c r="U13" s="86">
        <f t="shared" si="7"/>
        <v>0.11164391929003302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投入係数表!J14</f>
        <v>1.8835873095178614E-2</v>
      </c>
      <c r="E14" s="77">
        <f t="shared" si="0"/>
        <v>1.8835873095178615</v>
      </c>
      <c r="F14" s="76">
        <f>分析係数表!C17</f>
        <v>0.18709439528023597</v>
      </c>
      <c r="G14" s="77">
        <f t="shared" si="1"/>
        <v>0.35240862863177097</v>
      </c>
      <c r="H14" s="77">
        <v>0.39510810286222592</v>
      </c>
      <c r="I14" s="77">
        <f t="shared" si="2"/>
        <v>0.39510810286222592</v>
      </c>
      <c r="J14" s="76">
        <f>分析係数表!G17</f>
        <v>0.21183949688973955</v>
      </c>
      <c r="K14" s="78">
        <f t="shared" si="3"/>
        <v>8.3699501727393405E-2</v>
      </c>
      <c r="L14" s="79"/>
      <c r="M14" s="80"/>
      <c r="N14" s="81">
        <f>分析係数表!H17</f>
        <v>2.9525680606230704E-3</v>
      </c>
      <c r="O14" s="82">
        <f t="shared" si="4"/>
        <v>2.3390310508346182E-2</v>
      </c>
      <c r="P14" s="76">
        <f>分析係数表!C17</f>
        <v>0.18709439528023597</v>
      </c>
      <c r="Q14" s="82">
        <f t="shared" si="5"/>
        <v>4.3761959999759781E-3</v>
      </c>
      <c r="R14" s="83">
        <v>1.229847634250166E-2</v>
      </c>
      <c r="S14" s="84">
        <f t="shared" si="6"/>
        <v>0.40740657920472756</v>
      </c>
      <c r="T14" s="85">
        <f>分析係数表!F17</f>
        <v>0.32134800738259622</v>
      </c>
      <c r="U14" s="86">
        <f t="shared" si="7"/>
        <v>0.13091929242199907</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投入係数表!J15</f>
        <v>6.8448663502373216E-3</v>
      </c>
      <c r="E15" s="77">
        <f t="shared" si="0"/>
        <v>0.68448663502373219</v>
      </c>
      <c r="F15" s="76">
        <f>分析係数表!C18</f>
        <v>0.19379844961240311</v>
      </c>
      <c r="G15" s="77">
        <f t="shared" si="1"/>
        <v>0.13265244864801012</v>
      </c>
      <c r="H15" s="77">
        <v>0.14163323582630891</v>
      </c>
      <c r="I15" s="77">
        <f t="shared" si="2"/>
        <v>0.14163323582630891</v>
      </c>
      <c r="J15" s="76">
        <f>分析係数表!G18</f>
        <v>0.21558441558441557</v>
      </c>
      <c r="K15" s="78">
        <f t="shared" si="3"/>
        <v>3.0533918372944516E-2</v>
      </c>
      <c r="L15" s="79"/>
      <c r="M15" s="80"/>
      <c r="N15" s="81">
        <f>分析係数表!H18</f>
        <v>4.3783328655627279E-4</v>
      </c>
      <c r="O15" s="82">
        <f t="shared" si="4"/>
        <v>3.4685251324163536E-3</v>
      </c>
      <c r="P15" s="76">
        <f>分析係数表!C18</f>
        <v>0.19379844961240311</v>
      </c>
      <c r="Q15" s="82">
        <f t="shared" si="5"/>
        <v>6.7219479310394448E-4</v>
      </c>
      <c r="R15" s="83">
        <v>2.2312379208087132E-3</v>
      </c>
      <c r="S15" s="84">
        <f t="shared" si="6"/>
        <v>0.14386447374711761</v>
      </c>
      <c r="T15" s="85">
        <f>分析係数表!F18</f>
        <v>0.45643447461629277</v>
      </c>
      <c r="U15" s="86">
        <f t="shared" si="7"/>
        <v>6.566470549071507E-2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投入係数表!J16</f>
        <v>4.9962528103922057E-5</v>
      </c>
      <c r="E16" s="77">
        <f t="shared" si="0"/>
        <v>4.9962528103922061E-3</v>
      </c>
      <c r="F16" s="76">
        <f>分析係数表!C19</f>
        <v>0.18975946996975368</v>
      </c>
      <c r="G16" s="77">
        <f t="shared" si="1"/>
        <v>9.4808628513491731E-4</v>
      </c>
      <c r="H16" s="77">
        <v>1.1204469274137244E-2</v>
      </c>
      <c r="I16" s="77">
        <f t="shared" si="2"/>
        <v>1.1204469274137244E-2</v>
      </c>
      <c r="J16" s="76">
        <f>分析係数表!G19</f>
        <v>5.7642820380854352E-2</v>
      </c>
      <c r="K16" s="78">
        <f t="shared" si="3"/>
        <v>6.458572098318947E-4</v>
      </c>
      <c r="L16" s="79"/>
      <c r="M16" s="80"/>
      <c r="N16" s="81">
        <f>分析係数表!H19</f>
        <v>-1.1226494527083918E-4</v>
      </c>
      <c r="O16" s="82">
        <f t="shared" si="4"/>
        <v>-8.8936541856829583E-4</v>
      </c>
      <c r="P16" s="76">
        <f>分析係数表!C19</f>
        <v>0.18975946996975368</v>
      </c>
      <c r="Q16" s="82">
        <f t="shared" si="5"/>
        <v>-1.6876551043694795E-4</v>
      </c>
      <c r="R16" s="83">
        <v>1.6405344658531752E-3</v>
      </c>
      <c r="S16" s="84">
        <f t="shared" si="6"/>
        <v>1.2845003739990419E-2</v>
      </c>
      <c r="T16" s="85">
        <f>分析係数表!F19</f>
        <v>0.23974952822096415</v>
      </c>
      <c r="U16" s="86">
        <f t="shared" si="7"/>
        <v>3.0795835866592228E-3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投入係数表!J17</f>
        <v>5.1961029228078937E-3</v>
      </c>
      <c r="E17" s="77">
        <f t="shared" si="0"/>
        <v>0.51961029228078937</v>
      </c>
      <c r="F17" s="76">
        <f>分析係数表!C20</f>
        <v>6.5301867121599799E-2</v>
      </c>
      <c r="G17" s="77">
        <f t="shared" si="1"/>
        <v>3.3931522261535743E-2</v>
      </c>
      <c r="H17" s="77">
        <v>3.6763678017958774E-2</v>
      </c>
      <c r="I17" s="77">
        <f t="shared" si="2"/>
        <v>3.6763678017958774E-2</v>
      </c>
      <c r="J17" s="76">
        <f>分析係数表!G20</f>
        <v>0.10011990407673861</v>
      </c>
      <c r="K17" s="78">
        <f t="shared" si="3"/>
        <v>3.6807759166661365E-3</v>
      </c>
      <c r="L17" s="79"/>
      <c r="M17" s="80"/>
      <c r="N17" s="81">
        <f>分析係数表!H20</f>
        <v>5.5009823182711204E-4</v>
      </c>
      <c r="O17" s="82">
        <f t="shared" si="4"/>
        <v>4.3578905509846499E-3</v>
      </c>
      <c r="P17" s="76">
        <f>分析係数表!C20</f>
        <v>6.5301867121599799E-2</v>
      </c>
      <c r="Q17" s="82">
        <f t="shared" si="5"/>
        <v>2.8457838969087496E-4</v>
      </c>
      <c r="R17" s="83">
        <v>1.1863759774680799E-3</v>
      </c>
      <c r="S17" s="84">
        <f t="shared" si="6"/>
        <v>3.7950053995426856E-2</v>
      </c>
      <c r="T17" s="85">
        <f>分析係数表!F20</f>
        <v>0.22242206235011991</v>
      </c>
      <c r="U17" s="86">
        <f t="shared" si="7"/>
        <v>8.4409292759612502E-3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投入係数表!J18</f>
        <v>9.1431426430177362E-3</v>
      </c>
      <c r="E18" s="77">
        <f t="shared" si="0"/>
        <v>0.91431426430177365</v>
      </c>
      <c r="F18" s="76">
        <f>分析係数表!C21</f>
        <v>0.11128404669260705</v>
      </c>
      <c r="G18" s="77">
        <f t="shared" si="1"/>
        <v>0.10174859128027525</v>
      </c>
      <c r="H18" s="77">
        <v>0.11095303923229605</v>
      </c>
      <c r="I18" s="77">
        <f t="shared" si="2"/>
        <v>0.11095303923229605</v>
      </c>
      <c r="J18" s="76">
        <f>分析係数表!G21</f>
        <v>0.28512917454316322</v>
      </c>
      <c r="K18" s="78">
        <f t="shared" si="3"/>
        <v>3.1635948489359779E-2</v>
      </c>
      <c r="L18" s="79"/>
      <c r="M18" s="80"/>
      <c r="N18" s="81">
        <f>分析係数表!H21</f>
        <v>9.2057255122088126E-4</v>
      </c>
      <c r="O18" s="82">
        <f t="shared" si="4"/>
        <v>7.2927964322600253E-3</v>
      </c>
      <c r="P18" s="76">
        <f>分析係数表!C21</f>
        <v>0.11128404669260705</v>
      </c>
      <c r="Q18" s="82">
        <f t="shared" si="5"/>
        <v>8.1157189868730282E-4</v>
      </c>
      <c r="R18" s="83">
        <v>2.7398450448792161E-3</v>
      </c>
      <c r="S18" s="84">
        <f t="shared" si="6"/>
        <v>0.11369288427717526</v>
      </c>
      <c r="T18" s="85">
        <f>分析係数表!F21</f>
        <v>0.42485822306238186</v>
      </c>
      <c r="U18" s="86">
        <f t="shared" si="7"/>
        <v>4.8303356788837695E-2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投入係数表!J19</f>
        <v>4.9962528103922057E-5</v>
      </c>
      <c r="E19" s="77">
        <f t="shared" si="0"/>
        <v>4.9962528103922061E-3</v>
      </c>
      <c r="F19" s="76">
        <f>分析係数表!C22</f>
        <v>0.13366912049593183</v>
      </c>
      <c r="G19" s="77">
        <f t="shared" si="1"/>
        <v>6.6784471894045384E-4</v>
      </c>
      <c r="H19" s="77">
        <v>6.8526566201322662E-3</v>
      </c>
      <c r="I19" s="77">
        <f t="shared" si="2"/>
        <v>6.8526566201322662E-3</v>
      </c>
      <c r="J19" s="76">
        <f>分析係数表!G22</f>
        <v>0.19466531325776801</v>
      </c>
      <c r="K19" s="78">
        <f t="shared" si="3"/>
        <v>1.3339745476059653E-3</v>
      </c>
      <c r="L19" s="79"/>
      <c r="M19" s="80"/>
      <c r="N19" s="81">
        <f>分析係数表!H22</f>
        <v>4.490597810833567E-5</v>
      </c>
      <c r="O19" s="82">
        <f t="shared" si="4"/>
        <v>3.5574616742731831E-4</v>
      </c>
      <c r="P19" s="76">
        <f>分析係数表!C22</f>
        <v>0.13366912049593183</v>
      </c>
      <c r="Q19" s="82">
        <f t="shared" si="5"/>
        <v>4.7552277319808151E-5</v>
      </c>
      <c r="R19" s="83">
        <v>8.2135257634719276E-4</v>
      </c>
      <c r="S19" s="84">
        <f t="shared" si="6"/>
        <v>7.6740091964794593E-3</v>
      </c>
      <c r="T19" s="85">
        <f>分析係数表!F22</f>
        <v>0.41154908926859529</v>
      </c>
      <c r="U19" s="86">
        <f t="shared" si="7"/>
        <v>3.1582314958499462E-3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1.7787308371365916E-4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投入係数表!J21</f>
        <v>0</v>
      </c>
      <c r="E21" s="77">
        <f t="shared" si="0"/>
        <v>0</v>
      </c>
      <c r="F21" s="76">
        <f>分析係数表!C24</f>
        <v>0.55726027397260269</v>
      </c>
      <c r="G21" s="77">
        <f t="shared" si="1"/>
        <v>0</v>
      </c>
      <c r="H21" s="77">
        <v>1.3998295708491914E-2</v>
      </c>
      <c r="I21" s="77">
        <f t="shared" si="2"/>
        <v>1.3998295708491914E-2</v>
      </c>
      <c r="J21" s="76">
        <f>分析係数表!G24</f>
        <v>0.20783847980997625</v>
      </c>
      <c r="K21" s="78">
        <f t="shared" si="3"/>
        <v>2.9093844999834736E-3</v>
      </c>
      <c r="L21" s="79"/>
      <c r="M21" s="80"/>
      <c r="N21" s="81">
        <f>分析係数表!H24</f>
        <v>3.255683412854336E-4</v>
      </c>
      <c r="O21" s="82">
        <f t="shared" si="4"/>
        <v>2.5791597138480576E-3</v>
      </c>
      <c r="P21" s="76">
        <f>分析係数表!C24</f>
        <v>0.55726027397260269</v>
      </c>
      <c r="Q21" s="82">
        <f t="shared" si="5"/>
        <v>1.4372632487580682E-3</v>
      </c>
      <c r="R21" s="83">
        <v>7.4046227880822501E-3</v>
      </c>
      <c r="S21" s="84">
        <f t="shared" si="6"/>
        <v>2.1402918496574164E-2</v>
      </c>
      <c r="T21" s="85">
        <f>分析係数表!F24</f>
        <v>0.38954869358669836</v>
      </c>
      <c r="U21" s="86">
        <f t="shared" si="7"/>
        <v>8.3374789392830478E-3</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投入係数表!J22</f>
        <v>0</v>
      </c>
      <c r="E22" s="77">
        <f t="shared" si="0"/>
        <v>0</v>
      </c>
      <c r="F22" s="76">
        <f>分析係数表!C25</f>
        <v>7.2460776218001621E-2</v>
      </c>
      <c r="G22" s="77">
        <f t="shared" si="1"/>
        <v>0</v>
      </c>
      <c r="H22" s="77">
        <v>8.0331735325735558E-3</v>
      </c>
      <c r="I22" s="77">
        <f t="shared" si="2"/>
        <v>8.0331735325735558E-3</v>
      </c>
      <c r="J22" s="76">
        <f>分析係数表!G25</f>
        <v>0.19694960212201593</v>
      </c>
      <c r="K22" s="78">
        <f t="shared" si="3"/>
        <v>1.582130331017471E-3</v>
      </c>
      <c r="L22" s="79"/>
      <c r="M22" s="80"/>
      <c r="N22" s="81">
        <f>分析係数表!H25</f>
        <v>5.0519225371877636E-4</v>
      </c>
      <c r="O22" s="82">
        <f t="shared" si="4"/>
        <v>4.0021443835573317E-3</v>
      </c>
      <c r="P22" s="76">
        <f>分析係数表!C25</f>
        <v>7.2460776218001621E-2</v>
      </c>
      <c r="Q22" s="82">
        <f t="shared" si="5"/>
        <v>2.8999848856907986E-4</v>
      </c>
      <c r="R22" s="83">
        <v>4.2467153513297135E-3</v>
      </c>
      <c r="S22" s="84">
        <f t="shared" si="6"/>
        <v>1.2279888883903269E-2</v>
      </c>
      <c r="T22" s="85">
        <f>分析係数表!F25</f>
        <v>0.34811560565870908</v>
      </c>
      <c r="U22" s="86">
        <f t="shared" si="7"/>
        <v>4.2748209562416357E-3</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投入係数表!J23</f>
        <v>0</v>
      </c>
      <c r="E23" s="77">
        <f t="shared" si="0"/>
        <v>0</v>
      </c>
      <c r="F23" s="76">
        <f>分析係数表!C26</f>
        <v>0.52994639944068989</v>
      </c>
      <c r="G23" s="77">
        <f t="shared" si="1"/>
        <v>0</v>
      </c>
      <c r="H23" s="77">
        <v>2.2021286314055574E-2</v>
      </c>
      <c r="I23" s="77">
        <f t="shared" si="2"/>
        <v>2.2021286314055574E-2</v>
      </c>
      <c r="J23" s="76">
        <f>分析係数表!G26</f>
        <v>0.19649205047072152</v>
      </c>
      <c r="K23" s="78">
        <f t="shared" si="3"/>
        <v>4.3270077018516167E-3</v>
      </c>
      <c r="L23" s="79"/>
      <c r="M23" s="80"/>
      <c r="N23" s="81">
        <f>分析係数表!H26</f>
        <v>1.0148751052483862E-2</v>
      </c>
      <c r="O23" s="82">
        <f t="shared" si="4"/>
        <v>8.0398633838573944E-2</v>
      </c>
      <c r="P23" s="76">
        <f>分析係数表!C26</f>
        <v>0.52994639944068989</v>
      </c>
      <c r="Q23" s="82">
        <f t="shared" si="5"/>
        <v>4.2606966522702676E-2</v>
      </c>
      <c r="R23" s="83">
        <v>4.9790476969060284E-2</v>
      </c>
      <c r="S23" s="84">
        <f t="shared" si="6"/>
        <v>7.1811763283115865E-2</v>
      </c>
      <c r="T23" s="85">
        <f>分析係数表!F26</f>
        <v>0.33286456502207118</v>
      </c>
      <c r="U23" s="86">
        <f t="shared" si="7"/>
        <v>2.3903591348702305E-2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投入係数表!J24</f>
        <v>4.9962528103922057E-5</v>
      </c>
      <c r="E24" s="77">
        <f t="shared" si="0"/>
        <v>4.9962528103922061E-3</v>
      </c>
      <c r="F24" s="76">
        <f>分析係数表!C27</f>
        <v>1</v>
      </c>
      <c r="G24" s="77">
        <f t="shared" si="1"/>
        <v>4.9962528103922061E-3</v>
      </c>
      <c r="H24" s="77">
        <v>1.0209539780884236E-2</v>
      </c>
      <c r="I24" s="77">
        <f t="shared" si="2"/>
        <v>1.0209539780884236E-2</v>
      </c>
      <c r="J24" s="76">
        <f>分析係数表!G27</f>
        <v>0.17101837770961673</v>
      </c>
      <c r="K24" s="78">
        <f t="shared" si="3"/>
        <v>1.7460189304886178E-3</v>
      </c>
      <c r="L24" s="79"/>
      <c r="M24" s="80"/>
      <c r="N24" s="81">
        <f>分析係数表!H27</f>
        <v>1.1349985966881842E-2</v>
      </c>
      <c r="O24" s="82">
        <f t="shared" si="4"/>
        <v>8.9914843817254717E-2</v>
      </c>
      <c r="P24" s="76">
        <f>分析係数表!C27</f>
        <v>1</v>
      </c>
      <c r="Q24" s="82">
        <f t="shared" si="5"/>
        <v>8.9914843817254717E-2</v>
      </c>
      <c r="R24" s="83">
        <v>9.3474383731889779E-2</v>
      </c>
      <c r="S24" s="84">
        <f t="shared" si="6"/>
        <v>0.10368392351277401</v>
      </c>
      <c r="T24" s="85">
        <f>分析係数表!F27</f>
        <v>0.32043714720210326</v>
      </c>
      <c r="U24" s="86">
        <f t="shared" si="7"/>
        <v>3.322418066115438E-2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投入係数表!J25</f>
        <v>0</v>
      </c>
      <c r="E25" s="77">
        <f t="shared" si="0"/>
        <v>0</v>
      </c>
      <c r="F25" s="76">
        <f>分析係数表!C28</f>
        <v>0.16640624999999998</v>
      </c>
      <c r="G25" s="77">
        <f t="shared" si="1"/>
        <v>0</v>
      </c>
      <c r="H25" s="77">
        <v>2.5560617395754298E-2</v>
      </c>
      <c r="I25" s="77">
        <f t="shared" si="2"/>
        <v>2.5560617395754298E-2</v>
      </c>
      <c r="J25" s="76">
        <f>分析係数表!G28</f>
        <v>0.1248661800486618</v>
      </c>
      <c r="K25" s="78">
        <f t="shared" si="3"/>
        <v>3.1916566538932132E-3</v>
      </c>
      <c r="L25" s="79"/>
      <c r="M25" s="80"/>
      <c r="N25" s="81">
        <f>分析係数表!H28</f>
        <v>1.9927027785573953E-2</v>
      </c>
      <c r="O25" s="82">
        <f t="shared" si="4"/>
        <v>0.15786236179587251</v>
      </c>
      <c r="P25" s="76">
        <f>分析係数表!C28</f>
        <v>0.16640624999999998</v>
      </c>
      <c r="Q25" s="82">
        <f t="shared" si="5"/>
        <v>2.6269283642594406E-2</v>
      </c>
      <c r="R25" s="83">
        <v>3.1148507387418044E-2</v>
      </c>
      <c r="S25" s="84">
        <f t="shared" si="6"/>
        <v>5.6709124783172346E-2</v>
      </c>
      <c r="T25" s="85">
        <f>分析係数表!F28</f>
        <v>0.21187347931873479</v>
      </c>
      <c r="U25" s="86">
        <f t="shared" si="7"/>
        <v>1.2015159576931016E-2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投入係数表!J26</f>
        <v>3.6472645515863104E-3</v>
      </c>
      <c r="E26" s="77">
        <f t="shared" si="0"/>
        <v>0.36472645515863106</v>
      </c>
      <c r="F26" s="76">
        <f>分析係数表!C29</f>
        <v>0.73364739989128469</v>
      </c>
      <c r="G26" s="77">
        <f t="shared" si="1"/>
        <v>0.26758061549869494</v>
      </c>
      <c r="H26" s="77">
        <v>0.34528783698604709</v>
      </c>
      <c r="I26" s="77">
        <f t="shared" si="2"/>
        <v>0.34528783698604709</v>
      </c>
      <c r="J26" s="76">
        <f>分析係数表!G29</f>
        <v>0.26009380097879281</v>
      </c>
      <c r="K26" s="78">
        <f t="shared" si="3"/>
        <v>8.9807225953446784E-2</v>
      </c>
      <c r="L26" s="79"/>
      <c r="M26" s="80"/>
      <c r="N26" s="81">
        <f>分析係数表!H29</f>
        <v>1.0137524557956778E-2</v>
      </c>
      <c r="O26" s="82">
        <f t="shared" si="4"/>
        <v>8.0309697296717122E-2</v>
      </c>
      <c r="P26" s="76">
        <f>分析係数表!C29</f>
        <v>0.73364739989128469</v>
      </c>
      <c r="Q26" s="82">
        <f t="shared" si="5"/>
        <v>5.8919000607792649E-2</v>
      </c>
      <c r="R26" s="83">
        <v>9.7197959068252265E-2</v>
      </c>
      <c r="S26" s="84">
        <f t="shared" si="6"/>
        <v>0.44248579605429939</v>
      </c>
      <c r="T26" s="85">
        <f>分析係数表!F29</f>
        <v>0.41032830342577487</v>
      </c>
      <c r="U26" s="86">
        <f t="shared" si="7"/>
        <v>0.1815644459849641</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投入係数表!J27</f>
        <v>3.247564326754934E-3</v>
      </c>
      <c r="E27" s="77">
        <f t="shared" si="0"/>
        <v>0.32475643267549342</v>
      </c>
      <c r="F27" s="76">
        <f>分析係数表!C30</f>
        <v>1</v>
      </c>
      <c r="G27" s="77">
        <f t="shared" si="1"/>
        <v>0.32475643267549342</v>
      </c>
      <c r="H27" s="77">
        <v>0.35177555548785505</v>
      </c>
      <c r="I27" s="77">
        <f t="shared" si="2"/>
        <v>0.35177555548785505</v>
      </c>
      <c r="J27" s="76">
        <f>分析係数表!G30</f>
        <v>0.34455785557569396</v>
      </c>
      <c r="K27" s="78">
        <f t="shared" si="3"/>
        <v>0.12120703104284387</v>
      </c>
      <c r="L27" s="79"/>
      <c r="M27" s="80"/>
      <c r="N27" s="81">
        <f>分析係数表!H30</f>
        <v>0</v>
      </c>
      <c r="O27" s="82">
        <f t="shared" si="4"/>
        <v>0</v>
      </c>
      <c r="P27" s="76">
        <f>分析係数表!C30</f>
        <v>1</v>
      </c>
      <c r="Q27" s="82">
        <f t="shared" si="5"/>
        <v>0</v>
      </c>
      <c r="R27" s="83">
        <v>1.9653399879755552E-2</v>
      </c>
      <c r="S27" s="84">
        <f t="shared" si="6"/>
        <v>0.37142895536761061</v>
      </c>
      <c r="T27" s="85">
        <f>分析係数表!F30</f>
        <v>0.43861490031479539</v>
      </c>
      <c r="U27" s="86">
        <f t="shared" si="7"/>
        <v>0.16291427423259311</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投入係数表!J28</f>
        <v>3.0077441918561078E-2</v>
      </c>
      <c r="E28" s="77">
        <f t="shared" si="0"/>
        <v>3.0077441918561076</v>
      </c>
      <c r="F28" s="76">
        <f>分析係数表!C31</f>
        <v>8.5246870996353641E-2</v>
      </c>
      <c r="G28" s="77">
        <f t="shared" si="1"/>
        <v>0.25640078111318954</v>
      </c>
      <c r="H28" s="77">
        <v>0.27170549826990448</v>
      </c>
      <c r="I28" s="77">
        <f t="shared" si="2"/>
        <v>0.27170549826990448</v>
      </c>
      <c r="J28" s="76">
        <f>分析係数表!G31</f>
        <v>7.1346375143843496E-2</v>
      </c>
      <c r="K28" s="78">
        <f t="shared" si="3"/>
        <v>1.9385202408209526E-2</v>
      </c>
      <c r="L28" s="79"/>
      <c r="M28" s="80"/>
      <c r="N28" s="81">
        <f>分析係数表!H31</f>
        <v>2.2093741229301151E-2</v>
      </c>
      <c r="O28" s="82">
        <f t="shared" si="4"/>
        <v>0.17502711437424062</v>
      </c>
      <c r="P28" s="76">
        <f>分析係数表!C31</f>
        <v>8.5246870996353641E-2</v>
      </c>
      <c r="Q28" s="82">
        <f t="shared" si="5"/>
        <v>1.4920513839924925E-2</v>
      </c>
      <c r="R28" s="83">
        <v>2.0375946667279266E-2</v>
      </c>
      <c r="S28" s="84">
        <f t="shared" si="6"/>
        <v>0.29208144493718374</v>
      </c>
      <c r="T28" s="85">
        <f>分析係数表!F31</f>
        <v>0.34637514384349827</v>
      </c>
      <c r="U28" s="86">
        <f t="shared" si="7"/>
        <v>0.10116975250413383</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投入係数表!J29</f>
        <v>2.4981264051961031E-3</v>
      </c>
      <c r="E29" s="77">
        <f t="shared" si="0"/>
        <v>0.2498126405196103</v>
      </c>
      <c r="F29" s="76">
        <f>分析係数表!C32</f>
        <v>0.30214830214830213</v>
      </c>
      <c r="G29" s="77">
        <f t="shared" si="1"/>
        <v>7.5480465188184395E-2</v>
      </c>
      <c r="H29" s="77">
        <v>8.231381663242017E-2</v>
      </c>
      <c r="I29" s="77">
        <f t="shared" si="2"/>
        <v>8.231381663242017E-2</v>
      </c>
      <c r="J29" s="76">
        <f>分析係数表!G32</f>
        <v>0.14123006833712984</v>
      </c>
      <c r="K29" s="78">
        <f t="shared" si="3"/>
        <v>1.1625185948086675E-2</v>
      </c>
      <c r="L29" s="79"/>
      <c r="M29" s="80"/>
      <c r="N29" s="81">
        <f>分析係数表!H32</f>
        <v>6.1970249789503225E-3</v>
      </c>
      <c r="O29" s="82">
        <f t="shared" si="4"/>
        <v>4.9092971104969928E-2</v>
      </c>
      <c r="P29" s="76">
        <f>分析係数表!C32</f>
        <v>0.30214830214830213</v>
      </c>
      <c r="Q29" s="82">
        <f t="shared" si="5"/>
        <v>1.483335786678232E-2</v>
      </c>
      <c r="R29" s="83">
        <v>1.9277473533306236E-2</v>
      </c>
      <c r="S29" s="84">
        <f t="shared" si="6"/>
        <v>0.10159129016572641</v>
      </c>
      <c r="T29" s="85">
        <f>分析係数表!F32</f>
        <v>0.48519362186788156</v>
      </c>
      <c r="U29" s="86">
        <f t="shared" si="7"/>
        <v>4.9291446025739691E-2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投入係数表!J30</f>
        <v>2.348238820884337E-3</v>
      </c>
      <c r="E30" s="77">
        <f t="shared" si="0"/>
        <v>0.23482388208843369</v>
      </c>
      <c r="F30" s="76">
        <f>分析係数表!C33</f>
        <v>0.62789160608063455</v>
      </c>
      <c r="G30" s="77">
        <f t="shared" si="1"/>
        <v>0.14744394447059617</v>
      </c>
      <c r="H30" s="77">
        <v>0.15924526676846465</v>
      </c>
      <c r="I30" s="77">
        <f t="shared" si="2"/>
        <v>0.15924526676846465</v>
      </c>
      <c r="J30" s="76">
        <f>分析係数表!G33</f>
        <v>0.50525210084033612</v>
      </c>
      <c r="K30" s="78">
        <f t="shared" si="3"/>
        <v>8.045900558364652E-2</v>
      </c>
      <c r="L30" s="79"/>
      <c r="M30" s="80"/>
      <c r="N30" s="81">
        <f>分析係数表!H33</f>
        <v>9.5425203480213302E-4</v>
      </c>
      <c r="O30" s="82">
        <f t="shared" si="4"/>
        <v>7.5596060578305146E-3</v>
      </c>
      <c r="P30" s="76">
        <f>分析係数表!C33</f>
        <v>0.62789160608063455</v>
      </c>
      <c r="Q30" s="82">
        <f t="shared" si="5"/>
        <v>4.7466131889880962E-3</v>
      </c>
      <c r="R30" s="83">
        <v>2.0840274708923173E-2</v>
      </c>
      <c r="S30" s="84">
        <f t="shared" si="6"/>
        <v>0.18008554147738781</v>
      </c>
      <c r="T30" s="85">
        <f>分析係数表!F33</f>
        <v>0.63235294117647056</v>
      </c>
      <c r="U30" s="86">
        <f t="shared" si="7"/>
        <v>0.11387762181658347</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投入係数表!J31</f>
        <v>4.021983512365726E-2</v>
      </c>
      <c r="E31" s="77">
        <f t="shared" si="0"/>
        <v>4.0219835123657264</v>
      </c>
      <c r="F31" s="76">
        <f>分析係数表!C34</f>
        <v>0.27565714917493578</v>
      </c>
      <c r="G31" s="77">
        <f t="shared" si="1"/>
        <v>1.1086885090473313</v>
      </c>
      <c r="H31" s="77">
        <v>1.1907925077739365</v>
      </c>
      <c r="I31" s="77">
        <f t="shared" si="2"/>
        <v>1.1907925077739365</v>
      </c>
      <c r="J31" s="76">
        <f>分析係数表!G34</f>
        <v>0.42483061710309467</v>
      </c>
      <c r="K31" s="78">
        <f t="shared" si="3"/>
        <v>0.50588511591934315</v>
      </c>
      <c r="L31" s="79"/>
      <c r="M31" s="80"/>
      <c r="N31" s="81">
        <f>分析係数表!H34</f>
        <v>0.15684535503788941</v>
      </c>
      <c r="O31" s="82">
        <f t="shared" si="4"/>
        <v>1.2425324262817661</v>
      </c>
      <c r="P31" s="76">
        <f>分析係数表!C34</f>
        <v>0.27565714917493578</v>
      </c>
      <c r="Q31" s="82">
        <f t="shared" si="5"/>
        <v>0.34251294638624769</v>
      </c>
      <c r="R31" s="83">
        <v>0.38554962617286564</v>
      </c>
      <c r="S31" s="84">
        <f t="shared" si="6"/>
        <v>1.5763421339468022</v>
      </c>
      <c r="T31" s="85">
        <f>分析係数表!F34</f>
        <v>0.69468351339803458</v>
      </c>
      <c r="U31" s="86">
        <f t="shared" si="7"/>
        <v>1.0950588919275197</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投入係数表!J32</f>
        <v>5.945540844366725E-3</v>
      </c>
      <c r="E32" s="77">
        <f t="shared" si="0"/>
        <v>0.59455408443667246</v>
      </c>
      <c r="F32" s="76">
        <f>分析係数表!C35</f>
        <v>1</v>
      </c>
      <c r="G32" s="77">
        <f t="shared" si="1"/>
        <v>0.59455408443667246</v>
      </c>
      <c r="H32" s="77">
        <v>0.75077532940529157</v>
      </c>
      <c r="I32" s="77">
        <f t="shared" si="2"/>
        <v>0.75077532940529157</v>
      </c>
      <c r="J32" s="76">
        <f>分析係数表!G35</f>
        <v>0.31381419117031079</v>
      </c>
      <c r="K32" s="78">
        <f t="shared" si="3"/>
        <v>0.23560395274794521</v>
      </c>
      <c r="L32" s="79"/>
      <c r="M32" s="80"/>
      <c r="N32" s="81">
        <f>分析係数表!H35</f>
        <v>5.8153241650294694E-2</v>
      </c>
      <c r="O32" s="82">
        <f t="shared" si="4"/>
        <v>0.46069128681837723</v>
      </c>
      <c r="P32" s="76">
        <f>分析係数表!C35</f>
        <v>1</v>
      </c>
      <c r="Q32" s="82">
        <f t="shared" si="5"/>
        <v>0.46069128681837723</v>
      </c>
      <c r="R32" s="83">
        <v>0.59530839624843535</v>
      </c>
      <c r="S32" s="84">
        <f t="shared" si="6"/>
        <v>1.346083725653727</v>
      </c>
      <c r="T32" s="85">
        <f>分析係数表!F35</f>
        <v>0.63575437714668681</v>
      </c>
      <c r="U32" s="86">
        <f t="shared" si="7"/>
        <v>0.85577862059027687</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投入係数表!J33</f>
        <v>1.7486884836372721E-3</v>
      </c>
      <c r="E33" s="77">
        <f t="shared" si="0"/>
        <v>0.17486884836372721</v>
      </c>
      <c r="F33" s="76">
        <f>分析係数表!C36</f>
        <v>0.71183260362767953</v>
      </c>
      <c r="G33" s="77">
        <f t="shared" si="1"/>
        <v>0.12447734762412582</v>
      </c>
      <c r="H33" s="77">
        <v>0.19255683397345025</v>
      </c>
      <c r="I33" s="77">
        <f t="shared" si="2"/>
        <v>0.19255683397345025</v>
      </c>
      <c r="J33" s="76">
        <f>分析係数表!G36</f>
        <v>2.303890306122449E-2</v>
      </c>
      <c r="K33" s="78">
        <f t="shared" si="3"/>
        <v>4.4362982316906189E-3</v>
      </c>
      <c r="L33" s="79"/>
      <c r="M33" s="80"/>
      <c r="N33" s="81">
        <f>分析係数表!H36</f>
        <v>0.16821779399382542</v>
      </c>
      <c r="O33" s="82">
        <f t="shared" si="4"/>
        <v>1.3326251431827343</v>
      </c>
      <c r="P33" s="76">
        <f>分析係数表!C36</f>
        <v>0.71183260362767953</v>
      </c>
      <c r="Q33" s="82">
        <f t="shared" si="5"/>
        <v>0.94860602533147498</v>
      </c>
      <c r="R33" s="83">
        <v>0.99787976041519333</v>
      </c>
      <c r="S33" s="84">
        <f t="shared" si="6"/>
        <v>1.1904365943886437</v>
      </c>
      <c r="T33" s="85">
        <f>分析係数表!F36</f>
        <v>0.87794961734693877</v>
      </c>
      <c r="U33" s="86">
        <f t="shared" si="7"/>
        <v>1.0451433525193028</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投入係数表!J34</f>
        <v>2.1683737197102173E-2</v>
      </c>
      <c r="E34" s="77">
        <f t="shared" si="0"/>
        <v>2.1683737197102171</v>
      </c>
      <c r="F34" s="76">
        <f>分析係数表!C37</f>
        <v>0.53618737957610785</v>
      </c>
      <c r="G34" s="77">
        <f t="shared" si="1"/>
        <v>1.1626546227131191</v>
      </c>
      <c r="H34" s="77">
        <v>1.3164571219948882</v>
      </c>
      <c r="I34" s="77">
        <f t="shared" si="2"/>
        <v>1.3164571219948882</v>
      </c>
      <c r="J34" s="76">
        <f>分析係数表!G37</f>
        <v>0.49029596047068413</v>
      </c>
      <c r="K34" s="78">
        <f t="shared" si="3"/>
        <v>0.64545360904695626</v>
      </c>
      <c r="L34" s="79"/>
      <c r="M34" s="80"/>
      <c r="N34" s="81">
        <f>分析係数表!H37</f>
        <v>4.9362896435587986E-2</v>
      </c>
      <c r="O34" s="82">
        <f t="shared" si="4"/>
        <v>0.39105397454447965</v>
      </c>
      <c r="P34" s="76">
        <f>分析係数表!C37</f>
        <v>0.53618737957610785</v>
      </c>
      <c r="Q34" s="82">
        <f t="shared" si="5"/>
        <v>0.20967820588382652</v>
      </c>
      <c r="R34" s="83">
        <v>0.27635338608793836</v>
      </c>
      <c r="S34" s="84">
        <f t="shared" si="6"/>
        <v>1.5928105080828265</v>
      </c>
      <c r="T34" s="85">
        <f>分析係数表!F37</f>
        <v>0.71575569252712545</v>
      </c>
      <c r="U34" s="86">
        <f t="shared" si="7"/>
        <v>1.140063188277306</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投入係数表!J35</f>
        <v>1.1141643767174619E-2</v>
      </c>
      <c r="E35" s="77">
        <f t="shared" si="0"/>
        <v>1.1141643767174618</v>
      </c>
      <c r="F35" s="76">
        <f>分析係数表!C38</f>
        <v>4.5765302018820897E-2</v>
      </c>
      <c r="G35" s="77">
        <f t="shared" si="1"/>
        <v>5.0990069199085983E-2</v>
      </c>
      <c r="H35" s="77">
        <v>6.1139101374218706E-2</v>
      </c>
      <c r="I35" s="77">
        <f t="shared" si="2"/>
        <v>6.1139101374218706E-2</v>
      </c>
      <c r="J35" s="76">
        <f>分析係数表!G38</f>
        <v>0.29880478087649404</v>
      </c>
      <c r="K35" s="78">
        <f t="shared" si="3"/>
        <v>1.8268655789109176E-2</v>
      </c>
      <c r="L35" s="79"/>
      <c r="M35" s="80"/>
      <c r="N35" s="81">
        <f>分析係数表!H38</f>
        <v>4.3266909907381419E-2</v>
      </c>
      <c r="O35" s="82">
        <f t="shared" si="4"/>
        <v>0.34276143231622119</v>
      </c>
      <c r="P35" s="76">
        <f>分析係数表!C38</f>
        <v>4.5765302018820897E-2</v>
      </c>
      <c r="Q35" s="82">
        <f t="shared" si="5"/>
        <v>1.56865804703555E-2</v>
      </c>
      <c r="R35" s="83">
        <v>2.1158312501272786E-2</v>
      </c>
      <c r="S35" s="84">
        <f t="shared" si="6"/>
        <v>8.2297413875491499E-2</v>
      </c>
      <c r="T35" s="85">
        <f>分析係数表!F38</f>
        <v>0.49667994687915007</v>
      </c>
      <c r="U35" s="86">
        <f t="shared" si="7"/>
        <v>4.0875475151970549E-2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投入係数表!J36</f>
        <v>0</v>
      </c>
      <c r="E36" s="77">
        <f t="shared" si="0"/>
        <v>0</v>
      </c>
      <c r="F36" s="76">
        <f>分析係数表!C39</f>
        <v>1</v>
      </c>
      <c r="G36" s="77">
        <f t="shared" si="1"/>
        <v>0</v>
      </c>
      <c r="H36" s="77">
        <v>4.8781341705382522E-2</v>
      </c>
      <c r="I36" s="77">
        <f t="shared" si="2"/>
        <v>4.8781341705382522E-2</v>
      </c>
      <c r="J36" s="76">
        <f>分析係数表!G39</f>
        <v>0.34650769117538827</v>
      </c>
      <c r="K36" s="78">
        <f t="shared" si="3"/>
        <v>1.6903110086769774E-2</v>
      </c>
      <c r="L36" s="79"/>
      <c r="M36" s="80"/>
      <c r="N36" s="81">
        <f>分析係数表!H39</f>
        <v>3.8057816446814483E-3</v>
      </c>
      <c r="O36" s="82">
        <f t="shared" si="4"/>
        <v>3.0149487689465231E-2</v>
      </c>
      <c r="P36" s="76">
        <f>分析係数表!C39</f>
        <v>1</v>
      </c>
      <c r="Q36" s="82">
        <f t="shared" si="5"/>
        <v>3.0149487689465231E-2</v>
      </c>
      <c r="R36" s="83">
        <v>0.10587113996537842</v>
      </c>
      <c r="S36" s="84">
        <f t="shared" si="6"/>
        <v>0.15465248167076096</v>
      </c>
      <c r="T36" s="85">
        <f>分析係数表!F39</f>
        <v>0.69721056892617939</v>
      </c>
      <c r="U36" s="86">
        <f t="shared" si="7"/>
        <v>0.10782534473151678</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投入係数表!J37</f>
        <v>1.9985011241568823E-4</v>
      </c>
      <c r="E37" s="77">
        <f t="shared" si="0"/>
        <v>1.9985011241568824E-2</v>
      </c>
      <c r="F37" s="76">
        <f>分析係数表!C40</f>
        <v>0.81742190937087544</v>
      </c>
      <c r="G37" s="77">
        <f t="shared" si="1"/>
        <v>1.6336186047881597E-2</v>
      </c>
      <c r="H37" s="77">
        <v>1.7469446751640944E-2</v>
      </c>
      <c r="I37" s="77">
        <f t="shared" si="2"/>
        <v>1.7469446751640944E-2</v>
      </c>
      <c r="J37" s="76">
        <f>分析係数表!G40</f>
        <v>0.56450715973863475</v>
      </c>
      <c r="K37" s="78">
        <f t="shared" si="3"/>
        <v>9.8616277679741474E-3</v>
      </c>
      <c r="L37" s="79"/>
      <c r="M37" s="80"/>
      <c r="N37" s="81">
        <f>分析係数表!H40</f>
        <v>3.0412573673870333E-2</v>
      </c>
      <c r="O37" s="82">
        <f t="shared" si="4"/>
        <v>0.24092909189015133</v>
      </c>
      <c r="P37" s="76">
        <f>分析係数表!C40</f>
        <v>0.81742190937087544</v>
      </c>
      <c r="Q37" s="82">
        <f t="shared" si="5"/>
        <v>0.19694071831583859</v>
      </c>
      <c r="R37" s="83">
        <v>0.1974952079177284</v>
      </c>
      <c r="S37" s="84">
        <f t="shared" si="6"/>
        <v>0.21496465466936934</v>
      </c>
      <c r="T37" s="85">
        <f>分析係数表!F40</f>
        <v>0.75483108577783953</v>
      </c>
      <c r="U37" s="86">
        <f t="shared" si="7"/>
        <v>0.16226200368793839</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投入係数表!J38</f>
        <v>0</v>
      </c>
      <c r="E38" s="77">
        <f t="shared" si="0"/>
        <v>0</v>
      </c>
      <c r="F38" s="76">
        <f>分析係数表!C41</f>
        <v>0.72941623882867468</v>
      </c>
      <c r="G38" s="77">
        <f t="shared" si="1"/>
        <v>0</v>
      </c>
      <c r="H38" s="77">
        <v>9.1384630402155257E-4</v>
      </c>
      <c r="I38" s="77">
        <f t="shared" si="2"/>
        <v>9.1384630402155257E-4</v>
      </c>
      <c r="J38" s="76">
        <f>分析係数表!G41</f>
        <v>0.453348349649138</v>
      </c>
      <c r="K38" s="78">
        <f t="shared" si="3"/>
        <v>4.1429071376113526E-4</v>
      </c>
      <c r="L38" s="79"/>
      <c r="M38" s="80"/>
      <c r="N38" s="81">
        <f>分析係数表!H41</f>
        <v>5.191131069323604E-2</v>
      </c>
      <c r="O38" s="82">
        <f t="shared" si="4"/>
        <v>0.41124256954598004</v>
      </c>
      <c r="P38" s="76">
        <f>分析係数表!C41</f>
        <v>0.72941623882867468</v>
      </c>
      <c r="Q38" s="82">
        <f t="shared" si="5"/>
        <v>0.29996700832446843</v>
      </c>
      <c r="R38" s="83">
        <v>0.30523443924274946</v>
      </c>
      <c r="S38" s="84">
        <f t="shared" si="6"/>
        <v>0.30614828554677098</v>
      </c>
      <c r="T38" s="85">
        <f>分析係数表!F41</f>
        <v>0.55271593173351818</v>
      </c>
      <c r="U38" s="86">
        <f t="shared" si="7"/>
        <v>0.16921303489460271</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投入係数表!J39</f>
        <v>1.3989507869098176E-3</v>
      </c>
      <c r="E39" s="77">
        <f>$C$12*D39</f>
        <v>0.13989507869098175</v>
      </c>
      <c r="F39" s="76">
        <f>分析係数表!C42</f>
        <v>0.64552736982643522</v>
      </c>
      <c r="G39" s="77">
        <f>E39*F39</f>
        <v>9.0306102199051635E-2</v>
      </c>
      <c r="H39" s="77">
        <v>9.8563749521119029E-2</v>
      </c>
      <c r="I39" s="77">
        <f>C39+H39</f>
        <v>9.8563749521119029E-2</v>
      </c>
      <c r="J39" s="76">
        <f>分析係数表!G42</f>
        <v>0.48562628336755648</v>
      </c>
      <c r="K39" s="78">
        <f>I39*J39</f>
        <v>4.7865147354711805E-2</v>
      </c>
      <c r="L39" s="79"/>
      <c r="M39" s="80"/>
      <c r="N39" s="81">
        <f>分析係数表!H42</f>
        <v>1.1765366264383946E-2</v>
      </c>
      <c r="O39" s="82">
        <f t="shared" si="4"/>
        <v>9.3205495865957402E-2</v>
      </c>
      <c r="P39" s="76">
        <f>分析係数表!C42</f>
        <v>0.64552736982643522</v>
      </c>
      <c r="Q39" s="82">
        <f>O39*P39</f>
        <v>6.016669859972016E-2</v>
      </c>
      <c r="R39" s="83">
        <v>6.4727171224122762E-2</v>
      </c>
      <c r="S39" s="84">
        <f>I39+R39</f>
        <v>0.16329092074524179</v>
      </c>
      <c r="T39" s="85">
        <f>分析係数表!F42</f>
        <v>0.5462012320328542</v>
      </c>
      <c r="U39" s="86">
        <f t="shared" si="7"/>
        <v>8.9189702090830214E-2</v>
      </c>
      <c r="V39" s="87">
        <f>分析係数表!D42</f>
        <v>0.32956878850102672</v>
      </c>
      <c r="W39" s="88">
        <f t="shared" si="8"/>
        <v>0</v>
      </c>
      <c r="X39" s="76">
        <f>分析係数表!E42</f>
        <v>0.30492813141683778</v>
      </c>
      <c r="Y39" s="89">
        <f t="shared" si="9"/>
        <v>0</v>
      </c>
    </row>
    <row r="40" spans="1:25" x14ac:dyDescent="0.2">
      <c r="A40" s="6" t="s">
        <v>194</v>
      </c>
      <c r="B40" s="5" t="s">
        <v>41</v>
      </c>
      <c r="C40" s="90"/>
      <c r="D40" s="76">
        <f>投入係数表!J40</f>
        <v>4.4816387709218086E-2</v>
      </c>
      <c r="E40" s="77">
        <f>$C$12*D40</f>
        <v>4.4816387709218084</v>
      </c>
      <c r="F40" s="76">
        <f>分析係数表!C43</f>
        <v>0.44974585997704541</v>
      </c>
      <c r="G40" s="77">
        <f>E40*F40</f>
        <v>2.0155984831346974</v>
      </c>
      <c r="H40" s="77">
        <v>2.3546605766967961</v>
      </c>
      <c r="I40" s="77">
        <f>C40+H40</f>
        <v>2.3546605766967961</v>
      </c>
      <c r="J40" s="76">
        <f>分析係数表!G43</f>
        <v>0.36430023338101331</v>
      </c>
      <c r="K40" s="78">
        <f>I40*J40</f>
        <v>0.85780339762371416</v>
      </c>
      <c r="L40" s="79"/>
      <c r="M40" s="80"/>
      <c r="N40" s="81">
        <f>分析係数表!H43</f>
        <v>3.2949761436991298E-2</v>
      </c>
      <c r="O40" s="82">
        <f t="shared" si="4"/>
        <v>0.26102875034979484</v>
      </c>
      <c r="P40" s="76">
        <f>分析係数表!C43</f>
        <v>0.44974585997704541</v>
      </c>
      <c r="Q40" s="82">
        <f>O40*P40</f>
        <v>0.11739659980480198</v>
      </c>
      <c r="R40" s="83">
        <v>0.23479281413698824</v>
      </c>
      <c r="S40" s="84">
        <f>I40+R40</f>
        <v>2.5894533908337842</v>
      </c>
      <c r="T40" s="85">
        <f>分析係数表!F43</f>
        <v>0.57336445080177667</v>
      </c>
      <c r="U40" s="86">
        <f t="shared" si="7"/>
        <v>1.4847005213122111</v>
      </c>
      <c r="V40" s="87">
        <f>分析係数表!D43</f>
        <v>9.4481668297824284E-2</v>
      </c>
      <c r="W40" s="88">
        <f t="shared" si="8"/>
        <v>0</v>
      </c>
      <c r="X40" s="76">
        <f>分析係数表!E43</f>
        <v>6.9412030414815931E-2</v>
      </c>
      <c r="Y40" s="89">
        <f t="shared" si="9"/>
        <v>0</v>
      </c>
    </row>
    <row r="41" spans="1:25" x14ac:dyDescent="0.2">
      <c r="A41" s="6" t="s">
        <v>340</v>
      </c>
      <c r="B41" s="5" t="s">
        <v>42</v>
      </c>
      <c r="C41" s="90"/>
      <c r="D41" s="76">
        <f>投入係数表!J41</f>
        <v>9.9925056207844114E-5</v>
      </c>
      <c r="E41" s="77">
        <f>$C$12*D41</f>
        <v>9.9925056207844122E-3</v>
      </c>
      <c r="F41" s="76">
        <f>分析係数表!C44</f>
        <v>0.68535687071374141</v>
      </c>
      <c r="G41" s="77">
        <f>E41*F41</f>
        <v>6.8484323828502764E-3</v>
      </c>
      <c r="H41" s="77">
        <v>1.046824770422859E-2</v>
      </c>
      <c r="I41" s="77">
        <f>C41+H41</f>
        <v>1.046824770422859E-2</v>
      </c>
      <c r="J41" s="76">
        <f>分析係数表!G44</f>
        <v>0.27039319248826293</v>
      </c>
      <c r="K41" s="78">
        <f>I41*J41</f>
        <v>2.8305429165042979E-3</v>
      </c>
      <c r="L41" s="79"/>
      <c r="M41" s="80"/>
      <c r="N41" s="81">
        <f>分析係数表!H44</f>
        <v>0.11684535503788943</v>
      </c>
      <c r="O41" s="82">
        <f t="shared" si="4"/>
        <v>0.92565152764588232</v>
      </c>
      <c r="P41" s="76">
        <f>分析係数表!C44</f>
        <v>0.68535687071374141</v>
      </c>
      <c r="Q41" s="82">
        <f>O41*P41</f>
        <v>0.63440163435877617</v>
      </c>
      <c r="R41" s="83">
        <v>0.64627792450861765</v>
      </c>
      <c r="S41" s="84">
        <f>I41+R41</f>
        <v>0.65674617221284626</v>
      </c>
      <c r="T41" s="85">
        <f>分析係数表!F44</f>
        <v>0.52366979655712054</v>
      </c>
      <c r="U41" s="86">
        <f t="shared" si="7"/>
        <v>0.34391813439236885</v>
      </c>
      <c r="V41" s="87">
        <f>分析係数表!D44</f>
        <v>0.16265649452269171</v>
      </c>
      <c r="W41" s="88">
        <f t="shared" si="8"/>
        <v>0</v>
      </c>
      <c r="X41" s="76">
        <f>分析係数表!E44</f>
        <v>0.12729851330203443</v>
      </c>
      <c r="Y41" s="89">
        <f t="shared" si="9"/>
        <v>0</v>
      </c>
    </row>
    <row r="42" spans="1:25" x14ac:dyDescent="0.2">
      <c r="A42" s="6" t="s">
        <v>341</v>
      </c>
      <c r="B42" s="5" t="s">
        <v>278</v>
      </c>
      <c r="C42" s="90"/>
      <c r="D42" s="76">
        <f>投入係数表!J42</f>
        <v>1.9485385960529603E-3</v>
      </c>
      <c r="E42" s="77">
        <f>$C$12*D42</f>
        <v>0.19485385960529603</v>
      </c>
      <c r="F42" s="76">
        <f>分析係数表!C45</f>
        <v>1</v>
      </c>
      <c r="G42" s="77">
        <f>E42*F42</f>
        <v>0.19485385960529603</v>
      </c>
      <c r="H42" s="77">
        <v>0.24342599075238883</v>
      </c>
      <c r="I42" s="77">
        <f>C42+H42</f>
        <v>0.24342599075238883</v>
      </c>
      <c r="J42" s="76">
        <f>分析係数表!G45</f>
        <v>0</v>
      </c>
      <c r="K42" s="78">
        <f>I42*J42</f>
        <v>0</v>
      </c>
      <c r="L42" s="79"/>
      <c r="M42" s="80"/>
      <c r="N42" s="81">
        <f>分析係数表!H45</f>
        <v>0</v>
      </c>
      <c r="O42" s="82">
        <f t="shared" si="4"/>
        <v>0</v>
      </c>
      <c r="P42" s="76">
        <f>分析係数表!C45</f>
        <v>1</v>
      </c>
      <c r="Q42" s="82">
        <f>O42*P42</f>
        <v>0</v>
      </c>
      <c r="R42" s="83">
        <v>2.531476436484658E-2</v>
      </c>
      <c r="S42" s="84">
        <f>I42+R42</f>
        <v>0.26874075511723539</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1.8486135398451161E-3</v>
      </c>
      <c r="E43" s="77">
        <f>$C$12*D43</f>
        <v>0.18486135398451162</v>
      </c>
      <c r="F43" s="76">
        <f>分析係数表!C46</f>
        <v>1</v>
      </c>
      <c r="G43" s="77">
        <f>E43*F43</f>
        <v>0.18486135398451162</v>
      </c>
      <c r="H43" s="77">
        <v>0.25729377054215191</v>
      </c>
      <c r="I43" s="77">
        <f>C43+H43</f>
        <v>0.25729377054215191</v>
      </c>
      <c r="J43" s="76">
        <f>分析係数表!G46</f>
        <v>9.2635479388605835E-3</v>
      </c>
      <c r="K43" s="78">
        <f>I43*J43</f>
        <v>2.3834531777874191E-3</v>
      </c>
      <c r="L43" s="79"/>
      <c r="M43" s="80"/>
      <c r="N43" s="81">
        <f>分析係数表!H46</f>
        <v>4.7106371035644121E-2</v>
      </c>
      <c r="O43" s="82">
        <f t="shared" si="4"/>
        <v>0.37317772963125695</v>
      </c>
      <c r="P43" s="76">
        <f>分析係数表!C46</f>
        <v>1</v>
      </c>
      <c r="Q43" s="82">
        <f>O43*P43</f>
        <v>0.37317772963125695</v>
      </c>
      <c r="R43" s="83">
        <v>0.39938855194714157</v>
      </c>
      <c r="S43" s="84">
        <f>I43+R43</f>
        <v>0.65668232248929348</v>
      </c>
      <c r="T43" s="85">
        <f>分析係数表!F46</f>
        <v>0.31310792033348772</v>
      </c>
      <c r="U43" s="86">
        <f t="shared" si="7"/>
        <v>0.20561243631438739</v>
      </c>
      <c r="V43" s="87">
        <f>分析係数表!D46</f>
        <v>7.7196232823838196E-4</v>
      </c>
      <c r="W43" s="88">
        <f t="shared" si="8"/>
        <v>0</v>
      </c>
      <c r="X43" s="76">
        <f>分析係数表!E46</f>
        <v>2.1614945190674695E-3</v>
      </c>
      <c r="Y43" s="89">
        <f t="shared" si="9"/>
        <v>0</v>
      </c>
    </row>
    <row r="44" spans="1:25" x14ac:dyDescent="0.2">
      <c r="A44" s="192">
        <v>40</v>
      </c>
      <c r="B44" s="14" t="s">
        <v>150</v>
      </c>
      <c r="C44" s="197">
        <f>SUM(C5:C43)</f>
        <v>100</v>
      </c>
      <c r="D44" s="92">
        <f>投入係数表!J44</f>
        <v>0.68473644766425179</v>
      </c>
      <c r="E44" s="91">
        <f>SUM(E5:E43)</f>
        <v>68.47364476642521</v>
      </c>
      <c r="F44" s="92">
        <f>分析係数表!C47</f>
        <v>0.38982283979167087</v>
      </c>
      <c r="G44" s="91">
        <f>SUM(G5:G43)</f>
        <v>8.3532357277064389</v>
      </c>
      <c r="H44" s="91">
        <f>SUM(H5:H43)</f>
        <v>9.8971475025227438</v>
      </c>
      <c r="I44" s="91">
        <f>SUM(I5:I43)</f>
        <v>109.89714750252274</v>
      </c>
      <c r="J44" s="92">
        <f>分析係数表!G47</f>
        <v>0.23326731469175374</v>
      </c>
      <c r="K44" s="93">
        <f>SUM(K5:K43)</f>
        <v>12.634804570808765</v>
      </c>
      <c r="L44" s="94">
        <f>最終需要_まとめ!$L$33</f>
        <v>0.627</v>
      </c>
      <c r="M44" s="91">
        <f>K44*L44</f>
        <v>7.9220224658970952</v>
      </c>
      <c r="N44" s="95">
        <f>分析係数表!H47</f>
        <v>1</v>
      </c>
      <c r="O44" s="91">
        <f>SUM(O5:O43)</f>
        <v>7.9220224658970952</v>
      </c>
      <c r="P44" s="92">
        <f>分析係数表!C47</f>
        <v>0.38982283979167087</v>
      </c>
      <c r="Q44" s="96">
        <f>SUM(Q5:Q43)</f>
        <v>4.1164156580154332</v>
      </c>
      <c r="R44" s="91">
        <f>SUM(R5:R43)</f>
        <v>4.8694696033675449</v>
      </c>
      <c r="S44" s="97">
        <f>SUM(S5:S43)</f>
        <v>114.76661710589029</v>
      </c>
      <c r="T44" s="98">
        <f>分析係数表!F47</f>
        <v>0.43488259974461208</v>
      </c>
      <c r="U44" s="99">
        <f>SUM(U5:U43)</f>
        <v>38.531363599494938</v>
      </c>
      <c r="V44" s="100">
        <f>分析係数表!D47</f>
        <v>5.7416673181664192E-2</v>
      </c>
      <c r="W44" s="101">
        <f>SUM(W5:W43)</f>
        <v>3</v>
      </c>
      <c r="X44" s="92">
        <f>分析係数表!E47</f>
        <v>4.8986266385218774E-2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0.24707259953161598</v>
      </c>
      <c r="G5" s="110">
        <f t="shared" ref="G5:G38" si="1">E5*F5</f>
        <v>0</v>
      </c>
      <c r="H5" s="110">
        <f t="array" ref="H5:H43">MMULT(逆行列係数!C5:AO43,'9'!G5:G43)</f>
        <v>3.0004226303733978E-4</v>
      </c>
      <c r="I5" s="110">
        <f t="shared" ref="I5:I38" si="2">C5+H5</f>
        <v>3.0004226303733978E-4</v>
      </c>
      <c r="J5" s="107">
        <f>分析係数表!G8</f>
        <v>0.12001140250855188</v>
      </c>
      <c r="K5" s="111">
        <f t="shared" ref="K5:K38" si="3">I5*J5</f>
        <v>3.6008492798950984E-5</v>
      </c>
      <c r="L5" s="79" t="s">
        <v>182</v>
      </c>
      <c r="M5" s="80" t="s">
        <v>182</v>
      </c>
      <c r="N5" s="81">
        <f>分析係数表!H8</f>
        <v>1.0676396295256806E-2</v>
      </c>
      <c r="O5" s="82">
        <f t="shared" ref="O5:O43" si="4">$M$44*N5</f>
        <v>9.7468293966761058E-2</v>
      </c>
      <c r="P5" s="76">
        <f>分析係数表!C8</f>
        <v>0.24707259953161598</v>
      </c>
      <c r="Q5" s="82">
        <f t="shared" ref="Q5:Q38" si="5">O5*P5</f>
        <v>2.4081744762279377E-2</v>
      </c>
      <c r="R5" s="83">
        <f t="array" ref="R5:R43">MMULT(逆行列係数!C5:AO43,'9'!Q5:Q43)</f>
        <v>3.7646297603988292E-2</v>
      </c>
      <c r="S5" s="84">
        <f t="shared" ref="S5:S38" si="6">I5+R5</f>
        <v>3.7946339867025634E-2</v>
      </c>
      <c r="T5" s="85">
        <f>分析係数表!F8</f>
        <v>0.45011402508551879</v>
      </c>
      <c r="U5" s="86">
        <f t="shared" ref="U5:U43" si="7">S5*T5</f>
        <v>1.7080179774809998E-2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107">
        <f>投入係数表!K6</f>
        <v>0</v>
      </c>
      <c r="E6" s="110">
        <f t="shared" si="0"/>
        <v>0</v>
      </c>
      <c r="F6" s="76">
        <f>分析係数表!C9</f>
        <v>9.7560975609756073E-2</v>
      </c>
      <c r="G6" s="110">
        <f t="shared" si="1"/>
        <v>0</v>
      </c>
      <c r="H6" s="110">
        <v>5.1196167254591195E-5</v>
      </c>
      <c r="I6" s="110">
        <f t="shared" si="2"/>
        <v>5.1196167254591195E-5</v>
      </c>
      <c r="J6" s="107">
        <f>分析係数表!G9</f>
        <v>0.27272727272727271</v>
      </c>
      <c r="K6" s="111">
        <f t="shared" si="3"/>
        <v>1.3962591069433962E-5</v>
      </c>
      <c r="L6" s="79"/>
      <c r="M6" s="80"/>
      <c r="N6" s="81">
        <f>分析係数表!H9</f>
        <v>5.7255122088127987E-4</v>
      </c>
      <c r="O6" s="82">
        <f t="shared" si="4"/>
        <v>5.227006301056587E-3</v>
      </c>
      <c r="P6" s="76">
        <f>分析係数表!C9</f>
        <v>9.7560975609756073E-2</v>
      </c>
      <c r="Q6" s="82">
        <f t="shared" si="5"/>
        <v>5.0995183424942304E-4</v>
      </c>
      <c r="R6" s="83">
        <v>6.2084140398440551E-4</v>
      </c>
      <c r="S6" s="84">
        <f t="shared" si="6"/>
        <v>6.7203757123899675E-4</v>
      </c>
      <c r="T6" s="85">
        <f>分析係数表!F9</f>
        <v>0.77272727272727271</v>
      </c>
      <c r="U6" s="86">
        <f t="shared" si="7"/>
        <v>5.1930175959377016E-4</v>
      </c>
      <c r="V6" s="87">
        <f>分析係数表!D9</f>
        <v>9.0909090909090912E-2</v>
      </c>
      <c r="W6" s="167">
        <f t="shared" si="8"/>
        <v>0</v>
      </c>
      <c r="X6" s="76">
        <f>分析係数表!E9</f>
        <v>0</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1.0665169800729722E-3</v>
      </c>
      <c r="O7" s="82">
        <f t="shared" si="4"/>
        <v>9.7365803647132491E-3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0.58793103448275863</v>
      </c>
      <c r="E8" s="110">
        <f t="shared" si="0"/>
        <v>58.793103448275865</v>
      </c>
      <c r="F8" s="76">
        <f>分析係数表!C11</f>
        <v>0.44906166219839139</v>
      </c>
      <c r="G8" s="110">
        <f t="shared" si="1"/>
        <v>26.401728760284737</v>
      </c>
      <c r="H8" s="110">
        <v>26.544968415367325</v>
      </c>
      <c r="I8" s="110">
        <f t="shared" si="2"/>
        <v>26.544968415367325</v>
      </c>
      <c r="J8" s="107">
        <f>分析係数表!G11</f>
        <v>0.33788395904436858</v>
      </c>
      <c r="K8" s="111">
        <f t="shared" si="3"/>
        <v>8.9691190208920304</v>
      </c>
      <c r="L8" s="79"/>
      <c r="M8" s="80"/>
      <c r="N8" s="81">
        <f>分析係数表!H11</f>
        <v>-2.2452989054167835E-5</v>
      </c>
      <c r="O8" s="82">
        <f t="shared" si="4"/>
        <v>-2.0498063925712101E-4</v>
      </c>
      <c r="P8" s="76">
        <f>分析係数表!C11</f>
        <v>0.44906166219839139</v>
      </c>
      <c r="Q8" s="82">
        <f t="shared" si="5"/>
        <v>-9.2048946583291605E-5</v>
      </c>
      <c r="R8" s="83">
        <v>5.7960835343023329E-3</v>
      </c>
      <c r="S8" s="84">
        <f t="shared" si="6"/>
        <v>26.550764498901628</v>
      </c>
      <c r="T8" s="85">
        <f>分析係数表!F11</f>
        <v>0.55767918088737201</v>
      </c>
      <c r="U8" s="86">
        <f t="shared" si="7"/>
        <v>14.806808597680977</v>
      </c>
      <c r="V8" s="87">
        <f>分析係数表!D11</f>
        <v>2.9351535836177476E-2</v>
      </c>
      <c r="W8" s="167">
        <f t="shared" si="8"/>
        <v>1</v>
      </c>
      <c r="X8" s="76">
        <f>分析係数表!E11</f>
        <v>2.4573378839590442E-2</v>
      </c>
      <c r="Y8" s="166">
        <f t="shared" si="9"/>
        <v>1</v>
      </c>
    </row>
    <row r="9" spans="1:25" x14ac:dyDescent="0.2">
      <c r="A9" s="6" t="s">
        <v>222</v>
      </c>
      <c r="B9" s="5" t="s">
        <v>190</v>
      </c>
      <c r="C9" s="90"/>
      <c r="D9" s="107">
        <f>投入係数表!K9</f>
        <v>0</v>
      </c>
      <c r="E9" s="110">
        <f t="shared" si="0"/>
        <v>0</v>
      </c>
      <c r="F9" s="76">
        <f>分析係数表!C12</f>
        <v>0.19299381807477189</v>
      </c>
      <c r="G9" s="110">
        <f t="shared" si="1"/>
        <v>0</v>
      </c>
      <c r="H9" s="110">
        <v>5.105038019456782E-4</v>
      </c>
      <c r="I9" s="110">
        <f t="shared" si="2"/>
        <v>5.105038019456782E-4</v>
      </c>
      <c r="J9" s="107">
        <f>分析係数表!G12</f>
        <v>0.13871320371671741</v>
      </c>
      <c r="K9" s="111">
        <f t="shared" si="3"/>
        <v>7.0813617877449618E-5</v>
      </c>
      <c r="L9" s="79"/>
      <c r="M9" s="80"/>
      <c r="N9" s="81">
        <f>分析係数表!H12</f>
        <v>9.0137524557956775E-2</v>
      </c>
      <c r="O9" s="82">
        <f t="shared" si="4"/>
        <v>0.82289477629771235</v>
      </c>
      <c r="P9" s="76">
        <f>分析係数表!C12</f>
        <v>0.19299381807477189</v>
      </c>
      <c r="Q9" s="82">
        <f t="shared" si="5"/>
        <v>0.15881360475148082</v>
      </c>
      <c r="R9" s="83">
        <v>0.18596801274786814</v>
      </c>
      <c r="S9" s="84">
        <f t="shared" si="6"/>
        <v>0.18647851654981382</v>
      </c>
      <c r="T9" s="85">
        <f>分析係数表!F12</f>
        <v>0.32372921058795973</v>
      </c>
      <c r="U9" s="86">
        <f t="shared" si="7"/>
        <v>6.0368542954285009E-2</v>
      </c>
      <c r="V9" s="87">
        <f>分析係数表!D12</f>
        <v>2.9241820879206685E-2</v>
      </c>
      <c r="W9" s="167">
        <f t="shared" si="8"/>
        <v>0</v>
      </c>
      <c r="X9" s="76">
        <f>分析係数表!E12</f>
        <v>3.2208948231435934E-2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0.24555461473327689</v>
      </c>
      <c r="K10" s="111">
        <f t="shared" si="3"/>
        <v>0</v>
      </c>
      <c r="L10" s="79"/>
      <c r="M10" s="80"/>
      <c r="N10" s="81">
        <f>分析係数表!H13</f>
        <v>1.4437271961829919E-2</v>
      </c>
      <c r="O10" s="82">
        <f t="shared" si="4"/>
        <v>0.13180255104232882</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107">
        <f>投入係数表!K11</f>
        <v>0</v>
      </c>
      <c r="E11" s="110">
        <f t="shared" si="0"/>
        <v>0</v>
      </c>
      <c r="F11" s="76">
        <f>分析係数表!C14</f>
        <v>0.21988652218398286</v>
      </c>
      <c r="G11" s="110">
        <f t="shared" si="1"/>
        <v>0</v>
      </c>
      <c r="H11" s="110">
        <v>6.1356491054228655E-2</v>
      </c>
      <c r="I11" s="110">
        <f t="shared" si="2"/>
        <v>6.1356491054228655E-2</v>
      </c>
      <c r="J11" s="107">
        <f>分析係数表!G14</f>
        <v>0.16684014869888475</v>
      </c>
      <c r="K11" s="111">
        <f t="shared" si="3"/>
        <v>1.02367260911293E-2</v>
      </c>
      <c r="L11" s="79"/>
      <c r="M11" s="80"/>
      <c r="N11" s="81">
        <f>分析係数表!H14</f>
        <v>1.1338759472354757E-3</v>
      </c>
      <c r="O11" s="82">
        <f t="shared" si="4"/>
        <v>1.0351522282484612E-2</v>
      </c>
      <c r="P11" s="76">
        <f>分析係数表!C14</f>
        <v>0.21988652218398286</v>
      </c>
      <c r="Q11" s="82">
        <f t="shared" si="5"/>
        <v>2.2761602340055456E-3</v>
      </c>
      <c r="R11" s="83">
        <v>2.6126420935816803E-2</v>
      </c>
      <c r="S11" s="84">
        <f t="shared" si="6"/>
        <v>8.7482911990045459E-2</v>
      </c>
      <c r="T11" s="85">
        <f>分析係数表!F14</f>
        <v>0.30074349442379184</v>
      </c>
      <c r="U11" s="86">
        <f t="shared" si="7"/>
        <v>2.6309916654255309E-2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107">
        <f>投入係数表!K12</f>
        <v>1.7241379310344827E-3</v>
      </c>
      <c r="E12" s="110">
        <f t="shared" si="0"/>
        <v>0.17241379310344829</v>
      </c>
      <c r="F12" s="76">
        <f>分析係数表!C15</f>
        <v>0</v>
      </c>
      <c r="G12" s="110">
        <f t="shared" si="1"/>
        <v>0</v>
      </c>
      <c r="H12" s="110">
        <v>0</v>
      </c>
      <c r="I12" s="110">
        <f t="shared" si="2"/>
        <v>0</v>
      </c>
      <c r="J12" s="107">
        <f>分析係数表!G15</f>
        <v>9.5628278790906823E-2</v>
      </c>
      <c r="K12" s="111">
        <f t="shared" si="3"/>
        <v>0</v>
      </c>
      <c r="L12" s="79"/>
      <c r="M12" s="80"/>
      <c r="N12" s="81">
        <f>分析係数表!H15</f>
        <v>8.2177939938254275E-3</v>
      </c>
      <c r="O12" s="82">
        <f t="shared" si="4"/>
        <v>7.50229139681063E-2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75">
        <f>最終需要_まとめ!C14</f>
        <v>100</v>
      </c>
      <c r="D13" s="107">
        <f>投入係数表!K13</f>
        <v>6.2068965517241378E-2</v>
      </c>
      <c r="E13" s="110">
        <f t="shared" si="0"/>
        <v>6.2068965517241379</v>
      </c>
      <c r="F13" s="76">
        <f>分析係数表!C16</f>
        <v>4.5651796563096703E-2</v>
      </c>
      <c r="G13" s="110">
        <f t="shared" si="1"/>
        <v>0.28335597866749679</v>
      </c>
      <c r="H13" s="110">
        <v>0.32403062273784039</v>
      </c>
      <c r="I13" s="110">
        <f t="shared" si="2"/>
        <v>100.32403062273784</v>
      </c>
      <c r="J13" s="107">
        <f>分析係数表!G16</f>
        <v>3.2758620689655175E-2</v>
      </c>
      <c r="K13" s="111">
        <f t="shared" si="3"/>
        <v>3.2864768652276193</v>
      </c>
      <c r="L13" s="79"/>
      <c r="M13" s="80"/>
      <c r="N13" s="81">
        <f>分析係数表!H16</f>
        <v>1.6682570867246702E-2</v>
      </c>
      <c r="O13" s="82">
        <f t="shared" si="4"/>
        <v>0.15230061496804093</v>
      </c>
      <c r="P13" s="76">
        <f>分析係数表!C16</f>
        <v>4.5651796563096703E-2</v>
      </c>
      <c r="Q13" s="82">
        <f t="shared" si="5"/>
        <v>6.9527966909555252E-3</v>
      </c>
      <c r="R13" s="83">
        <v>8.6525555082659824E-3</v>
      </c>
      <c r="S13" s="84">
        <f t="shared" si="6"/>
        <v>100.3326831782461</v>
      </c>
      <c r="T13" s="85">
        <f>分析係数表!F16</f>
        <v>0.28965517241379313</v>
      </c>
      <c r="U13" s="86">
        <f t="shared" si="7"/>
        <v>29.061880644733357</v>
      </c>
      <c r="V13" s="87">
        <f>分析係数表!D16</f>
        <v>1.5517241379310345E-2</v>
      </c>
      <c r="W13" s="167">
        <f t="shared" si="8"/>
        <v>2</v>
      </c>
      <c r="X13" s="76">
        <f>分析係数表!E16</f>
        <v>1.5517241379310345E-2</v>
      </c>
      <c r="Y13" s="166">
        <f t="shared" si="9"/>
        <v>2</v>
      </c>
    </row>
    <row r="14" spans="1:25" x14ac:dyDescent="0.2">
      <c r="A14" s="6" t="s">
        <v>2</v>
      </c>
      <c r="B14" s="5" t="s">
        <v>364</v>
      </c>
      <c r="C14" s="90"/>
      <c r="D14" s="107">
        <f>投入係数表!K14</f>
        <v>0</v>
      </c>
      <c r="E14" s="110">
        <f t="shared" si="0"/>
        <v>0</v>
      </c>
      <c r="F14" s="76">
        <f>分析係数表!C17</f>
        <v>0.18709439528023597</v>
      </c>
      <c r="G14" s="110">
        <f t="shared" si="1"/>
        <v>0</v>
      </c>
      <c r="H14" s="110">
        <v>4.6975116629623198E-2</v>
      </c>
      <c r="I14" s="110">
        <f t="shared" si="2"/>
        <v>4.6975116629623198E-2</v>
      </c>
      <c r="J14" s="107">
        <f>分析係数表!G17</f>
        <v>0.21183949688973955</v>
      </c>
      <c r="K14" s="111">
        <f t="shared" si="3"/>
        <v>9.9511850731562167E-3</v>
      </c>
      <c r="L14" s="79"/>
      <c r="M14" s="80"/>
      <c r="N14" s="81">
        <f>分析係数表!H17</f>
        <v>2.9525680606230704E-3</v>
      </c>
      <c r="O14" s="82">
        <f t="shared" si="4"/>
        <v>2.6954954062311416E-2</v>
      </c>
      <c r="P14" s="76">
        <f>分析係数表!C17</f>
        <v>0.18709439528023597</v>
      </c>
      <c r="Q14" s="82">
        <f t="shared" si="5"/>
        <v>5.0431208300946943E-3</v>
      </c>
      <c r="R14" s="83">
        <v>1.4172743227597076E-2</v>
      </c>
      <c r="S14" s="84">
        <f t="shared" si="6"/>
        <v>6.1147859857220273E-2</v>
      </c>
      <c r="T14" s="85">
        <f>分析係数表!F17</f>
        <v>0.32134800738259622</v>
      </c>
      <c r="U14" s="86">
        <f t="shared" si="7"/>
        <v>1.9649742920827981E-2</v>
      </c>
      <c r="V14" s="87">
        <f>分析係数表!D17</f>
        <v>5.1062957139927541E-2</v>
      </c>
      <c r="W14" s="167">
        <f t="shared" si="8"/>
        <v>0</v>
      </c>
      <c r="X14" s="76">
        <f>分析係数表!E17</f>
        <v>4.9900881810103222E-2</v>
      </c>
      <c r="Y14" s="166">
        <f t="shared" si="9"/>
        <v>0</v>
      </c>
    </row>
    <row r="15" spans="1:25" x14ac:dyDescent="0.2">
      <c r="A15" s="6" t="s">
        <v>3</v>
      </c>
      <c r="B15" s="5" t="s">
        <v>31</v>
      </c>
      <c r="C15" s="90"/>
      <c r="D15" s="107">
        <f>投入係数表!K15</f>
        <v>0</v>
      </c>
      <c r="E15" s="110">
        <f t="shared" si="0"/>
        <v>0</v>
      </c>
      <c r="F15" s="76">
        <f>分析係数表!C18</f>
        <v>0.19379844961240311</v>
      </c>
      <c r="G15" s="110">
        <f t="shared" si="1"/>
        <v>0</v>
      </c>
      <c r="H15" s="110">
        <v>6.5680701595973974E-3</v>
      </c>
      <c r="I15" s="110">
        <f t="shared" si="2"/>
        <v>6.5680701595973974E-3</v>
      </c>
      <c r="J15" s="107">
        <f>分析係数表!G18</f>
        <v>0.21558441558441557</v>
      </c>
      <c r="K15" s="111">
        <f t="shared" si="3"/>
        <v>1.415973566874244E-3</v>
      </c>
      <c r="L15" s="79"/>
      <c r="M15" s="80"/>
      <c r="N15" s="81">
        <f>分析係数表!H18</f>
        <v>4.3783328655627279E-4</v>
      </c>
      <c r="O15" s="82">
        <f t="shared" si="4"/>
        <v>3.9971224655138598E-3</v>
      </c>
      <c r="P15" s="76">
        <f>分析係数表!C18</f>
        <v>0.19379844961240311</v>
      </c>
      <c r="Q15" s="82">
        <f t="shared" si="5"/>
        <v>7.7463613672749227E-4</v>
      </c>
      <c r="R15" s="83">
        <v>2.5712747864559456E-3</v>
      </c>
      <c r="S15" s="84">
        <f t="shared" si="6"/>
        <v>9.1393449460533439E-3</v>
      </c>
      <c r="T15" s="85">
        <f>分析係数表!F18</f>
        <v>0.45643447461629277</v>
      </c>
      <c r="U15" s="86">
        <f t="shared" si="7"/>
        <v>4.1715121087889289E-3</v>
      </c>
      <c r="V15" s="87">
        <f>分析係数表!D18</f>
        <v>7.5088547815820542E-2</v>
      </c>
      <c r="W15" s="167">
        <f t="shared" si="8"/>
        <v>0</v>
      </c>
      <c r="X15" s="76">
        <f>分析係数表!E18</f>
        <v>7.5796930342384883E-2</v>
      </c>
      <c r="Y15" s="166">
        <f t="shared" si="9"/>
        <v>0</v>
      </c>
    </row>
    <row r="16" spans="1:25" x14ac:dyDescent="0.2">
      <c r="A16" s="6" t="s">
        <v>4</v>
      </c>
      <c r="B16" s="5" t="s">
        <v>32</v>
      </c>
      <c r="C16" s="90"/>
      <c r="D16" s="107">
        <f>投入係数表!K16</f>
        <v>0</v>
      </c>
      <c r="E16" s="110">
        <f t="shared" si="0"/>
        <v>0</v>
      </c>
      <c r="F16" s="76">
        <f>分析係数表!C19</f>
        <v>0.18975946996975368</v>
      </c>
      <c r="G16" s="110">
        <f t="shared" si="1"/>
        <v>0</v>
      </c>
      <c r="H16" s="110">
        <v>2.6414591524274326E-2</v>
      </c>
      <c r="I16" s="110">
        <f t="shared" si="2"/>
        <v>2.6414591524274326E-2</v>
      </c>
      <c r="J16" s="107">
        <f>分析係数表!G19</f>
        <v>5.7642820380854352E-2</v>
      </c>
      <c r="K16" s="111">
        <f t="shared" si="3"/>
        <v>1.5226115546673829E-3</v>
      </c>
      <c r="L16" s="79"/>
      <c r="M16" s="80"/>
      <c r="N16" s="81">
        <f>分析係数表!H19</f>
        <v>-1.1226494527083918E-4</v>
      </c>
      <c r="O16" s="82">
        <f t="shared" si="4"/>
        <v>-1.0249031962856051E-3</v>
      </c>
      <c r="P16" s="76">
        <f>分析係数表!C19</f>
        <v>0.18975946996975368</v>
      </c>
      <c r="Q16" s="82">
        <f t="shared" si="5"/>
        <v>-1.9448508729746284E-4</v>
      </c>
      <c r="R16" s="83">
        <v>1.8905491292615408E-3</v>
      </c>
      <c r="S16" s="84">
        <f t="shared" si="6"/>
        <v>2.8305140653535867E-2</v>
      </c>
      <c r="T16" s="85">
        <f>分析係数表!F19</f>
        <v>0.23974952822096415</v>
      </c>
      <c r="U16" s="86">
        <f t="shared" si="7"/>
        <v>6.7861441179132573E-3</v>
      </c>
      <c r="V16" s="87">
        <f>分析係数表!D19</f>
        <v>4.54623434551381E-3</v>
      </c>
      <c r="W16" s="167">
        <f t="shared" si="8"/>
        <v>0</v>
      </c>
      <c r="X16" s="76">
        <f>分析係数表!E19</f>
        <v>4.7177903585520669E-3</v>
      </c>
      <c r="Y16" s="166">
        <f t="shared" si="9"/>
        <v>0</v>
      </c>
    </row>
    <row r="17" spans="1:25" x14ac:dyDescent="0.2">
      <c r="A17" s="6" t="s">
        <v>5</v>
      </c>
      <c r="B17" s="5" t="s">
        <v>33</v>
      </c>
      <c r="C17" s="90"/>
      <c r="D17" s="107">
        <f>投入係数表!K17</f>
        <v>0</v>
      </c>
      <c r="E17" s="110">
        <f t="shared" si="0"/>
        <v>0</v>
      </c>
      <c r="F17" s="76">
        <f>分析係数表!C20</f>
        <v>6.5301867121599799E-2</v>
      </c>
      <c r="G17" s="110">
        <f t="shared" si="1"/>
        <v>0</v>
      </c>
      <c r="H17" s="110">
        <v>2.4965756180845714E-3</v>
      </c>
      <c r="I17" s="110">
        <f t="shared" si="2"/>
        <v>2.4965756180845714E-3</v>
      </c>
      <c r="J17" s="107">
        <f>分析係数表!G20</f>
        <v>0.10011990407673861</v>
      </c>
      <c r="K17" s="111">
        <f t="shared" si="3"/>
        <v>2.4995691140295172E-4</v>
      </c>
      <c r="L17" s="79"/>
      <c r="M17" s="80"/>
      <c r="N17" s="81">
        <f>分析係数表!H20</f>
        <v>5.5009823182711204E-4</v>
      </c>
      <c r="O17" s="82">
        <f t="shared" si="4"/>
        <v>5.0220256617994662E-3</v>
      </c>
      <c r="P17" s="76">
        <f>分析係数表!C20</f>
        <v>6.5301867121599799E-2</v>
      </c>
      <c r="Q17" s="82">
        <f t="shared" si="5"/>
        <v>3.2794765244809304E-4</v>
      </c>
      <c r="R17" s="83">
        <v>1.3671776593932429E-3</v>
      </c>
      <c r="S17" s="84">
        <f t="shared" si="6"/>
        <v>3.8637532774778143E-3</v>
      </c>
      <c r="T17" s="85">
        <f>分析係数表!F20</f>
        <v>0.22242206235011991</v>
      </c>
      <c r="U17" s="86">
        <f t="shared" si="7"/>
        <v>8.5938397238865052E-4</v>
      </c>
      <c r="V17" s="87">
        <f>分析係数表!D20</f>
        <v>4.3465227817745804E-2</v>
      </c>
      <c r="W17" s="167">
        <f t="shared" si="8"/>
        <v>0</v>
      </c>
      <c r="X17" s="76">
        <f>分析係数表!E20</f>
        <v>4.6762589928057555E-2</v>
      </c>
      <c r="Y17" s="166">
        <f t="shared" si="9"/>
        <v>0</v>
      </c>
    </row>
    <row r="18" spans="1:25" x14ac:dyDescent="0.2">
      <c r="A18" s="6" t="s">
        <v>6</v>
      </c>
      <c r="B18" s="5" t="s">
        <v>34</v>
      </c>
      <c r="C18" s="90"/>
      <c r="D18" s="107">
        <f>投入係数表!K18</f>
        <v>1.7241379310344827E-3</v>
      </c>
      <c r="E18" s="110">
        <f t="shared" si="0"/>
        <v>0.17241379310344829</v>
      </c>
      <c r="F18" s="76">
        <f>分析係数表!C21</f>
        <v>0.11128404669260705</v>
      </c>
      <c r="G18" s="110">
        <f t="shared" si="1"/>
        <v>1.9186904602173632E-2</v>
      </c>
      <c r="H18" s="110">
        <v>0.10184073325108997</v>
      </c>
      <c r="I18" s="110">
        <f t="shared" si="2"/>
        <v>0.10184073325108997</v>
      </c>
      <c r="J18" s="107">
        <f>分析係数表!G21</f>
        <v>0.28512917454316322</v>
      </c>
      <c r="K18" s="111">
        <f t="shared" si="3"/>
        <v>2.9037764206753757E-2</v>
      </c>
      <c r="L18" s="79"/>
      <c r="M18" s="80"/>
      <c r="N18" s="81">
        <f>分析係数表!H21</f>
        <v>9.2057255122088126E-4</v>
      </c>
      <c r="O18" s="82">
        <f t="shared" si="4"/>
        <v>8.4042062095419628E-3</v>
      </c>
      <c r="P18" s="76">
        <f>分析係数表!C21</f>
        <v>0.11128404669260705</v>
      </c>
      <c r="Q18" s="82">
        <f t="shared" si="5"/>
        <v>9.3525407623696591E-4</v>
      </c>
      <c r="R18" s="83">
        <v>3.1573927715161658E-3</v>
      </c>
      <c r="S18" s="84">
        <f t="shared" si="6"/>
        <v>0.10499812602260614</v>
      </c>
      <c r="T18" s="85">
        <f>分析係数表!F21</f>
        <v>0.42485822306238186</v>
      </c>
      <c r="U18" s="86">
        <f t="shared" si="7"/>
        <v>4.4609317246844478E-2</v>
      </c>
      <c r="V18" s="87">
        <f>分析係数表!D21</f>
        <v>9.2470069313169506E-2</v>
      </c>
      <c r="W18" s="167">
        <f t="shared" si="8"/>
        <v>0</v>
      </c>
      <c r="X18" s="76">
        <f>分析係数表!E21</f>
        <v>8.1758034026465032E-2</v>
      </c>
      <c r="Y18" s="166">
        <f t="shared" si="9"/>
        <v>0</v>
      </c>
    </row>
    <row r="19" spans="1:25" x14ac:dyDescent="0.2">
      <c r="A19" s="6" t="s">
        <v>7</v>
      </c>
      <c r="B19" s="5" t="s">
        <v>268</v>
      </c>
      <c r="C19" s="90"/>
      <c r="D19" s="107">
        <f>投入係数表!K19</f>
        <v>0</v>
      </c>
      <c r="E19" s="110">
        <f t="shared" si="0"/>
        <v>0</v>
      </c>
      <c r="F19" s="76">
        <f>分析係数表!C22</f>
        <v>0.13366912049593183</v>
      </c>
      <c r="G19" s="110">
        <f t="shared" si="1"/>
        <v>0</v>
      </c>
      <c r="H19" s="110">
        <v>1.3053926034764143E-2</v>
      </c>
      <c r="I19" s="110">
        <f t="shared" si="2"/>
        <v>1.3053926034764143E-2</v>
      </c>
      <c r="J19" s="107">
        <f>分析係数表!G22</f>
        <v>0.19466531325776801</v>
      </c>
      <c r="K19" s="111">
        <f t="shared" si="3"/>
        <v>2.5411466008010953E-3</v>
      </c>
      <c r="L19" s="79"/>
      <c r="M19" s="80"/>
      <c r="N19" s="81">
        <f>分析係数表!H22</f>
        <v>4.490597810833567E-5</v>
      </c>
      <c r="O19" s="82">
        <f t="shared" si="4"/>
        <v>4.0996127851424202E-4</v>
      </c>
      <c r="P19" s="76">
        <f>分析係数表!C22</f>
        <v>0.13366912049593183</v>
      </c>
      <c r="Q19" s="82">
        <f t="shared" si="5"/>
        <v>5.4799163536386481E-5</v>
      </c>
      <c r="R19" s="83">
        <v>9.465253125434071E-4</v>
      </c>
      <c r="S19" s="84">
        <f t="shared" si="6"/>
        <v>1.4000451347307551E-2</v>
      </c>
      <c r="T19" s="85">
        <f>分析係数表!F22</f>
        <v>0.41154908926859529</v>
      </c>
      <c r="U19" s="86">
        <f t="shared" si="7"/>
        <v>5.7618730013337003E-3</v>
      </c>
      <c r="V19" s="87">
        <f>分析係数表!D22</f>
        <v>4.4775277730784414E-2</v>
      </c>
      <c r="W19" s="167">
        <f t="shared" si="8"/>
        <v>0</v>
      </c>
      <c r="X19" s="76">
        <f>分析係数表!E22</f>
        <v>4.7087351266001241E-2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0.21578550662216001</v>
      </c>
      <c r="K20" s="111">
        <f t="shared" si="3"/>
        <v>0</v>
      </c>
      <c r="L20" s="79"/>
      <c r="M20" s="80"/>
      <c r="N20" s="81">
        <f>分析係数表!H23</f>
        <v>2.2452989054167835E-5</v>
      </c>
      <c r="O20" s="82">
        <f t="shared" si="4"/>
        <v>2.0498063925712101E-4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107">
        <f>投入係数表!K21</f>
        <v>0</v>
      </c>
      <c r="E21" s="110">
        <f t="shared" si="0"/>
        <v>0</v>
      </c>
      <c r="F21" s="76">
        <f>分析係数表!C24</f>
        <v>0.55726027397260269</v>
      </c>
      <c r="G21" s="110">
        <f t="shared" si="1"/>
        <v>0</v>
      </c>
      <c r="H21" s="110">
        <v>8.6851866385022642E-3</v>
      </c>
      <c r="I21" s="110">
        <f t="shared" si="2"/>
        <v>8.6851866385022642E-3</v>
      </c>
      <c r="J21" s="107">
        <f>分析係数表!G24</f>
        <v>0.20783847980997625</v>
      </c>
      <c r="K21" s="111">
        <f t="shared" si="3"/>
        <v>1.8051159878122282E-3</v>
      </c>
      <c r="L21" s="79"/>
      <c r="M21" s="80"/>
      <c r="N21" s="81">
        <f>分析係数表!H24</f>
        <v>3.255683412854336E-4</v>
      </c>
      <c r="O21" s="82">
        <f t="shared" si="4"/>
        <v>2.9722192692282546E-3</v>
      </c>
      <c r="P21" s="76">
        <f>分析係数表!C24</f>
        <v>0.55726027397260269</v>
      </c>
      <c r="Q21" s="82">
        <f t="shared" si="5"/>
        <v>1.6562997242767861E-3</v>
      </c>
      <c r="R21" s="83">
        <v>8.5330747118676636E-3</v>
      </c>
      <c r="S21" s="84">
        <f t="shared" si="6"/>
        <v>1.7218261350369926E-2</v>
      </c>
      <c r="T21" s="85">
        <f>分析係数表!F24</f>
        <v>0.38954869358669836</v>
      </c>
      <c r="U21" s="86">
        <f t="shared" si="7"/>
        <v>6.7073512148709451E-3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107">
        <f>投入係数表!K22</f>
        <v>0</v>
      </c>
      <c r="E22" s="110">
        <f t="shared" si="0"/>
        <v>0</v>
      </c>
      <c r="F22" s="76">
        <f>分析係数表!C25</f>
        <v>7.2460776218001621E-2</v>
      </c>
      <c r="G22" s="110">
        <f t="shared" si="1"/>
        <v>0</v>
      </c>
      <c r="H22" s="110">
        <v>4.2455181947984449E-3</v>
      </c>
      <c r="I22" s="110">
        <f t="shared" si="2"/>
        <v>4.2455181947984449E-3</v>
      </c>
      <c r="J22" s="107">
        <f>分析係数表!G25</f>
        <v>0.19694960212201593</v>
      </c>
      <c r="K22" s="111">
        <f t="shared" si="3"/>
        <v>8.3615311926733306E-4</v>
      </c>
      <c r="L22" s="79"/>
      <c r="M22" s="80"/>
      <c r="N22" s="81">
        <f>分析係数表!H25</f>
        <v>5.0519225371877636E-4</v>
      </c>
      <c r="O22" s="82">
        <f t="shared" si="4"/>
        <v>4.6120643832852238E-3</v>
      </c>
      <c r="P22" s="76">
        <f>分析係数表!C25</f>
        <v>7.2460776218001621E-2</v>
      </c>
      <c r="Q22" s="82">
        <f t="shared" si="5"/>
        <v>3.3419376518024625E-4</v>
      </c>
      <c r="R22" s="83">
        <v>4.8939075507338677E-3</v>
      </c>
      <c r="S22" s="84">
        <f t="shared" si="6"/>
        <v>9.1394257455323126E-3</v>
      </c>
      <c r="T22" s="85">
        <f>分析係数表!F25</f>
        <v>0.34811560565870908</v>
      </c>
      <c r="U22" s="86">
        <f t="shared" si="7"/>
        <v>3.1815767287787797E-3</v>
      </c>
      <c r="V22" s="87">
        <f>分析係数表!D25</f>
        <v>1.248894783377542E-2</v>
      </c>
      <c r="W22" s="167">
        <f t="shared" si="8"/>
        <v>0</v>
      </c>
      <c r="X22" s="76">
        <f>分析係数表!E25</f>
        <v>1.1715296198054819E-2</v>
      </c>
      <c r="Y22" s="166">
        <f t="shared" si="9"/>
        <v>0</v>
      </c>
    </row>
    <row r="23" spans="1:25" x14ac:dyDescent="0.2">
      <c r="A23" s="6" t="s">
        <v>11</v>
      </c>
      <c r="B23" s="5" t="s">
        <v>35</v>
      </c>
      <c r="C23" s="90"/>
      <c r="D23" s="107">
        <f>投入係数表!K23</f>
        <v>0</v>
      </c>
      <c r="E23" s="110">
        <f t="shared" si="0"/>
        <v>0</v>
      </c>
      <c r="F23" s="76">
        <f>分析係数表!C26</f>
        <v>0.52994639944068989</v>
      </c>
      <c r="G23" s="110">
        <f t="shared" si="1"/>
        <v>0</v>
      </c>
      <c r="H23" s="110">
        <v>1.1800431630496924E-2</v>
      </c>
      <c r="I23" s="110">
        <f t="shared" si="2"/>
        <v>1.1800431630496924E-2</v>
      </c>
      <c r="J23" s="107">
        <f>分析係数表!G26</f>
        <v>0.19649205047072152</v>
      </c>
      <c r="K23" s="111">
        <f t="shared" si="3"/>
        <v>2.3186910075159001E-3</v>
      </c>
      <c r="L23" s="79"/>
      <c r="M23" s="80"/>
      <c r="N23" s="81">
        <f>分析係数表!H26</f>
        <v>1.0148751052483862E-2</v>
      </c>
      <c r="O23" s="82">
        <f t="shared" si="4"/>
        <v>9.2651248944218709E-2</v>
      </c>
      <c r="P23" s="76">
        <f>分析係数表!C26</f>
        <v>0.52994639944068989</v>
      </c>
      <c r="Q23" s="82">
        <f t="shared" si="5"/>
        <v>4.9100195781671727E-2</v>
      </c>
      <c r="R23" s="83">
        <v>5.7378461006864487E-2</v>
      </c>
      <c r="S23" s="84">
        <f t="shared" si="6"/>
        <v>6.9178892637361405E-2</v>
      </c>
      <c r="T23" s="85">
        <f>分析係数表!F26</f>
        <v>0.33286456502207118</v>
      </c>
      <c r="U23" s="86">
        <f t="shared" si="7"/>
        <v>2.3027202006443866E-2</v>
      </c>
      <c r="V23" s="87">
        <f>分析係数表!D26</f>
        <v>1.68365951794992E-2</v>
      </c>
      <c r="W23" s="167">
        <f t="shared" si="8"/>
        <v>0</v>
      </c>
      <c r="X23" s="76">
        <f>分析係数表!E26</f>
        <v>1.8360092191101216E-2</v>
      </c>
      <c r="Y23" s="166">
        <f t="shared" si="9"/>
        <v>0</v>
      </c>
    </row>
    <row r="24" spans="1:25" x14ac:dyDescent="0.2">
      <c r="A24" s="6" t="s">
        <v>12</v>
      </c>
      <c r="B24" s="5" t="s">
        <v>365</v>
      </c>
      <c r="C24" s="90"/>
      <c r="D24" s="107">
        <f>投入係数表!K24</f>
        <v>0</v>
      </c>
      <c r="E24" s="110">
        <f t="shared" si="0"/>
        <v>0</v>
      </c>
      <c r="F24" s="76">
        <f>分析係数表!C27</f>
        <v>1</v>
      </c>
      <c r="G24" s="110">
        <f t="shared" si="1"/>
        <v>0</v>
      </c>
      <c r="H24" s="110">
        <v>2.9405190670244974E-3</v>
      </c>
      <c r="I24" s="110">
        <f t="shared" si="2"/>
        <v>2.9405190670244974E-3</v>
      </c>
      <c r="J24" s="107">
        <f>分析係数表!G27</f>
        <v>0.17101837770961673</v>
      </c>
      <c r="K24" s="111">
        <f t="shared" si="3"/>
        <v>5.0288280046672531E-4</v>
      </c>
      <c r="L24" s="79"/>
      <c r="M24" s="80"/>
      <c r="N24" s="81">
        <f>分析係数表!H27</f>
        <v>1.1349985966881842E-2</v>
      </c>
      <c r="O24" s="82">
        <f t="shared" si="4"/>
        <v>0.1036177131444747</v>
      </c>
      <c r="P24" s="76">
        <f>分析係数表!C27</f>
        <v>1</v>
      </c>
      <c r="Q24" s="82">
        <f t="shared" si="5"/>
        <v>0.1036177131444747</v>
      </c>
      <c r="R24" s="83">
        <v>0.10771972089027683</v>
      </c>
      <c r="S24" s="84">
        <f t="shared" si="6"/>
        <v>0.11066023995730133</v>
      </c>
      <c r="T24" s="85">
        <f>分析係数表!F27</f>
        <v>0.32043714720210326</v>
      </c>
      <c r="U24" s="86">
        <f t="shared" si="7"/>
        <v>3.5459651600617835E-2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107">
        <f>投入係数表!K25</f>
        <v>0</v>
      </c>
      <c r="E25" s="110">
        <f t="shared" si="0"/>
        <v>0</v>
      </c>
      <c r="F25" s="76">
        <f>分析係数表!C28</f>
        <v>0.16640624999999998</v>
      </c>
      <c r="G25" s="110">
        <f t="shared" si="1"/>
        <v>0</v>
      </c>
      <c r="H25" s="110">
        <v>1.3568440095976322E-2</v>
      </c>
      <c r="I25" s="110">
        <f t="shared" si="2"/>
        <v>1.3568440095976322E-2</v>
      </c>
      <c r="J25" s="107">
        <f>分析係数表!G28</f>
        <v>0.1248661800486618</v>
      </c>
      <c r="K25" s="111">
        <f t="shared" si="3"/>
        <v>1.6942392840036615E-3</v>
      </c>
      <c r="L25" s="79"/>
      <c r="M25" s="80"/>
      <c r="N25" s="81">
        <f>分析係数表!H28</f>
        <v>1.9927027785573953E-2</v>
      </c>
      <c r="O25" s="82">
        <f t="shared" si="4"/>
        <v>0.18192031734069491</v>
      </c>
      <c r="P25" s="76">
        <f>分析係数表!C28</f>
        <v>0.16640624999999998</v>
      </c>
      <c r="Q25" s="82">
        <f t="shared" si="5"/>
        <v>3.0272677807475008E-2</v>
      </c>
      <c r="R25" s="83">
        <v>3.5895486955499399E-2</v>
      </c>
      <c r="S25" s="84">
        <f t="shared" si="6"/>
        <v>4.9463927051475717E-2</v>
      </c>
      <c r="T25" s="85">
        <f>分析係数表!F28</f>
        <v>0.21187347931873479</v>
      </c>
      <c r="U25" s="86">
        <f t="shared" si="7"/>
        <v>1.0480094325164247E-2</v>
      </c>
      <c r="V25" s="87">
        <f>分析係数表!D28</f>
        <v>2.0145985401459853E-2</v>
      </c>
      <c r="W25" s="167">
        <f t="shared" si="8"/>
        <v>0</v>
      </c>
      <c r="X25" s="76">
        <f>分析係数表!E28</f>
        <v>2.0145985401459853E-2</v>
      </c>
      <c r="Y25" s="166">
        <f t="shared" si="9"/>
        <v>0</v>
      </c>
    </row>
    <row r="26" spans="1:25" x14ac:dyDescent="0.2">
      <c r="A26" s="6" t="s">
        <v>14</v>
      </c>
      <c r="B26" s="5" t="s">
        <v>50</v>
      </c>
      <c r="C26" s="90"/>
      <c r="D26" s="107">
        <f>投入係数表!K26</f>
        <v>1.7241379310344827E-3</v>
      </c>
      <c r="E26" s="110">
        <f t="shared" si="0"/>
        <v>0.17241379310344829</v>
      </c>
      <c r="F26" s="76">
        <f>分析係数表!C29</f>
        <v>0.73364739989128469</v>
      </c>
      <c r="G26" s="110">
        <f t="shared" si="1"/>
        <v>0.12649093101573874</v>
      </c>
      <c r="H26" s="110">
        <v>0.28831285136519602</v>
      </c>
      <c r="I26" s="110">
        <f t="shared" si="2"/>
        <v>0.28831285136519602</v>
      </c>
      <c r="J26" s="107">
        <f>分析係数表!G29</f>
        <v>0.26009380097879281</v>
      </c>
      <c r="K26" s="111">
        <f t="shared" si="3"/>
        <v>7.4988385382607561E-2</v>
      </c>
      <c r="L26" s="79"/>
      <c r="M26" s="80"/>
      <c r="N26" s="81">
        <f>分析係数表!H29</f>
        <v>1.0137524557956778E-2</v>
      </c>
      <c r="O26" s="82">
        <f t="shared" si="4"/>
        <v>9.2548758624590152E-2</v>
      </c>
      <c r="P26" s="76">
        <f>分析係数表!C29</f>
        <v>0.73364739989128469</v>
      </c>
      <c r="Q26" s="82">
        <f t="shared" si="5"/>
        <v>6.7898156128096673E-2</v>
      </c>
      <c r="R26" s="83">
        <v>0.11201076277718945</v>
      </c>
      <c r="S26" s="84">
        <f t="shared" si="6"/>
        <v>0.40032361414238549</v>
      </c>
      <c r="T26" s="85">
        <f>分析係数表!F29</f>
        <v>0.41032830342577487</v>
      </c>
      <c r="U26" s="86">
        <f t="shared" si="7"/>
        <v>0.16426410941231956</v>
      </c>
      <c r="V26" s="87">
        <f>分析係数表!D29</f>
        <v>0.11816884176182708</v>
      </c>
      <c r="W26" s="167">
        <f t="shared" si="8"/>
        <v>0</v>
      </c>
      <c r="X26" s="76">
        <f>分析係数表!E29</f>
        <v>9.9714518760195756E-2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0.11111768208150606</v>
      </c>
      <c r="I27" s="110">
        <f t="shared" si="2"/>
        <v>0.11111768208150606</v>
      </c>
      <c r="J27" s="107">
        <f>分析係数表!G30</f>
        <v>0.34455785557569396</v>
      </c>
      <c r="K27" s="111">
        <f t="shared" si="3"/>
        <v>3.8286470254545443E-2</v>
      </c>
      <c r="L27" s="79"/>
      <c r="M27" s="80"/>
      <c r="N27" s="81">
        <f>分析係数表!H30</f>
        <v>0</v>
      </c>
      <c r="O27" s="82">
        <f t="shared" si="4"/>
        <v>0</v>
      </c>
      <c r="P27" s="76">
        <f>分析係数表!C30</f>
        <v>1</v>
      </c>
      <c r="Q27" s="82">
        <f t="shared" si="5"/>
        <v>0</v>
      </c>
      <c r="R27" s="83">
        <v>2.2648544607307329E-2</v>
      </c>
      <c r="S27" s="84">
        <f t="shared" si="6"/>
        <v>0.13376622668881338</v>
      </c>
      <c r="T27" s="85">
        <f>分析係数表!F30</f>
        <v>0.43861490031479539</v>
      </c>
      <c r="U27" s="86">
        <f t="shared" si="7"/>
        <v>5.8671860184600202E-2</v>
      </c>
      <c r="V27" s="87">
        <f>分析係数表!D30</f>
        <v>0.11847753505675857</v>
      </c>
      <c r="W27" s="167">
        <f t="shared" si="8"/>
        <v>0</v>
      </c>
      <c r="X27" s="76">
        <f>分析係数表!E30</f>
        <v>7.8889630830869029E-2</v>
      </c>
      <c r="Y27" s="166">
        <f t="shared" si="9"/>
        <v>0</v>
      </c>
    </row>
    <row r="28" spans="1:25" x14ac:dyDescent="0.2">
      <c r="A28" s="6" t="s">
        <v>16</v>
      </c>
      <c r="B28" s="5" t="s">
        <v>192</v>
      </c>
      <c r="C28" s="90"/>
      <c r="D28" s="107">
        <f>投入係数表!K28</f>
        <v>6.8965517241379309E-3</v>
      </c>
      <c r="E28" s="110">
        <f t="shared" si="0"/>
        <v>0.68965517241379315</v>
      </c>
      <c r="F28" s="76">
        <f>分析係数表!C31</f>
        <v>8.5246870996353641E-2</v>
      </c>
      <c r="G28" s="110">
        <f t="shared" si="1"/>
        <v>5.8790945514726654E-2</v>
      </c>
      <c r="H28" s="110">
        <v>0.17569691933076786</v>
      </c>
      <c r="I28" s="110">
        <f t="shared" si="2"/>
        <v>0.17569691933076786</v>
      </c>
      <c r="J28" s="107">
        <f>分析係数表!G31</f>
        <v>7.1346375143843496E-2</v>
      </c>
      <c r="K28" s="111">
        <f t="shared" si="3"/>
        <v>1.2535338318190573E-2</v>
      </c>
      <c r="L28" s="79"/>
      <c r="M28" s="80"/>
      <c r="N28" s="81">
        <f>分析係数表!H31</f>
        <v>2.2093741229301151E-2</v>
      </c>
      <c r="O28" s="82">
        <f t="shared" si="4"/>
        <v>0.20170094902900709</v>
      </c>
      <c r="P28" s="76">
        <f>分析係数表!C31</f>
        <v>8.5246870996353641E-2</v>
      </c>
      <c r="Q28" s="82">
        <f t="shared" si="5"/>
        <v>1.7194374781717869E-2</v>
      </c>
      <c r="R28" s="83">
        <v>2.3481206296797189E-2</v>
      </c>
      <c r="S28" s="84">
        <f t="shared" si="6"/>
        <v>0.19917812562756504</v>
      </c>
      <c r="T28" s="85">
        <f>分析係数表!F31</f>
        <v>0.34637514384349827</v>
      </c>
      <c r="U28" s="86">
        <f t="shared" si="7"/>
        <v>6.8990351914726203E-2</v>
      </c>
      <c r="V28" s="87">
        <f>分析係数表!D31</f>
        <v>0.16455696202531644</v>
      </c>
      <c r="W28" s="167">
        <f t="shared" si="8"/>
        <v>0</v>
      </c>
      <c r="X28" s="76">
        <f>分析係数表!E31</f>
        <v>0.14384349827387802</v>
      </c>
      <c r="Y28" s="166">
        <f t="shared" si="9"/>
        <v>0</v>
      </c>
    </row>
    <row r="29" spans="1:25" x14ac:dyDescent="0.2">
      <c r="A29" s="6" t="s">
        <v>17</v>
      </c>
      <c r="B29" s="5" t="s">
        <v>272</v>
      </c>
      <c r="C29" s="90"/>
      <c r="D29" s="107">
        <f>投入係数表!K29</f>
        <v>1.7241379310344827E-3</v>
      </c>
      <c r="E29" s="110">
        <f t="shared" si="0"/>
        <v>0.17241379310344829</v>
      </c>
      <c r="F29" s="76">
        <f>分析係数表!C32</f>
        <v>0.30214830214830213</v>
      </c>
      <c r="G29" s="110">
        <f t="shared" si="1"/>
        <v>5.2094534853155544E-2</v>
      </c>
      <c r="H29" s="110">
        <v>8.4788492099723167E-2</v>
      </c>
      <c r="I29" s="110">
        <f t="shared" si="2"/>
        <v>8.4788492099723167E-2</v>
      </c>
      <c r="J29" s="107">
        <f>分析係数表!G32</f>
        <v>0.14123006833712984</v>
      </c>
      <c r="K29" s="111">
        <f t="shared" si="3"/>
        <v>1.1974684533446096E-2</v>
      </c>
      <c r="L29" s="79"/>
      <c r="M29" s="80"/>
      <c r="N29" s="81">
        <f>分析係数表!H32</f>
        <v>6.1970249789503225E-3</v>
      </c>
      <c r="O29" s="82">
        <f t="shared" si="4"/>
        <v>5.6574656434965405E-2</v>
      </c>
      <c r="P29" s="76">
        <f>分析係数表!C32</f>
        <v>0.30214830214830213</v>
      </c>
      <c r="Q29" s="82">
        <f t="shared" si="5"/>
        <v>1.7093936386448311E-2</v>
      </c>
      <c r="R29" s="83">
        <v>2.2215327724797868E-2</v>
      </c>
      <c r="S29" s="84">
        <f t="shared" si="6"/>
        <v>0.10700381982452103</v>
      </c>
      <c r="T29" s="85">
        <f>分析係数表!F32</f>
        <v>0.48519362186788156</v>
      </c>
      <c r="U29" s="86">
        <f t="shared" si="7"/>
        <v>5.1917570894357591E-2</v>
      </c>
      <c r="V29" s="87">
        <f>分析係数表!D32</f>
        <v>2.5056947608200455E-2</v>
      </c>
      <c r="W29" s="167">
        <f t="shared" si="8"/>
        <v>0</v>
      </c>
      <c r="X29" s="76">
        <f>分析係数表!E32</f>
        <v>3.644646924829157E-2</v>
      </c>
      <c r="Y29" s="166">
        <f t="shared" si="9"/>
        <v>0</v>
      </c>
    </row>
    <row r="30" spans="1:25" x14ac:dyDescent="0.2">
      <c r="A30" s="6" t="s">
        <v>18</v>
      </c>
      <c r="B30" s="5" t="s">
        <v>273</v>
      </c>
      <c r="C30" s="90"/>
      <c r="D30" s="107">
        <f>投入係数表!K30</f>
        <v>0</v>
      </c>
      <c r="E30" s="110">
        <f t="shared" si="0"/>
        <v>0</v>
      </c>
      <c r="F30" s="76">
        <f>分析係数表!C33</f>
        <v>0.62789160608063455</v>
      </c>
      <c r="G30" s="110">
        <f t="shared" si="1"/>
        <v>0</v>
      </c>
      <c r="H30" s="110">
        <v>5.9422022862181421E-2</v>
      </c>
      <c r="I30" s="110">
        <f t="shared" si="2"/>
        <v>5.9422022862181421E-2</v>
      </c>
      <c r="J30" s="107">
        <f>分析係数表!G33</f>
        <v>0.50525210084033612</v>
      </c>
      <c r="K30" s="111">
        <f t="shared" si="3"/>
        <v>3.0023101887299647E-2</v>
      </c>
      <c r="L30" s="79"/>
      <c r="M30" s="80"/>
      <c r="N30" s="81">
        <f>分析係数表!H33</f>
        <v>9.5425203480213302E-4</v>
      </c>
      <c r="O30" s="82">
        <f t="shared" si="4"/>
        <v>8.7116771684276444E-3</v>
      </c>
      <c r="P30" s="76">
        <f>分析係数表!C33</f>
        <v>0.62789160608063455</v>
      </c>
      <c r="Q30" s="82">
        <f t="shared" si="5"/>
        <v>5.4699889689400283E-3</v>
      </c>
      <c r="R30" s="83">
        <v>2.4016297142550984E-2</v>
      </c>
      <c r="S30" s="84">
        <f t="shared" si="6"/>
        <v>8.3438320004732405E-2</v>
      </c>
      <c r="T30" s="85">
        <f>分析係数表!F33</f>
        <v>0.63235294117647056</v>
      </c>
      <c r="U30" s="86">
        <f t="shared" si="7"/>
        <v>5.276246706181608E-2</v>
      </c>
      <c r="V30" s="87">
        <f>分析係数表!D33</f>
        <v>0.1134453781512605</v>
      </c>
      <c r="W30" s="167">
        <f t="shared" si="8"/>
        <v>0</v>
      </c>
      <c r="X30" s="76">
        <f>分析係数表!E33</f>
        <v>0.10189075630252101</v>
      </c>
      <c r="Y30" s="166">
        <f t="shared" si="9"/>
        <v>0</v>
      </c>
    </row>
    <row r="31" spans="1:25" x14ac:dyDescent="0.2">
      <c r="A31" s="6" t="s">
        <v>19</v>
      </c>
      <c r="B31" s="5" t="s">
        <v>274</v>
      </c>
      <c r="C31" s="90"/>
      <c r="D31" s="107">
        <f>投入係数表!K31</f>
        <v>1.0344827586206896E-2</v>
      </c>
      <c r="E31" s="110">
        <f t="shared" si="0"/>
        <v>1.0344827586206897</v>
      </c>
      <c r="F31" s="76">
        <f>分析係数表!C34</f>
        <v>0.27565714917493578</v>
      </c>
      <c r="G31" s="110">
        <f t="shared" si="1"/>
        <v>0.28516256811200252</v>
      </c>
      <c r="H31" s="110">
        <v>0.52578409511412116</v>
      </c>
      <c r="I31" s="110">
        <f t="shared" si="2"/>
        <v>0.52578409511412116</v>
      </c>
      <c r="J31" s="107">
        <f>分析係数表!G34</f>
        <v>0.42483061710309467</v>
      </c>
      <c r="K31" s="111">
        <f t="shared" si="3"/>
        <v>0.22336918159032432</v>
      </c>
      <c r="L31" s="79"/>
      <c r="M31" s="80"/>
      <c r="N31" s="81">
        <f>分析係数表!H34</f>
        <v>0.15684535503788941</v>
      </c>
      <c r="O31" s="82">
        <f t="shared" si="4"/>
        <v>1.4318922555306188</v>
      </c>
      <c r="P31" s="76">
        <f>分析係数表!C34</f>
        <v>0.27565714917493578</v>
      </c>
      <c r="Q31" s="82">
        <f t="shared" si="5"/>
        <v>0.39471133708523903</v>
      </c>
      <c r="R31" s="83">
        <v>0.44430673370166118</v>
      </c>
      <c r="S31" s="84">
        <f t="shared" si="6"/>
        <v>0.97009082881578235</v>
      </c>
      <c r="T31" s="85">
        <f>分析係数表!F34</f>
        <v>0.69468351339803458</v>
      </c>
      <c r="U31" s="86">
        <f t="shared" si="7"/>
        <v>0.67390610527695904</v>
      </c>
      <c r="V31" s="87">
        <f>分析係数表!D34</f>
        <v>0.20460233168528352</v>
      </c>
      <c r="W31" s="167">
        <f t="shared" si="8"/>
        <v>0</v>
      </c>
      <c r="X31" s="76">
        <f>分析係数表!E34</f>
        <v>0.14466214978941586</v>
      </c>
      <c r="Y31" s="166">
        <f t="shared" si="9"/>
        <v>0</v>
      </c>
    </row>
    <row r="32" spans="1:25" x14ac:dyDescent="0.2">
      <c r="A32" s="6" t="s">
        <v>20</v>
      </c>
      <c r="B32" s="5" t="s">
        <v>37</v>
      </c>
      <c r="C32" s="90"/>
      <c r="D32" s="107">
        <f>投入係数表!K32</f>
        <v>3.4482758620689655E-3</v>
      </c>
      <c r="E32" s="110">
        <f t="shared" si="0"/>
        <v>0.34482758620689657</v>
      </c>
      <c r="F32" s="76">
        <f>分析係数表!C35</f>
        <v>1</v>
      </c>
      <c r="G32" s="110">
        <f t="shared" si="1"/>
        <v>0.34482758620689657</v>
      </c>
      <c r="H32" s="110">
        <v>1.8648503384492432</v>
      </c>
      <c r="I32" s="110">
        <f t="shared" si="2"/>
        <v>1.8648503384492432</v>
      </c>
      <c r="J32" s="107">
        <f>分析係数表!G35</f>
        <v>0.31381419117031079</v>
      </c>
      <c r="K32" s="111">
        <f t="shared" si="3"/>
        <v>0.58521650061412955</v>
      </c>
      <c r="L32" s="79"/>
      <c r="M32" s="80"/>
      <c r="N32" s="81">
        <f>分析係数表!H35</f>
        <v>5.8153241650294694E-2</v>
      </c>
      <c r="O32" s="82">
        <f t="shared" si="4"/>
        <v>0.53089985567594344</v>
      </c>
      <c r="P32" s="76">
        <f>分析係数表!C35</f>
        <v>1</v>
      </c>
      <c r="Q32" s="82">
        <f t="shared" si="5"/>
        <v>0.53089985567594344</v>
      </c>
      <c r="R32" s="83">
        <v>0.68603238371115727</v>
      </c>
      <c r="S32" s="84">
        <f t="shared" si="6"/>
        <v>2.5508827221604005</v>
      </c>
      <c r="T32" s="85">
        <f>分析係数表!F35</f>
        <v>0.63575437714668681</v>
      </c>
      <c r="U32" s="86">
        <f t="shared" si="7"/>
        <v>1.6217348562013303</v>
      </c>
      <c r="V32" s="87">
        <f>分析係数表!D35</f>
        <v>1.6503309039122057E-2</v>
      </c>
      <c r="W32" s="167">
        <f t="shared" si="8"/>
        <v>0</v>
      </c>
      <c r="X32" s="76">
        <f>分析係数表!E35</f>
        <v>1.4911619334841249E-2</v>
      </c>
      <c r="Y32" s="166">
        <f t="shared" si="9"/>
        <v>0</v>
      </c>
    </row>
    <row r="33" spans="1:25" x14ac:dyDescent="0.2">
      <c r="A33" s="6" t="s">
        <v>21</v>
      </c>
      <c r="B33" s="5" t="s">
        <v>38</v>
      </c>
      <c r="C33" s="90"/>
      <c r="D33" s="107">
        <f>投入係数表!K33</f>
        <v>0</v>
      </c>
      <c r="E33" s="110">
        <f t="shared" si="0"/>
        <v>0</v>
      </c>
      <c r="F33" s="76">
        <f>分析係数表!C36</f>
        <v>0.71183260362767953</v>
      </c>
      <c r="G33" s="110">
        <f t="shared" si="1"/>
        <v>0</v>
      </c>
      <c r="H33" s="110">
        <v>0.21911183639142914</v>
      </c>
      <c r="I33" s="110">
        <f t="shared" si="2"/>
        <v>0.21911183639142914</v>
      </c>
      <c r="J33" s="107">
        <f>分析係数表!G36</f>
        <v>2.303890306122449E-2</v>
      </c>
      <c r="K33" s="111">
        <f t="shared" si="3"/>
        <v>5.0480963581890168E-3</v>
      </c>
      <c r="L33" s="79"/>
      <c r="M33" s="80"/>
      <c r="N33" s="81">
        <f>分析係数表!H36</f>
        <v>0.16821779399382542</v>
      </c>
      <c r="O33" s="82">
        <f t="shared" si="4"/>
        <v>1.5357149493143507</v>
      </c>
      <c r="P33" s="76">
        <f>分析係数表!C36</f>
        <v>0.71183260362767953</v>
      </c>
      <c r="Q33" s="82">
        <f t="shared" si="5"/>
        <v>1.0931719708003842</v>
      </c>
      <c r="R33" s="83">
        <v>1.14995493933713</v>
      </c>
      <c r="S33" s="84">
        <f t="shared" si="6"/>
        <v>1.3690667757285591</v>
      </c>
      <c r="T33" s="85">
        <f>分析係数表!F36</f>
        <v>0.87794961734693877</v>
      </c>
      <c r="U33" s="86">
        <f t="shared" si="7"/>
        <v>1.2019716518732957</v>
      </c>
      <c r="V33" s="87">
        <f>分析係数表!D36</f>
        <v>1.8176020408163265E-2</v>
      </c>
      <c r="W33" s="167">
        <f t="shared" si="8"/>
        <v>0</v>
      </c>
      <c r="X33" s="76">
        <f>分析係数表!E36</f>
        <v>7.5733418367346936E-3</v>
      </c>
      <c r="Y33" s="166">
        <f t="shared" si="9"/>
        <v>0</v>
      </c>
    </row>
    <row r="34" spans="1:25" x14ac:dyDescent="0.2">
      <c r="A34" s="6" t="s">
        <v>22</v>
      </c>
      <c r="B34" s="5" t="s">
        <v>377</v>
      </c>
      <c r="C34" s="90"/>
      <c r="D34" s="107">
        <f>投入係数表!K34</f>
        <v>1.896551724137931E-2</v>
      </c>
      <c r="E34" s="110">
        <f t="shared" si="0"/>
        <v>1.896551724137931</v>
      </c>
      <c r="F34" s="76">
        <f>分析係数表!C37</f>
        <v>0.53618737957610785</v>
      </c>
      <c r="G34" s="110">
        <f t="shared" si="1"/>
        <v>1.0169070991960667</v>
      </c>
      <c r="H34" s="110">
        <v>1.5020925348187051</v>
      </c>
      <c r="I34" s="110">
        <f t="shared" si="2"/>
        <v>1.5020925348187051</v>
      </c>
      <c r="J34" s="107">
        <f>分析係数表!G37</f>
        <v>0.49029596047068413</v>
      </c>
      <c r="K34" s="111">
        <f t="shared" si="3"/>
        <v>0.73646990207478158</v>
      </c>
      <c r="L34" s="79"/>
      <c r="M34" s="80"/>
      <c r="N34" s="81">
        <f>分析係数表!H37</f>
        <v>4.9362896435587986E-2</v>
      </c>
      <c r="O34" s="82">
        <f t="shared" si="4"/>
        <v>0.45064993540678056</v>
      </c>
      <c r="P34" s="76">
        <f>分析係数表!C37</f>
        <v>0.53618737957610785</v>
      </c>
      <c r="Q34" s="82">
        <f t="shared" si="5"/>
        <v>0.24163280797190392</v>
      </c>
      <c r="R34" s="83">
        <v>0.31846917227997423</v>
      </c>
      <c r="S34" s="84">
        <f t="shared" si="6"/>
        <v>1.8205617070986793</v>
      </c>
      <c r="T34" s="85">
        <f>分析係数表!F37</f>
        <v>0.71575569252712545</v>
      </c>
      <c r="U34" s="86">
        <f t="shared" si="7"/>
        <v>1.3030774054527809</v>
      </c>
      <c r="V34" s="87">
        <f>分析係数表!D37</f>
        <v>6.9634761346849372E-2</v>
      </c>
      <c r="W34" s="167">
        <f t="shared" si="8"/>
        <v>0</v>
      </c>
      <c r="X34" s="76">
        <f>分析係数表!E37</f>
        <v>6.698588966430645E-2</v>
      </c>
      <c r="Y34" s="166">
        <f t="shared" si="9"/>
        <v>0</v>
      </c>
    </row>
    <row r="35" spans="1:25" x14ac:dyDescent="0.2">
      <c r="A35" s="6" t="s">
        <v>23</v>
      </c>
      <c r="B35" s="5" t="s">
        <v>193</v>
      </c>
      <c r="C35" s="90"/>
      <c r="D35" s="107">
        <f>投入係数表!K35</f>
        <v>0</v>
      </c>
      <c r="E35" s="110">
        <f t="shared" si="0"/>
        <v>0</v>
      </c>
      <c r="F35" s="76">
        <f>分析係数表!C38</f>
        <v>4.5765302018820897E-2</v>
      </c>
      <c r="G35" s="110">
        <f t="shared" si="1"/>
        <v>0</v>
      </c>
      <c r="H35" s="110">
        <v>2.2033177757005161E-2</v>
      </c>
      <c r="I35" s="110">
        <f t="shared" si="2"/>
        <v>2.2033177757005161E-2</v>
      </c>
      <c r="J35" s="107">
        <f>分析係数表!G38</f>
        <v>0.29880478087649404</v>
      </c>
      <c r="K35" s="111">
        <f t="shared" si="3"/>
        <v>6.5836188516947697E-3</v>
      </c>
      <c r="L35" s="79"/>
      <c r="M35" s="80"/>
      <c r="N35" s="81">
        <f>分析係数表!H38</f>
        <v>4.3266909907381419E-2</v>
      </c>
      <c r="O35" s="82">
        <f t="shared" si="4"/>
        <v>0.39499769184847222</v>
      </c>
      <c r="P35" s="76">
        <f>分析係数表!C38</f>
        <v>4.5765302018820897E-2</v>
      </c>
      <c r="Q35" s="82">
        <f t="shared" si="5"/>
        <v>1.8077188664182481E-2</v>
      </c>
      <c r="R35" s="83">
        <v>2.4382803353736333E-2</v>
      </c>
      <c r="S35" s="84">
        <f t="shared" si="6"/>
        <v>4.6415981110741494E-2</v>
      </c>
      <c r="T35" s="85">
        <f>分析係数表!F38</f>
        <v>0.49667994687915007</v>
      </c>
      <c r="U35" s="86">
        <f t="shared" si="7"/>
        <v>2.305388703242672E-2</v>
      </c>
      <c r="V35" s="87">
        <f>分析係数表!D38</f>
        <v>9.5617529880478086E-2</v>
      </c>
      <c r="W35" s="167">
        <f t="shared" si="8"/>
        <v>0</v>
      </c>
      <c r="X35" s="76">
        <f>分析係数表!E38</f>
        <v>7.8353253652058433E-2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9.6402215650678191E-2</v>
      </c>
      <c r="I36" s="110">
        <f t="shared" si="2"/>
        <v>9.6402215650678191E-2</v>
      </c>
      <c r="J36" s="107">
        <f>分析係数表!G39</f>
        <v>0.34650769117538827</v>
      </c>
      <c r="K36" s="111">
        <f t="shared" si="3"/>
        <v>3.3404109169308381E-2</v>
      </c>
      <c r="L36" s="79"/>
      <c r="M36" s="80"/>
      <c r="N36" s="81">
        <f>分析係数表!H39</f>
        <v>3.8057816446814483E-3</v>
      </c>
      <c r="O36" s="82">
        <f t="shared" si="4"/>
        <v>3.4744218354082014E-2</v>
      </c>
      <c r="P36" s="76">
        <f>分析係数表!C39</f>
        <v>1</v>
      </c>
      <c r="Q36" s="82">
        <f t="shared" si="5"/>
        <v>3.4744218354082014E-2</v>
      </c>
      <c r="R36" s="83">
        <v>0.12200572169715472</v>
      </c>
      <c r="S36" s="84">
        <f t="shared" si="6"/>
        <v>0.21840793734783293</v>
      </c>
      <c r="T36" s="85">
        <f>分析係数表!F39</f>
        <v>0.69721056892617939</v>
      </c>
      <c r="U36" s="86">
        <f t="shared" si="7"/>
        <v>0.15227632225627594</v>
      </c>
      <c r="V36" s="87">
        <f>分析係数表!D39</f>
        <v>6.2559799808640612E-2</v>
      </c>
      <c r="W36" s="167">
        <f t="shared" si="8"/>
        <v>0</v>
      </c>
      <c r="X36" s="76">
        <f>分析係数表!E39</f>
        <v>7.911974681681018E-2</v>
      </c>
      <c r="Y36" s="166">
        <f t="shared" si="9"/>
        <v>0</v>
      </c>
    </row>
    <row r="37" spans="1:25" x14ac:dyDescent="0.2">
      <c r="A37" s="6" t="s">
        <v>25</v>
      </c>
      <c r="B37" s="5" t="s">
        <v>40</v>
      </c>
      <c r="C37" s="90"/>
      <c r="D37" s="107">
        <f>投入係数表!K37</f>
        <v>0</v>
      </c>
      <c r="E37" s="110">
        <f t="shared" si="0"/>
        <v>0</v>
      </c>
      <c r="F37" s="76">
        <f>分析係数表!C40</f>
        <v>0.81742190937087544</v>
      </c>
      <c r="G37" s="110">
        <f t="shared" si="1"/>
        <v>0</v>
      </c>
      <c r="H37" s="110">
        <v>1.0202686209340361E-3</v>
      </c>
      <c r="I37" s="110">
        <f t="shared" si="2"/>
        <v>1.0202686209340361E-3</v>
      </c>
      <c r="J37" s="107">
        <f>分析係数表!G40</f>
        <v>0.56450715973863475</v>
      </c>
      <c r="K37" s="111">
        <f t="shared" si="3"/>
        <v>5.7594894137392647E-4</v>
      </c>
      <c r="L37" s="79"/>
      <c r="M37" s="80"/>
      <c r="N37" s="81">
        <f>分析係数表!H40</f>
        <v>3.0412573673870333E-2</v>
      </c>
      <c r="O37" s="82">
        <f t="shared" si="4"/>
        <v>0.27764627587377044</v>
      </c>
      <c r="P37" s="76">
        <f>分析係数表!C40</f>
        <v>0.81742190937087544</v>
      </c>
      <c r="Q37" s="82">
        <f t="shared" si="5"/>
        <v>0.22695414895445026</v>
      </c>
      <c r="R37" s="83">
        <v>0.22759314182894141</v>
      </c>
      <c r="S37" s="84">
        <f t="shared" si="6"/>
        <v>0.22861341044987546</v>
      </c>
      <c r="T37" s="85">
        <f>分析係数表!F40</f>
        <v>0.75483108577783953</v>
      </c>
      <c r="U37" s="86">
        <f t="shared" si="7"/>
        <v>0.17256450883325439</v>
      </c>
      <c r="V37" s="87">
        <f>分析係数表!D40</f>
        <v>9.815098011956068E-2</v>
      </c>
      <c r="W37" s="167">
        <f t="shared" si="8"/>
        <v>0</v>
      </c>
      <c r="X37" s="76">
        <f>分析係数表!E40</f>
        <v>6.1865702766578615E-2</v>
      </c>
      <c r="Y37" s="166">
        <f t="shared" si="9"/>
        <v>0</v>
      </c>
    </row>
    <row r="38" spans="1:25" x14ac:dyDescent="0.2">
      <c r="A38" s="6" t="s">
        <v>26</v>
      </c>
      <c r="B38" s="5" t="s">
        <v>276</v>
      </c>
      <c r="C38" s="90"/>
      <c r="D38" s="107">
        <f>投入係数表!K38</f>
        <v>0</v>
      </c>
      <c r="E38" s="110">
        <f t="shared" si="0"/>
        <v>0</v>
      </c>
      <c r="F38" s="76">
        <f>分析係数表!C41</f>
        <v>0.72941623882867468</v>
      </c>
      <c r="G38" s="110">
        <f t="shared" si="1"/>
        <v>0</v>
      </c>
      <c r="H38" s="110">
        <v>1.3800091087535621E-3</v>
      </c>
      <c r="I38" s="110">
        <f t="shared" si="2"/>
        <v>1.3800091087535621E-3</v>
      </c>
      <c r="J38" s="107">
        <f>分析係数表!G41</f>
        <v>0.453348349649138</v>
      </c>
      <c r="K38" s="111">
        <f t="shared" si="3"/>
        <v>6.2562485195420518E-4</v>
      </c>
      <c r="L38" s="79"/>
      <c r="M38" s="80"/>
      <c r="N38" s="81">
        <f>分析係数表!H41</f>
        <v>5.191131069323604E-2</v>
      </c>
      <c r="O38" s="82">
        <f t="shared" si="4"/>
        <v>0.47391523796246388</v>
      </c>
      <c r="P38" s="76">
        <f>分析係数表!C41</f>
        <v>0.72941623882867468</v>
      </c>
      <c r="Q38" s="82">
        <f t="shared" si="5"/>
        <v>0.34568147039817676</v>
      </c>
      <c r="R38" s="83">
        <v>0.3517516488328753</v>
      </c>
      <c r="S38" s="84">
        <f t="shared" si="6"/>
        <v>0.35313165794162887</v>
      </c>
      <c r="T38" s="85">
        <f>分析係数表!F41</f>
        <v>0.55271593173351818</v>
      </c>
      <c r="U38" s="86">
        <f t="shared" si="7"/>
        <v>0.19518149334380944</v>
      </c>
      <c r="V38" s="87">
        <f>分析係数表!D41</f>
        <v>0.15680499003725201</v>
      </c>
      <c r="W38" s="167">
        <f t="shared" si="8"/>
        <v>0</v>
      </c>
      <c r="X38" s="76">
        <f>分析係数表!E41</f>
        <v>0.15299315602529673</v>
      </c>
      <c r="Y38" s="166">
        <f t="shared" si="9"/>
        <v>0</v>
      </c>
    </row>
    <row r="39" spans="1:25" x14ac:dyDescent="0.2">
      <c r="A39" s="6" t="s">
        <v>51</v>
      </c>
      <c r="B39" s="5" t="s">
        <v>367</v>
      </c>
      <c r="C39" s="90"/>
      <c r="D39" s="107">
        <f>投入係数表!K39</f>
        <v>0</v>
      </c>
      <c r="E39" s="110">
        <f>$C$13*D39</f>
        <v>0</v>
      </c>
      <c r="F39" s="76">
        <f>分析係数表!C42</f>
        <v>0.64552736982643522</v>
      </c>
      <c r="G39" s="110">
        <f>E39*F39</f>
        <v>0</v>
      </c>
      <c r="H39" s="110">
        <v>5.506403845976119E-2</v>
      </c>
      <c r="I39" s="110">
        <f>C39+H39</f>
        <v>5.506403845976119E-2</v>
      </c>
      <c r="J39" s="107">
        <f>分析係数表!G42</f>
        <v>0.48562628336755648</v>
      </c>
      <c r="K39" s="111">
        <f>I39*J39</f>
        <v>2.6740544344422017E-2</v>
      </c>
      <c r="L39" s="79"/>
      <c r="M39" s="80"/>
      <c r="N39" s="81">
        <f>分析係数表!H42</f>
        <v>1.1765366264383946E-2</v>
      </c>
      <c r="O39" s="82">
        <f t="shared" si="4"/>
        <v>0.10740985497073142</v>
      </c>
      <c r="P39" s="76">
        <f>分析係数表!C42</f>
        <v>0.64552736982643522</v>
      </c>
      <c r="Q39" s="82">
        <f>O39*P39</f>
        <v>6.9336001172695116E-2</v>
      </c>
      <c r="R39" s="83">
        <v>7.4591482071477477E-2</v>
      </c>
      <c r="S39" s="84">
        <f>I39+R39</f>
        <v>0.12965552053123866</v>
      </c>
      <c r="T39" s="85">
        <f>分析係数表!F42</f>
        <v>0.5462012320328542</v>
      </c>
      <c r="U39" s="86">
        <f t="shared" si="7"/>
        <v>7.0818005054023581E-2</v>
      </c>
      <c r="V39" s="87">
        <f>分析係数表!D42</f>
        <v>0.32956878850102672</v>
      </c>
      <c r="W39" s="167">
        <f t="shared" si="8"/>
        <v>0</v>
      </c>
      <c r="X39" s="76">
        <f>分析係数表!E42</f>
        <v>0.30492813141683778</v>
      </c>
      <c r="Y39" s="166">
        <f t="shared" si="9"/>
        <v>0</v>
      </c>
    </row>
    <row r="40" spans="1:25" x14ac:dyDescent="0.2">
      <c r="A40" s="6" t="s">
        <v>194</v>
      </c>
      <c r="B40" s="5" t="s">
        <v>41</v>
      </c>
      <c r="C40" s="90"/>
      <c r="D40" s="107">
        <f>投入係数表!K40</f>
        <v>5.1724137931034482E-3</v>
      </c>
      <c r="E40" s="110">
        <f>$C$13*D40</f>
        <v>0.51724137931034486</v>
      </c>
      <c r="F40" s="76">
        <f>分析係数表!C43</f>
        <v>0.44974585997704541</v>
      </c>
      <c r="G40" s="110">
        <f>E40*F40</f>
        <v>0.23262716895364419</v>
      </c>
      <c r="H40" s="110">
        <v>1.2387437196975979</v>
      </c>
      <c r="I40" s="110">
        <f>C40+H40</f>
        <v>1.2387437196975979</v>
      </c>
      <c r="J40" s="107">
        <f>分析係数表!G43</f>
        <v>0.36430023338101331</v>
      </c>
      <c r="K40" s="111">
        <f>I40*J40</f>
        <v>0.45127462618509945</v>
      </c>
      <c r="L40" s="79"/>
      <c r="M40" s="80"/>
      <c r="N40" s="81">
        <f>分析係数表!H43</f>
        <v>3.2949761436991298E-2</v>
      </c>
      <c r="O40" s="82">
        <f t="shared" si="4"/>
        <v>0.3008090881098251</v>
      </c>
      <c r="P40" s="76">
        <f>分析係数表!C43</f>
        <v>0.44974585997704541</v>
      </c>
      <c r="Q40" s="82">
        <f>O40*P40</f>
        <v>0.1352876420208641</v>
      </c>
      <c r="R40" s="83">
        <v>0.2705748398237412</v>
      </c>
      <c r="S40" s="84">
        <f>I40+R40</f>
        <v>1.509318559521339</v>
      </c>
      <c r="T40" s="85">
        <f>分析係数表!F43</f>
        <v>0.57336445080177667</v>
      </c>
      <c r="U40" s="86">
        <f t="shared" si="7"/>
        <v>0.86538960696488121</v>
      </c>
      <c r="V40" s="87">
        <f>分析係数表!D43</f>
        <v>9.4481668297824284E-2</v>
      </c>
      <c r="W40" s="167">
        <f t="shared" si="8"/>
        <v>0</v>
      </c>
      <c r="X40" s="76">
        <f>分析係数表!E43</f>
        <v>6.9412030414815931E-2</v>
      </c>
      <c r="Y40" s="166">
        <f t="shared" si="9"/>
        <v>0</v>
      </c>
    </row>
    <row r="41" spans="1:25" x14ac:dyDescent="0.2">
      <c r="A41" s="6" t="s">
        <v>340</v>
      </c>
      <c r="B41" s="5" t="s">
        <v>42</v>
      </c>
      <c r="C41" s="90"/>
      <c r="D41" s="107">
        <f>投入係数表!K41</f>
        <v>0</v>
      </c>
      <c r="E41" s="110">
        <f>$C$13*D41</f>
        <v>0</v>
      </c>
      <c r="F41" s="76">
        <f>分析係数表!C44</f>
        <v>0.68535687071374141</v>
      </c>
      <c r="G41" s="110">
        <f>E41*F41</f>
        <v>0</v>
      </c>
      <c r="H41" s="110">
        <v>2.4847139003827128E-3</v>
      </c>
      <c r="I41" s="110">
        <f>C41+H41</f>
        <v>2.4847139003827128E-3</v>
      </c>
      <c r="J41" s="107">
        <f>分析係数表!G44</f>
        <v>0.27039319248826293</v>
      </c>
      <c r="K41" s="111">
        <f>I41*J41</f>
        <v>6.7184972394444538E-4</v>
      </c>
      <c r="L41" s="79"/>
      <c r="M41" s="80"/>
      <c r="N41" s="81">
        <f>分析係数表!H44</f>
        <v>0.11684535503788943</v>
      </c>
      <c r="O41" s="82">
        <f t="shared" si="4"/>
        <v>1.0667192466940578</v>
      </c>
      <c r="P41" s="76">
        <f>分析係数表!C44</f>
        <v>0.68535687071374141</v>
      </c>
      <c r="Q41" s="82">
        <f>O41*P41</f>
        <v>0.73108336484435898</v>
      </c>
      <c r="R41" s="83">
        <v>0.74476958142132288</v>
      </c>
      <c r="S41" s="84">
        <f>I41+R41</f>
        <v>0.74725429532170562</v>
      </c>
      <c r="T41" s="85">
        <f>分析係数表!F44</f>
        <v>0.52366979655712054</v>
      </c>
      <c r="U41" s="86">
        <f t="shared" si="7"/>
        <v>0.39131450480755203</v>
      </c>
      <c r="V41" s="87">
        <f>分析係数表!D44</f>
        <v>0.16265649452269171</v>
      </c>
      <c r="W41" s="167">
        <f t="shared" si="8"/>
        <v>0</v>
      </c>
      <c r="X41" s="76">
        <f>分析係数表!E44</f>
        <v>0.12729851330203443</v>
      </c>
      <c r="Y41" s="166">
        <f t="shared" si="9"/>
        <v>0</v>
      </c>
    </row>
    <row r="42" spans="1:25" x14ac:dyDescent="0.2">
      <c r="A42" s="6" t="s">
        <v>341</v>
      </c>
      <c r="B42" s="5" t="s">
        <v>278</v>
      </c>
      <c r="C42" s="90"/>
      <c r="D42" s="107">
        <f>投入係数表!K42</f>
        <v>0</v>
      </c>
      <c r="E42" s="110">
        <f>$C$13*D42</f>
        <v>0</v>
      </c>
      <c r="F42" s="76">
        <f>分析係数表!C45</f>
        <v>1</v>
      </c>
      <c r="G42" s="110">
        <f>E42*F42</f>
        <v>0</v>
      </c>
      <c r="H42" s="110">
        <v>0.10145493557736418</v>
      </c>
      <c r="I42" s="110">
        <f>C42+H42</f>
        <v>0.10145493557736418</v>
      </c>
      <c r="J42" s="107">
        <f>分析係数表!G45</f>
        <v>0</v>
      </c>
      <c r="K42" s="111">
        <f>I42*J42</f>
        <v>0</v>
      </c>
      <c r="L42" s="79"/>
      <c r="M42" s="80"/>
      <c r="N42" s="81">
        <f>分析係数表!H45</f>
        <v>0</v>
      </c>
      <c r="O42" s="82">
        <f t="shared" si="4"/>
        <v>0</v>
      </c>
      <c r="P42" s="76">
        <f>分析係数表!C45</f>
        <v>1</v>
      </c>
      <c r="Q42" s="82">
        <f>O42*P42</f>
        <v>0</v>
      </c>
      <c r="R42" s="83">
        <v>2.917269141464356E-2</v>
      </c>
      <c r="S42" s="84">
        <f>I42+R42</f>
        <v>0.13062762699200775</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1</v>
      </c>
      <c r="G43" s="110">
        <f>E43*F43</f>
        <v>0</v>
      </c>
      <c r="H43" s="110">
        <v>0.5084667351542691</v>
      </c>
      <c r="I43" s="110">
        <f>C43+H43</f>
        <v>0.5084667351542691</v>
      </c>
      <c r="J43" s="107">
        <f>分析係数表!G46</f>
        <v>9.2635479388605835E-3</v>
      </c>
      <c r="K43" s="111">
        <f>I43*J43</f>
        <v>4.7102059764175001E-3</v>
      </c>
      <c r="L43" s="79"/>
      <c r="M43" s="80"/>
      <c r="N43" s="81">
        <f>分析係数表!H46</f>
        <v>4.7106371035644121E-2</v>
      </c>
      <c r="O43" s="82">
        <f t="shared" si="4"/>
        <v>0.43004938116143993</v>
      </c>
      <c r="P43" s="76">
        <f>分析係数表!C46</f>
        <v>1</v>
      </c>
      <c r="Q43" s="82">
        <f>O43*P43</f>
        <v>0.43004938116143993</v>
      </c>
      <c r="R43" s="83">
        <v>0.46025468823540877</v>
      </c>
      <c r="S43" s="84">
        <f>I43+R43</f>
        <v>0.96872142338967793</v>
      </c>
      <c r="T43" s="85">
        <f>分析係数表!F46</f>
        <v>0.31310792033348772</v>
      </c>
      <c r="U43" s="86">
        <f t="shared" si="7"/>
        <v>0.30331435026003811</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108">
        <f>投入係数表!K44</f>
        <v>0.7017241379310345</v>
      </c>
      <c r="E44" s="91">
        <f>SUM(E5:E43)</f>
        <v>70.172413793103431</v>
      </c>
      <c r="F44" s="92">
        <f>分析係数表!C47</f>
        <v>0.38982283979167087</v>
      </c>
      <c r="G44" s="91">
        <f>SUM(G5:G43)</f>
        <v>28.821172477406638</v>
      </c>
      <c r="H44" s="91">
        <f>SUM(H5:H43)</f>
        <v>34.028032966675489</v>
      </c>
      <c r="I44" s="91">
        <f>SUM(I5:I43)</f>
        <v>134.0280329666754</v>
      </c>
      <c r="J44" s="108">
        <f>分析係数表!G47</f>
        <v>0.23326731469175374</v>
      </c>
      <c r="K44" s="93">
        <f>SUM(K5:K43)</f>
        <v>14.560327306082979</v>
      </c>
      <c r="L44" s="94">
        <f>最終需要_まとめ!$L$33</f>
        <v>0.627</v>
      </c>
      <c r="M44" s="91">
        <f>K44*L44</f>
        <v>9.1293252209140281</v>
      </c>
      <c r="N44" s="95">
        <f>分析係数表!H47</f>
        <v>1</v>
      </c>
      <c r="O44" s="96">
        <f>SUM(O5:O43)</f>
        <v>9.1293252209140281</v>
      </c>
      <c r="P44" s="92">
        <f>分析係数表!C47</f>
        <v>0.38982283979167087</v>
      </c>
      <c r="Q44" s="96">
        <f>SUM(Q5:Q43)</f>
        <v>4.7437504056901343</v>
      </c>
      <c r="R44" s="91">
        <f>SUM(R5:R43)</f>
        <v>5.6115684919941042</v>
      </c>
      <c r="S44" s="97">
        <f>SUM(S5:S43)</f>
        <v>139.63960145866952</v>
      </c>
      <c r="T44" s="98">
        <f>分析係数表!F47</f>
        <v>0.43488259974461208</v>
      </c>
      <c r="U44" s="99">
        <f>SUM(U5:U43)</f>
        <v>51.504870089625712</v>
      </c>
      <c r="V44" s="100">
        <f>分析係数表!D47</f>
        <v>5.7416673181664192E-2</v>
      </c>
      <c r="W44" s="164">
        <f>SUM(W5:W43)</f>
        <v>3</v>
      </c>
      <c r="X44" s="92">
        <f>分析係数表!E47</f>
        <v>4.8986266385218774E-2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3.4178686171303574E-4</v>
      </c>
      <c r="E5" s="77">
        <f t="shared" ref="E5:E38" si="0">$C$14*D5</f>
        <v>3.4178686171303575E-2</v>
      </c>
      <c r="F5" s="76">
        <f>分析係数表!C8</f>
        <v>0.24707259953161598</v>
      </c>
      <c r="G5" s="77">
        <f t="shared" ref="G5:G38" si="1">E5*F5</f>
        <v>8.4446168409192685E-3</v>
      </c>
      <c r="H5" s="77">
        <f t="array" ref="H5:H43">MMULT(逆行列係数!C5:AO43,'10'!G5:G43)</f>
        <v>9.6560796703058279E-3</v>
      </c>
      <c r="I5" s="77">
        <f t="shared" ref="I5:I38" si="2">C5+H5</f>
        <v>9.6560796703058279E-3</v>
      </c>
      <c r="J5" s="76">
        <f>分析係数表!G8</f>
        <v>0.12001140250855188</v>
      </c>
      <c r="K5" s="78">
        <f t="shared" ref="K5:K38" si="3">I5*J5</f>
        <v>1.1588396639677177E-3</v>
      </c>
      <c r="L5" s="79" t="s">
        <v>182</v>
      </c>
      <c r="M5" s="80" t="s">
        <v>182</v>
      </c>
      <c r="N5" s="81">
        <f>分析係数表!H8</f>
        <v>1.0676396295256806E-2</v>
      </c>
      <c r="O5" s="82">
        <f t="shared" ref="O5:O43" si="4">$M$44*N5</f>
        <v>0.1660761072557092</v>
      </c>
      <c r="P5" s="76">
        <f>分析係数表!C8</f>
        <v>0.24707259953161598</v>
      </c>
      <c r="Q5" s="82">
        <f t="shared" ref="Q5:Q38" si="5">O5*P5</f>
        <v>4.1032855539759543E-2</v>
      </c>
      <c r="R5" s="83">
        <f t="array" ref="R5:R43">MMULT(逆行列係数!C5:AO43,'10'!Q5:Q43)</f>
        <v>6.4145480588717704E-2</v>
      </c>
      <c r="S5" s="84">
        <f t="shared" ref="S5:S38" si="6">I5+R5</f>
        <v>7.3801560259023527E-2</v>
      </c>
      <c r="T5" s="85">
        <f>分析係数表!F8</f>
        <v>0.45011402508551879</v>
      </c>
      <c r="U5" s="86">
        <f t="shared" ref="U5:U43" si="7">S5*T5</f>
        <v>3.3219117345780542E-2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投入係数表!L6</f>
        <v>0</v>
      </c>
      <c r="E6" s="77">
        <f t="shared" si="0"/>
        <v>0</v>
      </c>
      <c r="F6" s="76">
        <f>分析係数表!C9</f>
        <v>9.7560975609756073E-2</v>
      </c>
      <c r="G6" s="77">
        <f t="shared" si="1"/>
        <v>0</v>
      </c>
      <c r="H6" s="77">
        <v>1.6434196669038722E-4</v>
      </c>
      <c r="I6" s="77">
        <f t="shared" si="2"/>
        <v>1.6434196669038722E-4</v>
      </c>
      <c r="J6" s="76">
        <f>分析係数表!G9</f>
        <v>0.27272727272727271</v>
      </c>
      <c r="K6" s="78">
        <f t="shared" si="3"/>
        <v>4.4820536370105606E-5</v>
      </c>
      <c r="L6" s="79"/>
      <c r="M6" s="80"/>
      <c r="N6" s="81">
        <f>分析係数表!H9</f>
        <v>5.7255122088127987E-4</v>
      </c>
      <c r="O6" s="82">
        <f t="shared" si="4"/>
        <v>8.9062896635553838E-3</v>
      </c>
      <c r="P6" s="76">
        <f>分析係数表!C9</f>
        <v>9.7560975609756073E-2</v>
      </c>
      <c r="Q6" s="82">
        <f t="shared" si="5"/>
        <v>8.6890630863954937E-4</v>
      </c>
      <c r="R6" s="83">
        <v>1.0578509113133862E-3</v>
      </c>
      <c r="S6" s="84">
        <f t="shared" si="6"/>
        <v>1.2221928780037734E-3</v>
      </c>
      <c r="T6" s="85">
        <f>分析係数表!F9</f>
        <v>0.77272727272727271</v>
      </c>
      <c r="U6" s="86">
        <f t="shared" si="7"/>
        <v>9.4442176936655211E-4</v>
      </c>
      <c r="V6" s="87">
        <f>分析係数表!D9</f>
        <v>9.0909090909090912E-2</v>
      </c>
      <c r="W6" s="167">
        <f t="shared" si="8"/>
        <v>0</v>
      </c>
      <c r="X6" s="76">
        <f>分析係数表!E9</f>
        <v>0</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1.6590147412505123E-2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0.44906166219839139</v>
      </c>
      <c r="G8" s="77">
        <f t="shared" si="1"/>
        <v>0</v>
      </c>
      <c r="H8" s="77">
        <v>5.2113257000904703E-2</v>
      </c>
      <c r="I8" s="77">
        <f t="shared" si="2"/>
        <v>5.2113257000904703E-2</v>
      </c>
      <c r="J8" s="76">
        <f>分析係数表!G11</f>
        <v>0.33788395904436858</v>
      </c>
      <c r="K8" s="78">
        <f t="shared" si="3"/>
        <v>1.7608233594162338E-2</v>
      </c>
      <c r="L8" s="79"/>
      <c r="M8" s="80"/>
      <c r="N8" s="81">
        <f>分析係数表!H11</f>
        <v>-2.2452989054167835E-5</v>
      </c>
      <c r="O8" s="82">
        <f t="shared" si="4"/>
        <v>-3.4926626131589735E-4</v>
      </c>
      <c r="P8" s="76">
        <f>分析係数表!C11</f>
        <v>0.44906166219839139</v>
      </c>
      <c r="Q8" s="82">
        <f t="shared" si="5"/>
        <v>-1.5684208785633459E-4</v>
      </c>
      <c r="R8" s="83">
        <v>9.8759396674585297E-3</v>
      </c>
      <c r="S8" s="84">
        <f t="shared" si="6"/>
        <v>6.1989196668363236E-2</v>
      </c>
      <c r="T8" s="85">
        <f>分析係数表!F11</f>
        <v>0.55767918088737201</v>
      </c>
      <c r="U8" s="86">
        <f t="shared" si="7"/>
        <v>3.4570084421879019E-2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投入係数表!L9</f>
        <v>0</v>
      </c>
      <c r="E9" s="77">
        <f t="shared" si="0"/>
        <v>0</v>
      </c>
      <c r="F9" s="76">
        <f>分析係数表!C12</f>
        <v>0.19299381807477189</v>
      </c>
      <c r="G9" s="77">
        <f t="shared" si="1"/>
        <v>0</v>
      </c>
      <c r="H9" s="77">
        <v>9.6915960254343055E-4</v>
      </c>
      <c r="I9" s="77">
        <f t="shared" si="2"/>
        <v>9.6915960254343055E-4</v>
      </c>
      <c r="J9" s="76">
        <f>分析係数表!G12</f>
        <v>0.13871320371671741</v>
      </c>
      <c r="K9" s="78">
        <f t="shared" si="3"/>
        <v>1.3443523338161977E-4</v>
      </c>
      <c r="L9" s="79"/>
      <c r="M9" s="80"/>
      <c r="N9" s="81">
        <f>分析係数表!H12</f>
        <v>9.0137524557956775E-2</v>
      </c>
      <c r="O9" s="82">
        <f t="shared" si="4"/>
        <v>1.4021294060526699</v>
      </c>
      <c r="P9" s="76">
        <f>分析係数表!C12</f>
        <v>0.19299381807477189</v>
      </c>
      <c r="Q9" s="82">
        <f t="shared" si="5"/>
        <v>0.27060230750901693</v>
      </c>
      <c r="R9" s="83">
        <v>0.31687067018715315</v>
      </c>
      <c r="S9" s="84">
        <f t="shared" si="6"/>
        <v>0.3178398297896966</v>
      </c>
      <c r="T9" s="85">
        <f>分析係数表!F12</f>
        <v>0.32372921058795973</v>
      </c>
      <c r="U9" s="86">
        <f t="shared" si="7"/>
        <v>0.10289403719122997</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投入係数表!L10</f>
        <v>1.1620753298243215E-3</v>
      </c>
      <c r="E10" s="77">
        <f t="shared" si="0"/>
        <v>0.11620753298243215</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0.224578206026122</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投入係数表!L11</f>
        <v>7.2458814683163579E-3</v>
      </c>
      <c r="E11" s="77">
        <f t="shared" si="0"/>
        <v>0.72458814683163575</v>
      </c>
      <c r="F11" s="76">
        <f>分析係数表!C14</f>
        <v>0.21988652218398286</v>
      </c>
      <c r="G11" s="77">
        <f t="shared" si="1"/>
        <v>0.15932716762254551</v>
      </c>
      <c r="H11" s="77">
        <v>0.21494672883432356</v>
      </c>
      <c r="I11" s="77">
        <f t="shared" si="2"/>
        <v>0.21494672883432356</v>
      </c>
      <c r="J11" s="76">
        <f>分析係数表!G14</f>
        <v>0.16684014869888475</v>
      </c>
      <c r="K11" s="78">
        <f t="shared" si="3"/>
        <v>3.5861744201057401E-2</v>
      </c>
      <c r="L11" s="79"/>
      <c r="M11" s="80"/>
      <c r="N11" s="81">
        <f>分析係数表!H14</f>
        <v>1.1338759472354757E-3</v>
      </c>
      <c r="O11" s="82">
        <f t="shared" si="4"/>
        <v>1.7637946196452817E-2</v>
      </c>
      <c r="P11" s="76">
        <f>分析係数表!C14</f>
        <v>0.21988652218398286</v>
      </c>
      <c r="Q11" s="82">
        <f t="shared" si="5"/>
        <v>3.8783466476062186E-3</v>
      </c>
      <c r="R11" s="83">
        <v>4.4516776778961667E-2</v>
      </c>
      <c r="S11" s="84">
        <f t="shared" si="6"/>
        <v>0.25946350561328524</v>
      </c>
      <c r="T11" s="85">
        <f>分析係数表!F14</f>
        <v>0.30074349442379184</v>
      </c>
      <c r="U11" s="86">
        <f t="shared" si="7"/>
        <v>7.8031961353586532E-2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投入係数表!L12</f>
        <v>0.21088249367694306</v>
      </c>
      <c r="E12" s="77">
        <f t="shared" si="0"/>
        <v>21.088249367694306</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0.12783145164161841</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投入係数表!L13</f>
        <v>1.0253605851391072E-3</v>
      </c>
      <c r="E13" s="77">
        <f t="shared" si="0"/>
        <v>0.10253605851391072</v>
      </c>
      <c r="F13" s="76">
        <f>分析係数表!C16</f>
        <v>4.5651796563096703E-2</v>
      </c>
      <c r="G13" s="77">
        <f t="shared" si="1"/>
        <v>4.6809552836588313E-3</v>
      </c>
      <c r="H13" s="77">
        <v>9.548746685571716E-3</v>
      </c>
      <c r="I13" s="77">
        <f t="shared" si="2"/>
        <v>9.548746685571716E-3</v>
      </c>
      <c r="J13" s="76">
        <f>分析係数表!G16</f>
        <v>3.2758620689655175E-2</v>
      </c>
      <c r="K13" s="78">
        <f t="shared" si="3"/>
        <v>3.1280377073424591E-4</v>
      </c>
      <c r="L13" s="79"/>
      <c r="M13" s="80"/>
      <c r="N13" s="81">
        <f>分析係数表!H16</f>
        <v>1.6682570867246702E-2</v>
      </c>
      <c r="O13" s="82">
        <f t="shared" si="4"/>
        <v>0.25950483215771175</v>
      </c>
      <c r="P13" s="76">
        <f>分析係数表!C16</f>
        <v>4.5651796563096703E-2</v>
      </c>
      <c r="Q13" s="82">
        <f t="shared" si="5"/>
        <v>1.1846861804804413E-2</v>
      </c>
      <c r="R13" s="83">
        <v>1.4743078781257864E-2</v>
      </c>
      <c r="S13" s="84">
        <f t="shared" si="6"/>
        <v>2.4291825466829578E-2</v>
      </c>
      <c r="T13" s="85">
        <f>分析係数表!F16</f>
        <v>0.28965517241379313</v>
      </c>
      <c r="U13" s="86">
        <f t="shared" si="7"/>
        <v>7.0362528938402924E-3</v>
      </c>
      <c r="V13" s="87">
        <f>分析係数表!D16</f>
        <v>1.5517241379310345E-2</v>
      </c>
      <c r="W13" s="167">
        <f t="shared" si="8"/>
        <v>0</v>
      </c>
      <c r="X13" s="76">
        <f>分析係数表!E16</f>
        <v>1.5517241379310345E-2</v>
      </c>
      <c r="Y13" s="166">
        <f t="shared" si="9"/>
        <v>0</v>
      </c>
    </row>
    <row r="14" spans="1:25" x14ac:dyDescent="0.2">
      <c r="A14" s="6" t="s">
        <v>2</v>
      </c>
      <c r="B14" s="5" t="s">
        <v>364</v>
      </c>
      <c r="C14" s="75">
        <f>最終需要_まとめ!C15</f>
        <v>100</v>
      </c>
      <c r="D14" s="76">
        <f>投入係数表!L14</f>
        <v>0.26167202132750017</v>
      </c>
      <c r="E14" s="77">
        <f t="shared" si="0"/>
        <v>26.167202132750017</v>
      </c>
      <c r="F14" s="76">
        <f>分析係数表!C17</f>
        <v>0.18709439528023597</v>
      </c>
      <c r="G14" s="77">
        <f t="shared" si="1"/>
        <v>4.8957368592025654</v>
      </c>
      <c r="H14" s="77">
        <v>5.1655209247586447</v>
      </c>
      <c r="I14" s="77">
        <f t="shared" si="2"/>
        <v>105.16552092475864</v>
      </c>
      <c r="J14" s="76">
        <f>分析係数表!G17</f>
        <v>0.21183949688973955</v>
      </c>
      <c r="K14" s="78">
        <f t="shared" si="3"/>
        <v>22.278211042848248</v>
      </c>
      <c r="L14" s="79"/>
      <c r="M14" s="80"/>
      <c r="N14" s="81">
        <f>分析係数表!H17</f>
        <v>2.9525680606230704E-3</v>
      </c>
      <c r="O14" s="82">
        <f t="shared" si="4"/>
        <v>4.5928513363040498E-2</v>
      </c>
      <c r="P14" s="76">
        <f>分析係数表!C17</f>
        <v>0.18709439528023597</v>
      </c>
      <c r="Q14" s="82">
        <f t="shared" si="5"/>
        <v>8.592967433778298E-3</v>
      </c>
      <c r="R14" s="83">
        <v>2.4148919905961647E-2</v>
      </c>
      <c r="S14" s="84">
        <f t="shared" si="6"/>
        <v>105.18966984466461</v>
      </c>
      <c r="T14" s="85">
        <f>分析係数表!F17</f>
        <v>0.32134800738259622</v>
      </c>
      <c r="U14" s="86">
        <f t="shared" si="7"/>
        <v>33.802490801816141</v>
      </c>
      <c r="V14" s="87">
        <f>分析係数表!D17</f>
        <v>5.1062957139927541E-2</v>
      </c>
      <c r="W14" s="167">
        <f t="shared" si="8"/>
        <v>5</v>
      </c>
      <c r="X14" s="76">
        <f>分析係数表!E17</f>
        <v>4.9900881810103222E-2</v>
      </c>
      <c r="Y14" s="166">
        <f t="shared" si="9"/>
        <v>5</v>
      </c>
    </row>
    <row r="15" spans="1:25" x14ac:dyDescent="0.2">
      <c r="A15" s="6" t="s">
        <v>3</v>
      </c>
      <c r="B15" s="5" t="s">
        <v>31</v>
      </c>
      <c r="C15" s="90"/>
      <c r="D15" s="76">
        <f>投入係数表!L15</f>
        <v>3.7596554788433931E-3</v>
      </c>
      <c r="E15" s="77">
        <f t="shared" si="0"/>
        <v>0.37596554788433934</v>
      </c>
      <c r="F15" s="76">
        <f>分析係数表!C18</f>
        <v>0.19379844961240311</v>
      </c>
      <c r="G15" s="77">
        <f t="shared" si="1"/>
        <v>7.286154028766266E-2</v>
      </c>
      <c r="H15" s="77">
        <v>8.3987276265904243E-2</v>
      </c>
      <c r="I15" s="77">
        <f t="shared" si="2"/>
        <v>8.3987276265904243E-2</v>
      </c>
      <c r="J15" s="76">
        <f>分析係数表!G18</f>
        <v>0.21558441558441557</v>
      </c>
      <c r="K15" s="78">
        <f t="shared" si="3"/>
        <v>1.8106347870311824E-2</v>
      </c>
      <c r="L15" s="79"/>
      <c r="M15" s="80"/>
      <c r="N15" s="81">
        <f>分析係数表!H18</f>
        <v>4.3783328655627279E-4</v>
      </c>
      <c r="O15" s="82">
        <f t="shared" si="4"/>
        <v>6.8106920956599983E-3</v>
      </c>
      <c r="P15" s="76">
        <f>分析係数表!C18</f>
        <v>0.19379844961240311</v>
      </c>
      <c r="Q15" s="82">
        <f t="shared" si="5"/>
        <v>1.3199015689263564E-3</v>
      </c>
      <c r="R15" s="83">
        <v>4.3811919737200347E-3</v>
      </c>
      <c r="S15" s="84">
        <f t="shared" si="6"/>
        <v>8.836846823962427E-2</v>
      </c>
      <c r="T15" s="85">
        <f>分析係数表!F18</f>
        <v>0.45643447461629277</v>
      </c>
      <c r="U15" s="86">
        <f t="shared" si="7"/>
        <v>4.0334415373599455E-2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投入係数表!L16</f>
        <v>1.6405769362225716E-3</v>
      </c>
      <c r="E16" s="77">
        <f t="shared" si="0"/>
        <v>0.16405769362225717</v>
      </c>
      <c r="F16" s="76">
        <f>分析係数表!C19</f>
        <v>0.18975946996975368</v>
      </c>
      <c r="G16" s="77">
        <f t="shared" si="1"/>
        <v>3.1131500986219758E-2</v>
      </c>
      <c r="H16" s="77">
        <v>4.1960382408927278E-2</v>
      </c>
      <c r="I16" s="77">
        <f t="shared" si="2"/>
        <v>4.1960382408927278E-2</v>
      </c>
      <c r="J16" s="76">
        <f>分析係数表!G19</f>
        <v>5.7642820380854352E-2</v>
      </c>
      <c r="K16" s="78">
        <f t="shared" si="3"/>
        <v>2.4187147863097558E-3</v>
      </c>
      <c r="L16" s="79"/>
      <c r="M16" s="80"/>
      <c r="N16" s="81">
        <f>分析係数表!H19</f>
        <v>-1.1226494527083918E-4</v>
      </c>
      <c r="O16" s="82">
        <f t="shared" si="4"/>
        <v>-1.7463313065794867E-3</v>
      </c>
      <c r="P16" s="76">
        <f>分析係数表!C19</f>
        <v>0.18975946996975368</v>
      </c>
      <c r="Q16" s="82">
        <f t="shared" si="5"/>
        <v>-3.3138290312811084E-4</v>
      </c>
      <c r="R16" s="83">
        <v>3.2213043563735708E-3</v>
      </c>
      <c r="S16" s="84">
        <f t="shared" si="6"/>
        <v>4.5181686765300849E-2</v>
      </c>
      <c r="T16" s="85">
        <f>分析係数表!F19</f>
        <v>0.23974952822096415</v>
      </c>
      <c r="U16" s="86">
        <f t="shared" si="7"/>
        <v>1.0832288086208258E-2</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投入係数表!L17</f>
        <v>2.5975801490190718E-3</v>
      </c>
      <c r="E17" s="77">
        <f t="shared" si="0"/>
        <v>0.2597580149019072</v>
      </c>
      <c r="F17" s="76">
        <f>分析係数表!C20</f>
        <v>6.5301867121599799E-2</v>
      </c>
      <c r="G17" s="77">
        <f t="shared" si="1"/>
        <v>1.6962683372894884E-2</v>
      </c>
      <c r="H17" s="77">
        <v>1.9521102637239423E-2</v>
      </c>
      <c r="I17" s="77">
        <f t="shared" si="2"/>
        <v>1.9521102637239423E-2</v>
      </c>
      <c r="J17" s="76">
        <f>分析係数表!G20</f>
        <v>0.10011990407673861</v>
      </c>
      <c r="K17" s="78">
        <f t="shared" si="3"/>
        <v>1.9544509235125801E-3</v>
      </c>
      <c r="L17" s="79"/>
      <c r="M17" s="80"/>
      <c r="N17" s="81">
        <f>分析係数表!H20</f>
        <v>5.5009823182711204E-4</v>
      </c>
      <c r="O17" s="82">
        <f t="shared" si="4"/>
        <v>8.5570234022394852E-3</v>
      </c>
      <c r="P17" s="76">
        <f>分析係数表!C20</f>
        <v>6.5301867121599799E-2</v>
      </c>
      <c r="Q17" s="82">
        <f t="shared" si="5"/>
        <v>5.5878960516946268E-4</v>
      </c>
      <c r="R17" s="83">
        <v>2.3295323469643661E-3</v>
      </c>
      <c r="S17" s="84">
        <f t="shared" si="6"/>
        <v>2.1850634984203789E-2</v>
      </c>
      <c r="T17" s="85">
        <f>分析係数表!F20</f>
        <v>0.22242206235011991</v>
      </c>
      <c r="U17" s="86">
        <f t="shared" si="7"/>
        <v>4.8600632968462867E-3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投入係数表!L18</f>
        <v>2.1190785426208215E-3</v>
      </c>
      <c r="E18" s="77">
        <f t="shared" si="0"/>
        <v>0.21190785426208214</v>
      </c>
      <c r="F18" s="76">
        <f>分析係数表!C21</f>
        <v>0.11128404669260705</v>
      </c>
      <c r="G18" s="77">
        <f t="shared" si="1"/>
        <v>2.3581963548231718E-2</v>
      </c>
      <c r="H18" s="77">
        <v>3.199702528934719E-2</v>
      </c>
      <c r="I18" s="77">
        <f t="shared" si="2"/>
        <v>3.199702528934719E-2</v>
      </c>
      <c r="J18" s="76">
        <f>分析係数表!G21</f>
        <v>0.28512917454316322</v>
      </c>
      <c r="K18" s="78">
        <f t="shared" si="3"/>
        <v>9.1232854085882831E-3</v>
      </c>
      <c r="L18" s="79"/>
      <c r="M18" s="80"/>
      <c r="N18" s="81">
        <f>分析係数表!H21</f>
        <v>9.2057255122088126E-4</v>
      </c>
      <c r="O18" s="82">
        <f t="shared" si="4"/>
        <v>1.431991671395179E-2</v>
      </c>
      <c r="P18" s="76">
        <f>分析係数表!C21</f>
        <v>0.11128404669260705</v>
      </c>
      <c r="Q18" s="82">
        <f t="shared" si="5"/>
        <v>1.5935782802296552E-3</v>
      </c>
      <c r="R18" s="83">
        <v>5.3798776938636193E-3</v>
      </c>
      <c r="S18" s="84">
        <f t="shared" si="6"/>
        <v>3.7376902983210808E-2</v>
      </c>
      <c r="T18" s="85">
        <f>分析係数表!F21</f>
        <v>0.42485822306238186</v>
      </c>
      <c r="U18" s="86">
        <f t="shared" si="7"/>
        <v>1.5879884585021983E-2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投入係数表!L19</f>
        <v>4.7850160639825007E-4</v>
      </c>
      <c r="E19" s="77">
        <f t="shared" si="0"/>
        <v>4.7850160639825008E-2</v>
      </c>
      <c r="F19" s="76">
        <f>分析係数表!C22</f>
        <v>0.13366912049593183</v>
      </c>
      <c r="G19" s="77">
        <f t="shared" si="1"/>
        <v>6.3960888883144631E-3</v>
      </c>
      <c r="H19" s="77">
        <v>1.1967607849658677E-2</v>
      </c>
      <c r="I19" s="77">
        <f t="shared" si="2"/>
        <v>1.1967607849658677E-2</v>
      </c>
      <c r="J19" s="76">
        <f>分析係数表!G22</f>
        <v>0.19466531325776801</v>
      </c>
      <c r="K19" s="78">
        <f t="shared" si="3"/>
        <v>2.3296781309999296E-3</v>
      </c>
      <c r="L19" s="79"/>
      <c r="M19" s="80"/>
      <c r="N19" s="81">
        <f>分析係数表!H22</f>
        <v>4.490597810833567E-5</v>
      </c>
      <c r="O19" s="82">
        <f t="shared" si="4"/>
        <v>6.9853252263179469E-4</v>
      </c>
      <c r="P19" s="76">
        <f>分析係数表!C22</f>
        <v>0.13366912049593183</v>
      </c>
      <c r="Q19" s="82">
        <f t="shared" si="5"/>
        <v>9.3372227937996589E-5</v>
      </c>
      <c r="R19" s="83">
        <v>1.6127833260302037E-3</v>
      </c>
      <c r="S19" s="84">
        <f t="shared" si="6"/>
        <v>1.3580391175688881E-2</v>
      </c>
      <c r="T19" s="85">
        <f>分析係数表!F22</f>
        <v>0.41154908926859529</v>
      </c>
      <c r="U19" s="86">
        <f t="shared" si="7"/>
        <v>5.588997620266027E-3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投入係数表!L20</f>
        <v>3.4178686171303574E-3</v>
      </c>
      <c r="E20" s="77">
        <f t="shared" si="0"/>
        <v>0.34178686171303574</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3.4926626131589735E-4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投入係数表!L21</f>
        <v>0</v>
      </c>
      <c r="E21" s="77">
        <f t="shared" si="0"/>
        <v>0</v>
      </c>
      <c r="F21" s="76">
        <f>分析係数表!C24</f>
        <v>0.55726027397260269</v>
      </c>
      <c r="G21" s="77">
        <f t="shared" si="1"/>
        <v>0</v>
      </c>
      <c r="H21" s="77">
        <v>1.2029449534106127E-2</v>
      </c>
      <c r="I21" s="77">
        <f t="shared" si="2"/>
        <v>1.2029449534106127E-2</v>
      </c>
      <c r="J21" s="76">
        <f>分析係数表!G24</f>
        <v>0.20783847980997625</v>
      </c>
      <c r="K21" s="78">
        <f t="shared" si="3"/>
        <v>2.5001825041194442E-3</v>
      </c>
      <c r="L21" s="79"/>
      <c r="M21" s="80"/>
      <c r="N21" s="81">
        <f>分析係数表!H24</f>
        <v>3.255683412854336E-4</v>
      </c>
      <c r="O21" s="82">
        <f t="shared" si="4"/>
        <v>5.0643607890805114E-3</v>
      </c>
      <c r="P21" s="76">
        <f>分析係数表!C24</f>
        <v>0.55726027397260269</v>
      </c>
      <c r="Q21" s="82">
        <f t="shared" si="5"/>
        <v>2.8221670808191122E-3</v>
      </c>
      <c r="R21" s="83">
        <v>1.4539495597946877E-2</v>
      </c>
      <c r="S21" s="84">
        <f t="shared" si="6"/>
        <v>2.6568945132053004E-2</v>
      </c>
      <c r="T21" s="85">
        <f>分析係数表!F24</f>
        <v>0.38954869358669836</v>
      </c>
      <c r="U21" s="86">
        <f t="shared" si="7"/>
        <v>1.0349897866167917E-2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投入係数表!L22</f>
        <v>0</v>
      </c>
      <c r="E22" s="77">
        <f t="shared" si="0"/>
        <v>0</v>
      </c>
      <c r="F22" s="76">
        <f>分析係数表!C25</f>
        <v>7.2460776218001621E-2</v>
      </c>
      <c r="G22" s="77">
        <f t="shared" si="1"/>
        <v>0</v>
      </c>
      <c r="H22" s="77">
        <v>5.3393607663877827E-3</v>
      </c>
      <c r="I22" s="77">
        <f t="shared" si="2"/>
        <v>5.3393607663877827E-3</v>
      </c>
      <c r="J22" s="76">
        <f>分析係数表!G25</f>
        <v>0.19694960212201593</v>
      </c>
      <c r="K22" s="78">
        <f t="shared" si="3"/>
        <v>1.0515849785259759E-3</v>
      </c>
      <c r="L22" s="79"/>
      <c r="M22" s="80"/>
      <c r="N22" s="81">
        <f>分析係数表!H25</f>
        <v>5.0519225371877636E-4</v>
      </c>
      <c r="O22" s="82">
        <f t="shared" si="4"/>
        <v>7.8584908796076915E-3</v>
      </c>
      <c r="P22" s="76">
        <f>分析係数表!C25</f>
        <v>7.2460776218001621E-2</v>
      </c>
      <c r="Q22" s="82">
        <f t="shared" si="5"/>
        <v>5.6943234903845963E-4</v>
      </c>
      <c r="R22" s="83">
        <v>8.3387231089976123E-3</v>
      </c>
      <c r="S22" s="84">
        <f t="shared" si="6"/>
        <v>1.3678083875385395E-2</v>
      </c>
      <c r="T22" s="85">
        <f>分析係数表!F25</f>
        <v>0.34811560565870908</v>
      </c>
      <c r="U22" s="86">
        <f t="shared" si="7"/>
        <v>4.7615544525304093E-3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投入係数表!L23</f>
        <v>0</v>
      </c>
      <c r="E23" s="77">
        <f t="shared" si="0"/>
        <v>0</v>
      </c>
      <c r="F23" s="76">
        <f>分析係数表!C26</f>
        <v>0.52994639944068989</v>
      </c>
      <c r="G23" s="77">
        <f t="shared" si="1"/>
        <v>0</v>
      </c>
      <c r="H23" s="77">
        <v>1.9071557061288366E-2</v>
      </c>
      <c r="I23" s="77">
        <f t="shared" si="2"/>
        <v>1.9071557061288366E-2</v>
      </c>
      <c r="J23" s="76">
        <f>分析係数表!G26</f>
        <v>0.19649205047072152</v>
      </c>
      <c r="K23" s="78">
        <f t="shared" si="3"/>
        <v>3.7474093526419189E-3</v>
      </c>
      <c r="L23" s="79"/>
      <c r="M23" s="80"/>
      <c r="N23" s="81">
        <f>分析係数表!H26</f>
        <v>1.0148751052483862E-2</v>
      </c>
      <c r="O23" s="82">
        <f t="shared" si="4"/>
        <v>0.15786835011478559</v>
      </c>
      <c r="P23" s="76">
        <f>分析係数表!C26</f>
        <v>0.52994639944068989</v>
      </c>
      <c r="Q23" s="82">
        <f t="shared" si="5"/>
        <v>8.3661763728972841E-2</v>
      </c>
      <c r="R23" s="83">
        <v>9.776708975324043E-2</v>
      </c>
      <c r="S23" s="84">
        <f t="shared" si="6"/>
        <v>0.1168386468145288</v>
      </c>
      <c r="T23" s="85">
        <f>分析係数表!F26</f>
        <v>0.33286456502207118</v>
      </c>
      <c r="U23" s="86">
        <f t="shared" si="7"/>
        <v>3.8891445349685527E-2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投入係数表!L24</f>
        <v>0</v>
      </c>
      <c r="E24" s="77">
        <f t="shared" si="0"/>
        <v>0</v>
      </c>
      <c r="F24" s="76">
        <f>分析係数表!C27</f>
        <v>1</v>
      </c>
      <c r="G24" s="77">
        <f t="shared" si="1"/>
        <v>0</v>
      </c>
      <c r="H24" s="77">
        <v>4.6830265885326903E-3</v>
      </c>
      <c r="I24" s="77">
        <f t="shared" si="2"/>
        <v>4.6830265885326903E-3</v>
      </c>
      <c r="J24" s="76">
        <f>分析係数表!G27</f>
        <v>0.17101837770961673</v>
      </c>
      <c r="K24" s="78">
        <f t="shared" si="3"/>
        <v>8.0088360994186151E-4</v>
      </c>
      <c r="L24" s="79"/>
      <c r="M24" s="80"/>
      <c r="N24" s="81">
        <f>分析係数表!H27</f>
        <v>1.1349985966881842E-2</v>
      </c>
      <c r="O24" s="82">
        <f t="shared" si="4"/>
        <v>0.17655409509518613</v>
      </c>
      <c r="P24" s="76">
        <f>分析係数表!C27</f>
        <v>1</v>
      </c>
      <c r="Q24" s="82">
        <f t="shared" si="5"/>
        <v>0.17655409509518613</v>
      </c>
      <c r="R24" s="83">
        <v>0.18354350109205217</v>
      </c>
      <c r="S24" s="84">
        <f t="shared" si="6"/>
        <v>0.18822652768058487</v>
      </c>
      <c r="T24" s="85">
        <f>分析係数表!F27</f>
        <v>0.32043714720210326</v>
      </c>
      <c r="U24" s="86">
        <f t="shared" si="7"/>
        <v>6.0314771557724335E-2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投入係数表!L25</f>
        <v>0</v>
      </c>
      <c r="E25" s="77">
        <f t="shared" si="0"/>
        <v>0</v>
      </c>
      <c r="F25" s="76">
        <f>分析係数表!C28</f>
        <v>0.16640624999999998</v>
      </c>
      <c r="G25" s="77">
        <f t="shared" si="1"/>
        <v>0</v>
      </c>
      <c r="H25" s="77">
        <v>2.1637523586725611E-2</v>
      </c>
      <c r="I25" s="77">
        <f t="shared" si="2"/>
        <v>2.1637523586725611E-2</v>
      </c>
      <c r="J25" s="76">
        <f>分析係数表!G28</f>
        <v>0.1248661800486618</v>
      </c>
      <c r="K25" s="78">
        <f t="shared" si="3"/>
        <v>2.7017949159872465E-3</v>
      </c>
      <c r="L25" s="79"/>
      <c r="M25" s="80"/>
      <c r="N25" s="81">
        <f>分析係数表!H28</f>
        <v>1.9927027785573953E-2</v>
      </c>
      <c r="O25" s="82">
        <f t="shared" si="4"/>
        <v>0.30997380691785886</v>
      </c>
      <c r="P25" s="76">
        <f>分析係数表!C28</f>
        <v>0.16640624999999998</v>
      </c>
      <c r="Q25" s="82">
        <f t="shared" si="5"/>
        <v>5.1581578807424942E-2</v>
      </c>
      <c r="R25" s="83">
        <v>6.1162276459362251E-2</v>
      </c>
      <c r="S25" s="84">
        <f t="shared" si="6"/>
        <v>8.2799800046087862E-2</v>
      </c>
      <c r="T25" s="85">
        <f>分析係数表!F28</f>
        <v>0.21187347931873479</v>
      </c>
      <c r="U25" s="86">
        <f t="shared" si="7"/>
        <v>1.7543081722660173E-2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投入係数表!L26</f>
        <v>2.3241506596486431E-3</v>
      </c>
      <c r="E26" s="77">
        <f t="shared" si="0"/>
        <v>0.2324150659648643</v>
      </c>
      <c r="F26" s="76">
        <f>分析係数表!C29</f>
        <v>0.73364739989128469</v>
      </c>
      <c r="G26" s="77">
        <f t="shared" si="1"/>
        <v>0.17051070884068412</v>
      </c>
      <c r="H26" s="77">
        <v>0.23067332946799557</v>
      </c>
      <c r="I26" s="77">
        <f t="shared" si="2"/>
        <v>0.23067332946799557</v>
      </c>
      <c r="J26" s="76">
        <f>分析係数表!G29</f>
        <v>0.26009380097879281</v>
      </c>
      <c r="K26" s="78">
        <f t="shared" si="3"/>
        <v>5.9996703045764342E-2</v>
      </c>
      <c r="L26" s="79"/>
      <c r="M26" s="80"/>
      <c r="N26" s="81">
        <f>分析係数表!H29</f>
        <v>1.0137524557956778E-2</v>
      </c>
      <c r="O26" s="82">
        <f t="shared" si="4"/>
        <v>0.15769371698412765</v>
      </c>
      <c r="P26" s="76">
        <f>分析係数表!C29</f>
        <v>0.73364739989128469</v>
      </c>
      <c r="Q26" s="82">
        <f t="shared" si="5"/>
        <v>0.11569158544459737</v>
      </c>
      <c r="R26" s="83">
        <v>0.19085500213148426</v>
      </c>
      <c r="S26" s="84">
        <f t="shared" si="6"/>
        <v>0.42152833159947983</v>
      </c>
      <c r="T26" s="85">
        <f>分析係数表!F29</f>
        <v>0.41032830342577487</v>
      </c>
      <c r="U26" s="86">
        <f t="shared" si="7"/>
        <v>0.17296500515111202</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投入係数表!L27</f>
        <v>3.4862259894729648E-3</v>
      </c>
      <c r="E27" s="77">
        <f t="shared" si="0"/>
        <v>0.34862259894729647</v>
      </c>
      <c r="F27" s="76">
        <f>分析係数表!C30</f>
        <v>1</v>
      </c>
      <c r="G27" s="77">
        <f t="shared" si="1"/>
        <v>0.34862259894729647</v>
      </c>
      <c r="H27" s="77">
        <v>0.38725404986215251</v>
      </c>
      <c r="I27" s="77">
        <f t="shared" si="2"/>
        <v>0.38725404986215251</v>
      </c>
      <c r="J27" s="76">
        <f>分析係数表!G30</f>
        <v>0.34455785557569396</v>
      </c>
      <c r="K27" s="78">
        <f t="shared" si="3"/>
        <v>0.13343142498350613</v>
      </c>
      <c r="L27" s="79"/>
      <c r="M27" s="80"/>
      <c r="N27" s="81">
        <f>分析係数表!H30</f>
        <v>0</v>
      </c>
      <c r="O27" s="82">
        <f t="shared" si="4"/>
        <v>0</v>
      </c>
      <c r="P27" s="76">
        <f>分析係数表!C30</f>
        <v>1</v>
      </c>
      <c r="Q27" s="82">
        <f t="shared" si="5"/>
        <v>0</v>
      </c>
      <c r="R27" s="83">
        <v>3.8590827543073684E-2</v>
      </c>
      <c r="S27" s="84">
        <f t="shared" si="6"/>
        <v>0.4258448774052262</v>
      </c>
      <c r="T27" s="85">
        <f>分析係数表!F30</f>
        <v>0.43861490031479539</v>
      </c>
      <c r="U27" s="86">
        <f t="shared" si="7"/>
        <v>0.18678190845265955</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投入係数表!L28</f>
        <v>3.4452115660674007E-2</v>
      </c>
      <c r="E28" s="77">
        <f t="shared" si="0"/>
        <v>3.4452115660674005</v>
      </c>
      <c r="F28" s="76">
        <f>分析係数表!C31</f>
        <v>8.5246870996353641E-2</v>
      </c>
      <c r="G28" s="77">
        <f t="shared" si="1"/>
        <v>0.29369350592769317</v>
      </c>
      <c r="H28" s="77">
        <v>0.31984912035686175</v>
      </c>
      <c r="I28" s="77">
        <f t="shared" si="2"/>
        <v>0.31984912035686175</v>
      </c>
      <c r="J28" s="76">
        <f>分析係数表!G31</f>
        <v>7.1346375143843496E-2</v>
      </c>
      <c r="K28" s="78">
        <f t="shared" si="3"/>
        <v>2.2820075330409008E-2</v>
      </c>
      <c r="L28" s="79"/>
      <c r="M28" s="80"/>
      <c r="N28" s="81">
        <f>分析係数表!H31</f>
        <v>2.2093741229301151E-2</v>
      </c>
      <c r="O28" s="82">
        <f t="shared" si="4"/>
        <v>0.34367800113484298</v>
      </c>
      <c r="P28" s="76">
        <f>分析係数表!C31</f>
        <v>8.5246870996353641E-2</v>
      </c>
      <c r="Q28" s="82">
        <f t="shared" si="5"/>
        <v>2.9297474227026641E-2</v>
      </c>
      <c r="R28" s="83">
        <v>4.0009598780606566E-2</v>
      </c>
      <c r="S28" s="84">
        <f t="shared" si="6"/>
        <v>0.35985871913746831</v>
      </c>
      <c r="T28" s="85">
        <f>分析係数表!F31</f>
        <v>0.34637514384349827</v>
      </c>
      <c r="U28" s="86">
        <f t="shared" si="7"/>
        <v>0.12464611560457763</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投入係数表!L29</f>
        <v>1.0253605851391072E-3</v>
      </c>
      <c r="E29" s="77">
        <f t="shared" si="0"/>
        <v>0.10253605851391072</v>
      </c>
      <c r="F29" s="76">
        <f>分析係数表!C32</f>
        <v>0.30214830214830213</v>
      </c>
      <c r="G29" s="77">
        <f t="shared" si="1"/>
        <v>3.0981095988957083E-2</v>
      </c>
      <c r="H29" s="77">
        <v>3.6770022313174007E-2</v>
      </c>
      <c r="I29" s="77">
        <f t="shared" si="2"/>
        <v>3.6770022313174007E-2</v>
      </c>
      <c r="J29" s="76">
        <f>分析係数表!G32</f>
        <v>0.14123006833712984</v>
      </c>
      <c r="K29" s="78">
        <f t="shared" si="3"/>
        <v>5.1930327640473542E-3</v>
      </c>
      <c r="L29" s="79"/>
      <c r="M29" s="80"/>
      <c r="N29" s="81">
        <f>分析係数表!H32</f>
        <v>6.1970249789503225E-3</v>
      </c>
      <c r="O29" s="82">
        <f t="shared" si="4"/>
        <v>9.6397488123187658E-2</v>
      </c>
      <c r="P29" s="76">
        <f>分析係数表!C32</f>
        <v>0.30214830214830213</v>
      </c>
      <c r="Q29" s="82">
        <f t="shared" si="5"/>
        <v>2.9126337367782269E-2</v>
      </c>
      <c r="R29" s="83">
        <v>3.7852669825147893E-2</v>
      </c>
      <c r="S29" s="84">
        <f t="shared" si="6"/>
        <v>7.46226921383219E-2</v>
      </c>
      <c r="T29" s="85">
        <f>分析係数表!F32</f>
        <v>0.48519362186788156</v>
      </c>
      <c r="U29" s="86">
        <f t="shared" si="7"/>
        <v>3.6206454272124294E-2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投入係数表!L30</f>
        <v>6.8357372342607155E-5</v>
      </c>
      <c r="E30" s="77">
        <f t="shared" si="0"/>
        <v>6.8357372342607156E-3</v>
      </c>
      <c r="F30" s="76">
        <f>分析係数表!C33</f>
        <v>0.62789160608063455</v>
      </c>
      <c r="G30" s="77">
        <f t="shared" si="1"/>
        <v>4.2921020307651551E-3</v>
      </c>
      <c r="H30" s="77">
        <v>1.4853475661208622E-2</v>
      </c>
      <c r="I30" s="77">
        <f t="shared" si="2"/>
        <v>1.4853475661208622E-2</v>
      </c>
      <c r="J30" s="76">
        <f>分析係数表!G33</f>
        <v>0.50525210084033612</v>
      </c>
      <c r="K30" s="78">
        <f t="shared" si="3"/>
        <v>7.5047497826064569E-3</v>
      </c>
      <c r="L30" s="79"/>
      <c r="M30" s="80"/>
      <c r="N30" s="81">
        <f>分析係数表!H33</f>
        <v>9.5425203480213302E-4</v>
      </c>
      <c r="O30" s="82">
        <f t="shared" si="4"/>
        <v>1.4843816105925637E-2</v>
      </c>
      <c r="P30" s="76">
        <f>分析係数表!C33</f>
        <v>0.62789160608063455</v>
      </c>
      <c r="Q30" s="82">
        <f t="shared" si="5"/>
        <v>9.3203075351152385E-3</v>
      </c>
      <c r="R30" s="83">
        <v>4.0921339420298686E-2</v>
      </c>
      <c r="S30" s="84">
        <f t="shared" si="6"/>
        <v>5.5774815081507306E-2</v>
      </c>
      <c r="T30" s="85">
        <f>分析係数表!F33</f>
        <v>0.63235294117647056</v>
      </c>
      <c r="U30" s="86">
        <f t="shared" si="7"/>
        <v>3.5269368360364914E-2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投入係数表!L31</f>
        <v>6.0359559778522115E-2</v>
      </c>
      <c r="E31" s="77">
        <f t="shared" si="0"/>
        <v>6.0359559778522112</v>
      </c>
      <c r="F31" s="76">
        <f>分析係数表!C34</f>
        <v>0.27565714917493578</v>
      </c>
      <c r="G31" s="77">
        <f t="shared" si="1"/>
        <v>1.6638544174001524</v>
      </c>
      <c r="H31" s="77">
        <v>1.8037866136554106</v>
      </c>
      <c r="I31" s="77">
        <f t="shared" si="2"/>
        <v>1.8037866136554106</v>
      </c>
      <c r="J31" s="76">
        <f>分析係数表!G34</f>
        <v>0.42483061710309467</v>
      </c>
      <c r="K31" s="78">
        <f t="shared" si="3"/>
        <v>0.76630378020152945</v>
      </c>
      <c r="L31" s="79"/>
      <c r="M31" s="80"/>
      <c r="N31" s="81">
        <f>分析係数表!H34</f>
        <v>0.15684535503788941</v>
      </c>
      <c r="O31" s="82">
        <f t="shared" si="4"/>
        <v>2.4397994684222009</v>
      </c>
      <c r="P31" s="76">
        <f>分析係数表!C34</f>
        <v>0.27565714917493578</v>
      </c>
      <c r="Q31" s="82">
        <f t="shared" si="5"/>
        <v>0.67254816602378764</v>
      </c>
      <c r="R31" s="83">
        <v>0.75705370185133825</v>
      </c>
      <c r="S31" s="84">
        <f t="shared" si="6"/>
        <v>2.560840315506749</v>
      </c>
      <c r="T31" s="85">
        <f>分析係数表!F34</f>
        <v>0.69468351339803458</v>
      </c>
      <c r="U31" s="86">
        <f t="shared" si="7"/>
        <v>1.7789735476275597</v>
      </c>
      <c r="V31" s="87">
        <f>分析係数表!D34</f>
        <v>0.20460233168528352</v>
      </c>
      <c r="W31" s="167">
        <f t="shared" si="8"/>
        <v>1</v>
      </c>
      <c r="X31" s="76">
        <f>分析係数表!E34</f>
        <v>0.14466214978941586</v>
      </c>
      <c r="Y31" s="166">
        <f t="shared" si="9"/>
        <v>0</v>
      </c>
    </row>
    <row r="32" spans="1:25" x14ac:dyDescent="0.2">
      <c r="A32" s="6" t="s">
        <v>20</v>
      </c>
      <c r="B32" s="5" t="s">
        <v>37</v>
      </c>
      <c r="C32" s="90"/>
      <c r="D32" s="76">
        <f>投入係数表!L32</f>
        <v>2.8710096383895004E-3</v>
      </c>
      <c r="E32" s="77">
        <f t="shared" si="0"/>
        <v>0.28710096383895006</v>
      </c>
      <c r="F32" s="76">
        <f>分析係数表!C35</f>
        <v>1</v>
      </c>
      <c r="G32" s="77">
        <f t="shared" si="1"/>
        <v>0.28710096383895006</v>
      </c>
      <c r="H32" s="77">
        <v>0.41012209678491746</v>
      </c>
      <c r="I32" s="77">
        <f t="shared" si="2"/>
        <v>0.41012209678491746</v>
      </c>
      <c r="J32" s="76">
        <f>分析係数表!G35</f>
        <v>0.31381419117031079</v>
      </c>
      <c r="K32" s="78">
        <f t="shared" si="3"/>
        <v>0.12870213408363079</v>
      </c>
      <c r="L32" s="79"/>
      <c r="M32" s="80"/>
      <c r="N32" s="81">
        <f>分析係数表!H35</f>
        <v>5.8153241650294694E-2</v>
      </c>
      <c r="O32" s="82">
        <f t="shared" si="4"/>
        <v>0.90459961680817413</v>
      </c>
      <c r="P32" s="76">
        <f>分析係数表!C35</f>
        <v>1</v>
      </c>
      <c r="Q32" s="82">
        <f t="shared" si="5"/>
        <v>0.90459961680817413</v>
      </c>
      <c r="R32" s="83">
        <v>1.1689297421883464</v>
      </c>
      <c r="S32" s="84">
        <f t="shared" si="6"/>
        <v>1.579051838973264</v>
      </c>
      <c r="T32" s="85">
        <f>分析係数表!F35</f>
        <v>0.63575437714668681</v>
      </c>
      <c r="U32" s="86">
        <f t="shared" si="7"/>
        <v>1.0038891183687779</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投入係数表!L33</f>
        <v>5.4685897874085724E-4</v>
      </c>
      <c r="E33" s="77">
        <f t="shared" si="0"/>
        <v>5.4685897874085725E-2</v>
      </c>
      <c r="F33" s="76">
        <f>分析係数表!C36</f>
        <v>0.71183260362767953</v>
      </c>
      <c r="G33" s="77">
        <f t="shared" si="1"/>
        <v>3.8927205065427829E-2</v>
      </c>
      <c r="H33" s="77">
        <v>0.10756379928686609</v>
      </c>
      <c r="I33" s="77">
        <f t="shared" si="2"/>
        <v>0.10756379928686609</v>
      </c>
      <c r="J33" s="76">
        <f>分析係数表!G36</f>
        <v>2.303890306122449E-2</v>
      </c>
      <c r="K33" s="78">
        <f t="shared" si="3"/>
        <v>2.4781519446671159E-3</v>
      </c>
      <c r="L33" s="79"/>
      <c r="M33" s="80"/>
      <c r="N33" s="81">
        <f>分析係数表!H36</f>
        <v>0.16821779399382542</v>
      </c>
      <c r="O33" s="82">
        <f t="shared" si="4"/>
        <v>2.6167028297787027</v>
      </c>
      <c r="P33" s="76">
        <f>分析係数表!C36</f>
        <v>0.71183260362767953</v>
      </c>
      <c r="Q33" s="82">
        <f t="shared" si="5"/>
        <v>1.8626543882412907</v>
      </c>
      <c r="R33" s="83">
        <v>1.9594068191007257</v>
      </c>
      <c r="S33" s="84">
        <f t="shared" si="6"/>
        <v>2.0669706183875918</v>
      </c>
      <c r="T33" s="85">
        <f>分析係数表!F36</f>
        <v>0.87794961734693877</v>
      </c>
      <c r="U33" s="86">
        <f t="shared" si="7"/>
        <v>1.8146960634807516</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投入係数表!L34</f>
        <v>1.7157700457994394E-2</v>
      </c>
      <c r="E34" s="77">
        <f t="shared" si="0"/>
        <v>1.7157700457994394</v>
      </c>
      <c r="F34" s="76">
        <f>分析係数表!C37</f>
        <v>0.53618737957610785</v>
      </c>
      <c r="G34" s="77">
        <f t="shared" si="1"/>
        <v>0.91997424481237999</v>
      </c>
      <c r="H34" s="77">
        <v>1.0785281499059889</v>
      </c>
      <c r="I34" s="77">
        <f t="shared" si="2"/>
        <v>1.0785281499059889</v>
      </c>
      <c r="J34" s="76">
        <f>分析係数表!G37</f>
        <v>0.49029596047068413</v>
      </c>
      <c r="K34" s="78">
        <f t="shared" si="3"/>
        <v>0.52879799515282677</v>
      </c>
      <c r="L34" s="79"/>
      <c r="M34" s="80"/>
      <c r="N34" s="81">
        <f>分析係数表!H37</f>
        <v>4.9362896435587986E-2</v>
      </c>
      <c r="O34" s="82">
        <f t="shared" si="4"/>
        <v>0.76786187550300034</v>
      </c>
      <c r="P34" s="76">
        <f>分析係数表!C37</f>
        <v>0.53618737957610785</v>
      </c>
      <c r="Q34" s="82">
        <f t="shared" si="5"/>
        <v>0.4117178469023493</v>
      </c>
      <c r="R34" s="83">
        <v>0.54263923436725681</v>
      </c>
      <c r="S34" s="84">
        <f t="shared" si="6"/>
        <v>1.6211673842732457</v>
      </c>
      <c r="T34" s="85">
        <f>分析係数表!F37</f>
        <v>0.71575569252712545</v>
      </c>
      <c r="U34" s="86">
        <f t="shared" si="7"/>
        <v>1.1603597838328854</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投入係数表!L35</f>
        <v>3.4862259894729648E-3</v>
      </c>
      <c r="E35" s="77">
        <f t="shared" si="0"/>
        <v>0.34862259894729647</v>
      </c>
      <c r="F35" s="76">
        <f>分析係数表!C38</f>
        <v>4.5765302018820897E-2</v>
      </c>
      <c r="G35" s="77">
        <f t="shared" si="1"/>
        <v>1.5954818531409294E-2</v>
      </c>
      <c r="H35" s="77">
        <v>2.5508182032049093E-2</v>
      </c>
      <c r="I35" s="77">
        <f t="shared" si="2"/>
        <v>2.5508182032049093E-2</v>
      </c>
      <c r="J35" s="76">
        <f>分析係数表!G38</f>
        <v>0.29880478087649404</v>
      </c>
      <c r="K35" s="78">
        <f t="shared" si="3"/>
        <v>7.6219667426441519E-3</v>
      </c>
      <c r="L35" s="79"/>
      <c r="M35" s="80"/>
      <c r="N35" s="81">
        <f>分析係数表!H38</f>
        <v>4.3266909907381419E-2</v>
      </c>
      <c r="O35" s="82">
        <f t="shared" si="4"/>
        <v>0.67303608555573413</v>
      </c>
      <c r="P35" s="76">
        <f>分析係数表!C38</f>
        <v>4.5765302018820897E-2</v>
      </c>
      <c r="Q35" s="82">
        <f t="shared" si="5"/>
        <v>3.0801699725023154E-2</v>
      </c>
      <c r="R35" s="83">
        <v>4.1545828906689598E-2</v>
      </c>
      <c r="S35" s="84">
        <f t="shared" si="6"/>
        <v>6.7054010938738695E-2</v>
      </c>
      <c r="T35" s="85">
        <f>分析係数表!F38</f>
        <v>0.49667994687915007</v>
      </c>
      <c r="U35" s="86">
        <f t="shared" si="7"/>
        <v>3.330438259108668E-2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投入係数表!L36</f>
        <v>0</v>
      </c>
      <c r="E36" s="77">
        <f t="shared" si="0"/>
        <v>0</v>
      </c>
      <c r="F36" s="76">
        <f>分析係数表!C39</f>
        <v>1</v>
      </c>
      <c r="G36" s="77">
        <f t="shared" si="1"/>
        <v>0</v>
      </c>
      <c r="H36" s="77">
        <v>4.343360724288009E-2</v>
      </c>
      <c r="I36" s="77">
        <f t="shared" si="2"/>
        <v>4.343360724288009E-2</v>
      </c>
      <c r="J36" s="76">
        <f>分析係数表!G39</f>
        <v>0.34650769117538827</v>
      </c>
      <c r="K36" s="78">
        <f t="shared" si="3"/>
        <v>1.5050078965149002E-2</v>
      </c>
      <c r="L36" s="79"/>
      <c r="M36" s="80"/>
      <c r="N36" s="81">
        <f>分析係数表!H39</f>
        <v>3.8057816446814483E-3</v>
      </c>
      <c r="O36" s="82">
        <f t="shared" si="4"/>
        <v>5.9200631293044599E-2</v>
      </c>
      <c r="P36" s="76">
        <f>分析係数表!C39</f>
        <v>1</v>
      </c>
      <c r="Q36" s="82">
        <f t="shared" si="5"/>
        <v>5.9200631293044599E-2</v>
      </c>
      <c r="R36" s="83">
        <v>0.20788540044926573</v>
      </c>
      <c r="S36" s="84">
        <f t="shared" si="6"/>
        <v>0.25131900769214582</v>
      </c>
      <c r="T36" s="85">
        <f>分析係数表!F39</f>
        <v>0.69721056892617939</v>
      </c>
      <c r="U36" s="86">
        <f t="shared" si="7"/>
        <v>0.17522226833500384</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投入係数表!L37</f>
        <v>1.3671474468521431E-4</v>
      </c>
      <c r="E37" s="77">
        <f t="shared" si="0"/>
        <v>1.3671474468521431E-2</v>
      </c>
      <c r="F37" s="76">
        <f>分析係数表!C40</f>
        <v>0.81742190937087544</v>
      </c>
      <c r="G37" s="77">
        <f t="shared" si="1"/>
        <v>1.1175362763973963E-2</v>
      </c>
      <c r="H37" s="77">
        <v>1.2577885220643039E-2</v>
      </c>
      <c r="I37" s="77">
        <f t="shared" si="2"/>
        <v>1.2577885220643039E-2</v>
      </c>
      <c r="J37" s="76">
        <f>分析係数表!G40</f>
        <v>0.56450715973863475</v>
      </c>
      <c r="K37" s="78">
        <f t="shared" si="3"/>
        <v>7.1003062614237531E-3</v>
      </c>
      <c r="L37" s="79"/>
      <c r="M37" s="80"/>
      <c r="N37" s="81">
        <f>分析係数表!H40</f>
        <v>3.0412573673870333E-2</v>
      </c>
      <c r="O37" s="82">
        <f t="shared" si="4"/>
        <v>0.47308115095238296</v>
      </c>
      <c r="P37" s="76">
        <f>分析係数表!C40</f>
        <v>0.81742190937087544</v>
      </c>
      <c r="Q37" s="82">
        <f t="shared" si="5"/>
        <v>0.38670689769886823</v>
      </c>
      <c r="R37" s="83">
        <v>0.38779567687864769</v>
      </c>
      <c r="S37" s="84">
        <f t="shared" si="6"/>
        <v>0.4003735620992907</v>
      </c>
      <c r="T37" s="85">
        <f>分析係数表!F40</f>
        <v>0.75483108577783953</v>
      </c>
      <c r="U37" s="86">
        <f t="shared" si="7"/>
        <v>0.30221441059614884</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投入係数表!L38</f>
        <v>0</v>
      </c>
      <c r="E38" s="77">
        <f t="shared" si="0"/>
        <v>0</v>
      </c>
      <c r="F38" s="76">
        <f>分析係数表!C41</f>
        <v>0.72941623882867468</v>
      </c>
      <c r="G38" s="77">
        <f t="shared" si="1"/>
        <v>0</v>
      </c>
      <c r="H38" s="77">
        <v>7.5107727370836278E-4</v>
      </c>
      <c r="I38" s="77">
        <f t="shared" si="2"/>
        <v>7.5107727370836278E-4</v>
      </c>
      <c r="J38" s="76">
        <f>分析係数表!G41</f>
        <v>0.453348349649138</v>
      </c>
      <c r="K38" s="78">
        <f t="shared" si="3"/>
        <v>3.404996424946602E-4</v>
      </c>
      <c r="L38" s="79"/>
      <c r="M38" s="80"/>
      <c r="N38" s="81">
        <f>分析係数表!H41</f>
        <v>5.191131069323604E-2</v>
      </c>
      <c r="O38" s="82">
        <f t="shared" si="4"/>
        <v>0.80750359616235468</v>
      </c>
      <c r="P38" s="76">
        <f>分析係数表!C41</f>
        <v>0.72941623882867468</v>
      </c>
      <c r="Q38" s="82">
        <f t="shared" si="5"/>
        <v>0.58900623595337376</v>
      </c>
      <c r="R38" s="83">
        <v>0.59934920558743821</v>
      </c>
      <c r="S38" s="84">
        <f t="shared" si="6"/>
        <v>0.60010028286114658</v>
      </c>
      <c r="T38" s="85">
        <f>分析係数表!F41</f>
        <v>0.55271593173351818</v>
      </c>
      <c r="U38" s="86">
        <f t="shared" si="7"/>
        <v>0.33168498697514642</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投入係数表!L39</f>
        <v>3.4178686171303574E-4</v>
      </c>
      <c r="E39" s="77">
        <f>$C$14*D39</f>
        <v>3.4178686171303575E-2</v>
      </c>
      <c r="F39" s="76">
        <f>分析係数表!C42</f>
        <v>0.64552736982643522</v>
      </c>
      <c r="G39" s="77">
        <f>E39*F39</f>
        <v>2.2063277388284751E-2</v>
      </c>
      <c r="H39" s="77">
        <v>2.8986490978355171E-2</v>
      </c>
      <c r="I39" s="77">
        <f>C39+H39</f>
        <v>2.8986490978355171E-2</v>
      </c>
      <c r="J39" s="76">
        <f>分析係数表!G42</f>
        <v>0.48562628336755648</v>
      </c>
      <c r="K39" s="78">
        <f>I39*J39</f>
        <v>1.4076601881685828E-2</v>
      </c>
      <c r="L39" s="79"/>
      <c r="M39" s="80"/>
      <c r="N39" s="81">
        <f>分析係数表!H42</f>
        <v>1.1765366264383946E-2</v>
      </c>
      <c r="O39" s="82">
        <f t="shared" si="4"/>
        <v>0.18301552092953022</v>
      </c>
      <c r="P39" s="76">
        <f>分析係数表!C42</f>
        <v>0.64552736982643522</v>
      </c>
      <c r="Q39" s="82">
        <f>O39*P39</f>
        <v>0.11814152786305454</v>
      </c>
      <c r="R39" s="83">
        <v>0.12709633535895834</v>
      </c>
      <c r="S39" s="84">
        <f>I39+R39</f>
        <v>0.15608282633731352</v>
      </c>
      <c r="T39" s="85">
        <f>分析係数表!F42</f>
        <v>0.5462012320328542</v>
      </c>
      <c r="U39" s="86">
        <f t="shared" si="7"/>
        <v>8.5252632044610671E-2</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投入係数表!L40</f>
        <v>3.6161049969239183E-2</v>
      </c>
      <c r="E40" s="77">
        <f>$C$14*D40</f>
        <v>3.6161049969239181</v>
      </c>
      <c r="F40" s="76">
        <f>分析係数表!C43</f>
        <v>0.44974585997704541</v>
      </c>
      <c r="G40" s="77">
        <f>E40*F40</f>
        <v>1.6263282516088386</v>
      </c>
      <c r="H40" s="77">
        <v>1.9932807441122811</v>
      </c>
      <c r="I40" s="77">
        <f>C40+H40</f>
        <v>1.9932807441122811</v>
      </c>
      <c r="J40" s="76">
        <f>分析係数表!G43</f>
        <v>0.36430023338101331</v>
      </c>
      <c r="K40" s="78">
        <f>I40*J40</f>
        <v>0.72615264027398385</v>
      </c>
      <c r="L40" s="79"/>
      <c r="M40" s="80"/>
      <c r="N40" s="81">
        <f>分析係数表!H43</f>
        <v>3.2949761436991298E-2</v>
      </c>
      <c r="O40" s="82">
        <f t="shared" si="4"/>
        <v>0.51254823848107933</v>
      </c>
      <c r="P40" s="76">
        <f>分析係数表!C43</f>
        <v>0.44974585997704541</v>
      </c>
      <c r="Q40" s="82">
        <f>O40*P40</f>
        <v>0.23051644829539278</v>
      </c>
      <c r="R40" s="83">
        <v>0.46103213968829909</v>
      </c>
      <c r="S40" s="84">
        <f>I40+R40</f>
        <v>2.4543128838005801</v>
      </c>
      <c r="T40" s="85">
        <f>分析係数表!F43</f>
        <v>0.57336445080177667</v>
      </c>
      <c r="U40" s="86">
        <f t="shared" si="7"/>
        <v>1.4072157587160443</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投入係数表!L41</f>
        <v>1.3671474468521431E-4</v>
      </c>
      <c r="E41" s="77">
        <f>$C$14*D41</f>
        <v>1.3671474468521431E-2</v>
      </c>
      <c r="F41" s="76">
        <f>分析係数表!C44</f>
        <v>0.68535687071374141</v>
      </c>
      <c r="G41" s="77">
        <f>E41*F41</f>
        <v>9.3698389597886584E-3</v>
      </c>
      <c r="H41" s="77">
        <v>1.3185938999735072E-2</v>
      </c>
      <c r="I41" s="77">
        <f>C41+H41</f>
        <v>1.3185938999735072E-2</v>
      </c>
      <c r="J41" s="76">
        <f>分析係数表!G44</f>
        <v>0.27039319248826293</v>
      </c>
      <c r="K41" s="78">
        <f>I41*J41</f>
        <v>3.5653881420938584E-3</v>
      </c>
      <c r="L41" s="79"/>
      <c r="M41" s="80"/>
      <c r="N41" s="81">
        <f>分析係数表!H44</f>
        <v>0.11684535503788943</v>
      </c>
      <c r="O41" s="82">
        <f t="shared" si="4"/>
        <v>1.8175816238879299</v>
      </c>
      <c r="P41" s="76">
        <f>分析係数表!C44</f>
        <v>0.68535687071374141</v>
      </c>
      <c r="Q41" s="82">
        <f>O41*P41</f>
        <v>1.2456920540146321</v>
      </c>
      <c r="R41" s="83">
        <v>1.2690119817537575</v>
      </c>
      <c r="S41" s="84">
        <f>I41+R41</f>
        <v>1.2821979207534926</v>
      </c>
      <c r="T41" s="85">
        <f>分析係数表!F44</f>
        <v>0.52366979655712054</v>
      </c>
      <c r="U41" s="86">
        <f t="shared" si="7"/>
        <v>0.67144832430694446</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投入係数表!L42</f>
        <v>4.101442340556429E-4</v>
      </c>
      <c r="E42" s="77">
        <f>$C$14*D42</f>
        <v>4.1014423405564292E-2</v>
      </c>
      <c r="F42" s="76">
        <f>分析係数表!C45</f>
        <v>1</v>
      </c>
      <c r="G42" s="77">
        <f>E42*F42</f>
        <v>4.1014423405564292E-2</v>
      </c>
      <c r="H42" s="77">
        <v>8.2858863179405481E-2</v>
      </c>
      <c r="I42" s="77">
        <f>C42+H42</f>
        <v>8.2858863179405481E-2</v>
      </c>
      <c r="J42" s="76">
        <f>分析係数表!G45</f>
        <v>0</v>
      </c>
      <c r="K42" s="78">
        <f>I42*J42</f>
        <v>0</v>
      </c>
      <c r="L42" s="79"/>
      <c r="M42" s="80"/>
      <c r="N42" s="81">
        <f>分析係数表!H45</f>
        <v>0</v>
      </c>
      <c r="O42" s="82">
        <f t="shared" si="4"/>
        <v>0</v>
      </c>
      <c r="P42" s="76">
        <f>分析係数表!C45</f>
        <v>1</v>
      </c>
      <c r="Q42" s="82">
        <f>O42*P42</f>
        <v>0</v>
      </c>
      <c r="R42" s="83">
        <v>4.9707313333793135E-2</v>
      </c>
      <c r="S42" s="84">
        <f>I42+R42</f>
        <v>0.13256617651319863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1.6405769362225716E-3</v>
      </c>
      <c r="E43" s="77">
        <f>$C$14*D43</f>
        <v>0.16405769362225717</v>
      </c>
      <c r="F43" s="76">
        <f>分析係数表!C46</f>
        <v>1</v>
      </c>
      <c r="G43" s="77">
        <f>E43*F43</f>
        <v>0.16405769362225717</v>
      </c>
      <c r="H43" s="77">
        <v>0.22908751963528853</v>
      </c>
      <c r="I43" s="77">
        <f>C43+H43</f>
        <v>0.22908751963528853</v>
      </c>
      <c r="J43" s="76">
        <f>分析係数表!G46</f>
        <v>9.2635479388605835E-3</v>
      </c>
      <c r="K43" s="78">
        <f>I43*J43</f>
        <v>2.1221632203361606E-3</v>
      </c>
      <c r="L43" s="79"/>
      <c r="M43" s="80"/>
      <c r="N43" s="81">
        <f>分析係数表!H46</f>
        <v>4.7106371035644121E-2</v>
      </c>
      <c r="O43" s="82">
        <f t="shared" si="4"/>
        <v>0.73276061624075262</v>
      </c>
      <c r="P43" s="76">
        <f>分析係数表!C46</f>
        <v>1</v>
      </c>
      <c r="Q43" s="82">
        <f>O43*P43</f>
        <v>0.73276061624075262</v>
      </c>
      <c r="R43" s="83">
        <v>0.78422740213749542</v>
      </c>
      <c r="S43" s="84">
        <f>I43+R43</f>
        <v>1.0133149217727839</v>
      </c>
      <c r="T43" s="85">
        <f>分析係数表!F46</f>
        <v>0.31310792033348772</v>
      </c>
      <c r="U43" s="86">
        <f t="shared" si="7"/>
        <v>0.31727692779916716</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投入係数表!L44</f>
        <v>0.66094743318066851</v>
      </c>
      <c r="E44" s="91">
        <f>SUM(E5:E43)</f>
        <v>66.094743318066847</v>
      </c>
      <c r="F44" s="92">
        <f>分析係数表!C47</f>
        <v>0.38982283979167087</v>
      </c>
      <c r="G44" s="91">
        <f>SUM(G5:G43)</f>
        <v>10.867043885165433</v>
      </c>
      <c r="H44" s="91">
        <f>SUM(H5:H43)</f>
        <v>12.524184516476021</v>
      </c>
      <c r="I44" s="91">
        <f>SUM(I5:I43)</f>
        <v>112.52418451647601</v>
      </c>
      <c r="J44" s="92">
        <f>分析係数表!G47</f>
        <v>0.23326731469175374</v>
      </c>
      <c r="K44" s="93">
        <f>SUM(K5:K43)</f>
        <v>24.809323944747653</v>
      </c>
      <c r="L44" s="94">
        <f>最終需要_まとめ!$L$33</f>
        <v>0.627</v>
      </c>
      <c r="M44" s="91">
        <f>K44*L44</f>
        <v>15.555446113356778</v>
      </c>
      <c r="N44" s="95">
        <f>分析係数表!H47</f>
        <v>1</v>
      </c>
      <c r="O44" s="96">
        <f>SUM(O5:O43)</f>
        <v>15.55544611335678</v>
      </c>
      <c r="P44" s="92">
        <f>分析係数表!C47</f>
        <v>0.38982283979167087</v>
      </c>
      <c r="Q44" s="96">
        <f>SUM(Q5:Q43)</f>
        <v>8.0828705326305901</v>
      </c>
      <c r="R44" s="91">
        <f>SUM(R5:R43)</f>
        <v>9.5615447118319974</v>
      </c>
      <c r="S44" s="97">
        <f>SUM(S5:S43)</f>
        <v>122.08572922830803</v>
      </c>
      <c r="T44" s="98">
        <f>分析係数表!F47</f>
        <v>0.43488259974461208</v>
      </c>
      <c r="U44" s="99">
        <f>SUM(U5:U43)</f>
        <v>43.905950133217488</v>
      </c>
      <c r="V44" s="100">
        <f>分析係数表!D47</f>
        <v>5.7416673181664192E-2</v>
      </c>
      <c r="W44" s="164">
        <f>SUM(W5:W43)</f>
        <v>6</v>
      </c>
      <c r="X44" s="92">
        <f>分析係数表!E47</f>
        <v>4.8986266385218774E-2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2.3612750885478159E-4</v>
      </c>
      <c r="E5" s="77">
        <f t="shared" ref="E5:E38" si="0">$C$15*D5</f>
        <v>2.3612750885478158E-2</v>
      </c>
      <c r="F5" s="76">
        <f>分析係数表!C8</f>
        <v>0.24707259953161598</v>
      </c>
      <c r="G5" s="77">
        <f t="shared" ref="G5:G38" si="1">E5*F5</f>
        <v>5.8340637433675555E-3</v>
      </c>
      <c r="H5" s="77">
        <f t="array" ref="H5:H43">MMULT(逆行列係数!C5:AO43,'11'!G5:G43)</f>
        <v>7.5870483175025155E-3</v>
      </c>
      <c r="I5" s="77">
        <f t="shared" ref="I5:I38" si="2">C5+H5</f>
        <v>7.5870483175025155E-3</v>
      </c>
      <c r="J5" s="76">
        <f>分析係数表!G8</f>
        <v>0.12001140250855188</v>
      </c>
      <c r="K5" s="78">
        <f t="shared" ref="K5:K38" si="3">I5*J5</f>
        <v>9.1053230948362571E-4</v>
      </c>
      <c r="L5" s="79" t="s">
        <v>182</v>
      </c>
      <c r="M5" s="80" t="s">
        <v>182</v>
      </c>
      <c r="N5" s="81">
        <f>分析係数表!H8</f>
        <v>1.0676396295256806E-2</v>
      </c>
      <c r="O5" s="82">
        <f t="shared" ref="O5:O43" si="4">$M$44*N5</f>
        <v>0.18385940281149143</v>
      </c>
      <c r="P5" s="76">
        <f>分析係数表!C8</f>
        <v>0.24707259953161598</v>
      </c>
      <c r="Q5" s="82">
        <f t="shared" ref="Q5:Q38" si="5">O5*P5</f>
        <v>4.5426620600965695E-2</v>
      </c>
      <c r="R5" s="83">
        <f t="array" ref="R5:R43">MMULT(逆行列係数!C5:AO43,'11'!Q5:Q43)</f>
        <v>7.101412689026243E-2</v>
      </c>
      <c r="S5" s="84">
        <f t="shared" ref="S5:S38" si="6">I5+R5</f>
        <v>7.8601175207764939E-2</v>
      </c>
      <c r="T5" s="85">
        <f>分析係数表!F8</f>
        <v>0.45011402508551879</v>
      </c>
      <c r="U5" s="86">
        <f t="shared" ref="U5:U43" si="7">S5*T5</f>
        <v>3.5379491349219166E-2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投入係数表!M6</f>
        <v>0</v>
      </c>
      <c r="E6" s="77">
        <f t="shared" si="0"/>
        <v>0</v>
      </c>
      <c r="F6" s="76">
        <f>分析係数表!C9</f>
        <v>9.7560975609756073E-2</v>
      </c>
      <c r="G6" s="77">
        <f t="shared" si="1"/>
        <v>0</v>
      </c>
      <c r="H6" s="77">
        <v>4.9815639076769417E-4</v>
      </c>
      <c r="I6" s="77">
        <f t="shared" si="2"/>
        <v>4.9815639076769417E-4</v>
      </c>
      <c r="J6" s="76">
        <f>分析係数表!G9</f>
        <v>0.27272727272727271</v>
      </c>
      <c r="K6" s="78">
        <f t="shared" si="3"/>
        <v>1.3586083384573477E-4</v>
      </c>
      <c r="L6" s="79"/>
      <c r="M6" s="80"/>
      <c r="N6" s="81">
        <f>分析係数表!H9</f>
        <v>5.7255122088127987E-4</v>
      </c>
      <c r="O6" s="82">
        <f t="shared" si="4"/>
        <v>9.8599679741178375E-3</v>
      </c>
      <c r="P6" s="76">
        <f>分析係数表!C9</f>
        <v>9.7560975609756073E-2</v>
      </c>
      <c r="Q6" s="82">
        <f t="shared" si="5"/>
        <v>9.6194809503588629E-4</v>
      </c>
      <c r="R6" s="83">
        <v>1.1711247333019664E-3</v>
      </c>
      <c r="S6" s="84">
        <f t="shared" si="6"/>
        <v>1.6692811240696607E-3</v>
      </c>
      <c r="T6" s="85">
        <f>分析係数表!F9</f>
        <v>0.77272727272727271</v>
      </c>
      <c r="U6" s="86">
        <f t="shared" si="7"/>
        <v>1.2898990504174651E-3</v>
      </c>
      <c r="V6" s="87">
        <f>分析係数表!D9</f>
        <v>9.0909090909090912E-2</v>
      </c>
      <c r="W6" s="167">
        <f t="shared" si="8"/>
        <v>0</v>
      </c>
      <c r="X6" s="76">
        <f>分析係数表!E9</f>
        <v>0</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1.8366607010611657E-2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6.8713105076741443E-2</v>
      </c>
      <c r="E8" s="77">
        <f t="shared" si="0"/>
        <v>6.8713105076741439</v>
      </c>
      <c r="F8" s="76">
        <f>分析係数表!C11</f>
        <v>0.44906166219839139</v>
      </c>
      <c r="G8" s="77">
        <f t="shared" si="1"/>
        <v>3.0856421180574238</v>
      </c>
      <c r="H8" s="77">
        <v>3.2595005225914684</v>
      </c>
      <c r="I8" s="77">
        <f t="shared" si="2"/>
        <v>3.2595005225914684</v>
      </c>
      <c r="J8" s="76">
        <f>分析係数表!G11</f>
        <v>0.33788395904436858</v>
      </c>
      <c r="K8" s="78">
        <f t="shared" si="3"/>
        <v>1.1013329410803936</v>
      </c>
      <c r="L8" s="79"/>
      <c r="M8" s="80"/>
      <c r="N8" s="81">
        <f>分析係数表!H11</f>
        <v>-2.2452989054167835E-5</v>
      </c>
      <c r="O8" s="82">
        <f t="shared" si="4"/>
        <v>-3.8666541074971908E-4</v>
      </c>
      <c r="P8" s="76">
        <f>分析係数表!C11</f>
        <v>0.44906166219839139</v>
      </c>
      <c r="Q8" s="82">
        <f t="shared" si="5"/>
        <v>-1.7363661206589261E-4</v>
      </c>
      <c r="R8" s="83">
        <v>1.0933447318014634E-2</v>
      </c>
      <c r="S8" s="84">
        <f t="shared" si="6"/>
        <v>3.2704339699094831</v>
      </c>
      <c r="T8" s="85">
        <f>分析係数表!F11</f>
        <v>0.55767918088737201</v>
      </c>
      <c r="U8" s="86">
        <f t="shared" si="7"/>
        <v>1.8238529374853567</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投入係数表!M9</f>
        <v>4.7225501770956318E-4</v>
      </c>
      <c r="E9" s="77">
        <f t="shared" si="0"/>
        <v>4.7225501770956316E-2</v>
      </c>
      <c r="F9" s="76">
        <f>分析係数表!C12</f>
        <v>0.19299381807477189</v>
      </c>
      <c r="G9" s="77">
        <f t="shared" si="1"/>
        <v>9.114229897273762E-3</v>
      </c>
      <c r="H9" s="77">
        <v>1.1234089368205158E-2</v>
      </c>
      <c r="I9" s="77">
        <f t="shared" si="2"/>
        <v>1.1234089368205158E-2</v>
      </c>
      <c r="J9" s="76">
        <f>分析係数表!G12</f>
        <v>0.13871320371671741</v>
      </c>
      <c r="K9" s="78">
        <f t="shared" si="3"/>
        <v>1.5583165271036514E-3</v>
      </c>
      <c r="L9" s="79"/>
      <c r="M9" s="80"/>
      <c r="N9" s="81">
        <f>分析係数表!H12</f>
        <v>9.0137524557956775E-2</v>
      </c>
      <c r="O9" s="82">
        <f t="shared" si="4"/>
        <v>1.5522682914547472</v>
      </c>
      <c r="P9" s="76">
        <f>分析係数表!C12</f>
        <v>0.19299381807477189</v>
      </c>
      <c r="Q9" s="82">
        <f t="shared" si="5"/>
        <v>0.29957818424425448</v>
      </c>
      <c r="R9" s="83">
        <v>0.35080092586336964</v>
      </c>
      <c r="S9" s="84">
        <f t="shared" si="6"/>
        <v>0.36203501523157477</v>
      </c>
      <c r="T9" s="85">
        <f>分析係数表!F12</f>
        <v>0.32372921058795973</v>
      </c>
      <c r="U9" s="86">
        <f t="shared" si="7"/>
        <v>0.11720130968611768</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投入係数表!M10</f>
        <v>3.3057851239669421E-3</v>
      </c>
      <c r="E10" s="77">
        <f t="shared" si="0"/>
        <v>0.33057851239669422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0.24862585911206939</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投入係数表!M11</f>
        <v>2.101534828807556E-2</v>
      </c>
      <c r="E11" s="77">
        <f t="shared" si="0"/>
        <v>2.1015348288075559</v>
      </c>
      <c r="F11" s="76">
        <f>分析係数表!C14</f>
        <v>0.21988652218398286</v>
      </c>
      <c r="G11" s="77">
        <f t="shared" si="1"/>
        <v>0.46209918475500528</v>
      </c>
      <c r="H11" s="77">
        <v>0.64998969134002449</v>
      </c>
      <c r="I11" s="77">
        <f t="shared" si="2"/>
        <v>0.64998969134002449</v>
      </c>
      <c r="J11" s="76">
        <f>分析係数表!G14</f>
        <v>0.16684014869888475</v>
      </c>
      <c r="K11" s="78">
        <f t="shared" si="3"/>
        <v>0.10844437675591188</v>
      </c>
      <c r="L11" s="79"/>
      <c r="M11" s="80"/>
      <c r="N11" s="81">
        <f>分析係数表!H14</f>
        <v>1.1338759472354757E-3</v>
      </c>
      <c r="O11" s="82">
        <f t="shared" si="4"/>
        <v>1.9526603242860815E-2</v>
      </c>
      <c r="P11" s="76">
        <f>分析係数表!C14</f>
        <v>0.21988652218398286</v>
      </c>
      <c r="Q11" s="82">
        <f t="shared" si="5"/>
        <v>4.293636877139146E-3</v>
      </c>
      <c r="R11" s="83">
        <v>4.9283597315236287E-2</v>
      </c>
      <c r="S11" s="84">
        <f t="shared" si="6"/>
        <v>0.69927328865526073</v>
      </c>
      <c r="T11" s="85">
        <f>分析係数表!F14</f>
        <v>0.30074349442379184</v>
      </c>
      <c r="U11" s="86">
        <f t="shared" si="7"/>
        <v>0.21030189238739999</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投入係数表!M12</f>
        <v>3.4946871310507673E-2</v>
      </c>
      <c r="E12" s="77">
        <f t="shared" si="0"/>
        <v>3.4946871310507674</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0.14151954033439718</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投入係数表!M13</f>
        <v>2.2432113341204249E-2</v>
      </c>
      <c r="E13" s="77">
        <f t="shared" si="0"/>
        <v>2.2432113341204247</v>
      </c>
      <c r="F13" s="76">
        <f>分析係数表!C16</f>
        <v>4.5651796563096703E-2</v>
      </c>
      <c r="G13" s="77">
        <f t="shared" si="1"/>
        <v>0.10240662747329837</v>
      </c>
      <c r="H13" s="77">
        <v>0.1193828747063356</v>
      </c>
      <c r="I13" s="77">
        <f t="shared" si="2"/>
        <v>0.1193828747063356</v>
      </c>
      <c r="J13" s="76">
        <f>分析係数表!G16</f>
        <v>3.2758620689655175E-2</v>
      </c>
      <c r="K13" s="78">
        <f t="shared" si="3"/>
        <v>3.9108183093454771E-3</v>
      </c>
      <c r="L13" s="79"/>
      <c r="M13" s="80"/>
      <c r="N13" s="81">
        <f>分析係数表!H16</f>
        <v>1.6682570867246702E-2</v>
      </c>
      <c r="O13" s="82">
        <f t="shared" si="4"/>
        <v>0.28729240018704127</v>
      </c>
      <c r="P13" s="76">
        <f>分析係数表!C16</f>
        <v>4.5651796563096703E-2</v>
      </c>
      <c r="Q13" s="82">
        <f t="shared" si="5"/>
        <v>1.3115414207462574E-2</v>
      </c>
      <c r="R13" s="83">
        <v>1.6321755760756229E-2</v>
      </c>
      <c r="S13" s="84">
        <f t="shared" si="6"/>
        <v>0.13570463046709183</v>
      </c>
      <c r="T13" s="85">
        <f>分析係数表!F16</f>
        <v>0.28965517241379313</v>
      </c>
      <c r="U13" s="86">
        <f t="shared" si="7"/>
        <v>3.9307548135295571E-2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投入係数表!M14</f>
        <v>8.0283353010625735E-3</v>
      </c>
      <c r="E14" s="77">
        <f t="shared" si="0"/>
        <v>0.80283353010625735</v>
      </c>
      <c r="F14" s="76">
        <f>分析係数表!C17</f>
        <v>0.18709439528023597</v>
      </c>
      <c r="G14" s="77">
        <f t="shared" si="1"/>
        <v>0.15020565382592735</v>
      </c>
      <c r="H14" s="77">
        <v>0.20559984349275723</v>
      </c>
      <c r="I14" s="77">
        <f t="shared" si="2"/>
        <v>0.20559984349275723</v>
      </c>
      <c r="J14" s="76">
        <f>分析係数表!G17</f>
        <v>0.21183949688973955</v>
      </c>
      <c r="K14" s="78">
        <f t="shared" si="3"/>
        <v>4.3554167406114883E-2</v>
      </c>
      <c r="L14" s="79"/>
      <c r="M14" s="80"/>
      <c r="N14" s="81">
        <f>分析係数表!H17</f>
        <v>2.9525680606230704E-3</v>
      </c>
      <c r="O14" s="82">
        <f t="shared" si="4"/>
        <v>5.0846501513588063E-2</v>
      </c>
      <c r="P14" s="76">
        <f>分析係数表!C17</f>
        <v>0.18709439528023597</v>
      </c>
      <c r="Q14" s="82">
        <f t="shared" si="5"/>
        <v>9.5130954528003624E-3</v>
      </c>
      <c r="R14" s="83">
        <v>2.6734766763387117E-2</v>
      </c>
      <c r="S14" s="84">
        <f t="shared" si="6"/>
        <v>0.23233461025614435</v>
      </c>
      <c r="T14" s="85">
        <f>分析係数表!F17</f>
        <v>0.32134800738259622</v>
      </c>
      <c r="U14" s="86">
        <f t="shared" si="7"/>
        <v>7.4660264051824091E-2</v>
      </c>
      <c r="V14" s="87">
        <f>分析係数表!D17</f>
        <v>5.1062957139927541E-2</v>
      </c>
      <c r="W14" s="167">
        <f t="shared" si="8"/>
        <v>0</v>
      </c>
      <c r="X14" s="76">
        <f>分析係数表!E17</f>
        <v>4.9900881810103222E-2</v>
      </c>
      <c r="Y14" s="166">
        <f t="shared" si="9"/>
        <v>0</v>
      </c>
    </row>
    <row r="15" spans="1:25" x14ac:dyDescent="0.2">
      <c r="A15" s="6" t="s">
        <v>3</v>
      </c>
      <c r="B15" s="5" t="s">
        <v>31</v>
      </c>
      <c r="C15" s="75">
        <f>最終需要_まとめ!C16</f>
        <v>100</v>
      </c>
      <c r="D15" s="76">
        <f>投入係数表!M15</f>
        <v>8.6894923258559617E-2</v>
      </c>
      <c r="E15" s="77">
        <f t="shared" si="0"/>
        <v>8.6894923258559622</v>
      </c>
      <c r="F15" s="76">
        <f>分析係数表!C18</f>
        <v>0.19379844961240311</v>
      </c>
      <c r="G15" s="77">
        <f t="shared" si="1"/>
        <v>1.6840101406697603</v>
      </c>
      <c r="H15" s="77">
        <v>1.7253397198850526</v>
      </c>
      <c r="I15" s="77">
        <f t="shared" si="2"/>
        <v>101.72533971988506</v>
      </c>
      <c r="J15" s="76">
        <f>分析係数表!G18</f>
        <v>0.21558441558441557</v>
      </c>
      <c r="K15" s="78">
        <f t="shared" si="3"/>
        <v>21.930397913637556</v>
      </c>
      <c r="L15" s="79"/>
      <c r="M15" s="80"/>
      <c r="N15" s="81">
        <f>分析係数表!H18</f>
        <v>4.3783328655627279E-4</v>
      </c>
      <c r="O15" s="82">
        <f t="shared" si="4"/>
        <v>7.5399755096195219E-3</v>
      </c>
      <c r="P15" s="76">
        <f>分析係数表!C18</f>
        <v>0.19379844961240311</v>
      </c>
      <c r="Q15" s="82">
        <f t="shared" si="5"/>
        <v>1.4612355638797523E-3</v>
      </c>
      <c r="R15" s="83">
        <v>4.8503264750202283E-3</v>
      </c>
      <c r="S15" s="84">
        <f t="shared" si="6"/>
        <v>101.73019004636008</v>
      </c>
      <c r="T15" s="85">
        <f>分析係数表!F18</f>
        <v>0.45643447461629277</v>
      </c>
      <c r="U15" s="86">
        <f t="shared" si="7"/>
        <v>46.433165846425979</v>
      </c>
      <c r="V15" s="87">
        <f>分析係数表!D18</f>
        <v>7.5088547815820542E-2</v>
      </c>
      <c r="W15" s="167">
        <f t="shared" si="8"/>
        <v>8</v>
      </c>
      <c r="X15" s="76">
        <f>分析係数表!E18</f>
        <v>7.5796930342384883E-2</v>
      </c>
      <c r="Y15" s="166">
        <f t="shared" si="9"/>
        <v>8</v>
      </c>
    </row>
    <row r="16" spans="1:25" x14ac:dyDescent="0.2">
      <c r="A16" s="6" t="s">
        <v>4</v>
      </c>
      <c r="B16" s="5" t="s">
        <v>32</v>
      </c>
      <c r="C16" s="90"/>
      <c r="D16" s="76">
        <f>投入係数表!M16</f>
        <v>8.2644628099173556E-3</v>
      </c>
      <c r="E16" s="77">
        <f t="shared" si="0"/>
        <v>0.82644628099173556</v>
      </c>
      <c r="F16" s="76">
        <f>分析係数表!C19</f>
        <v>0.18975946996975368</v>
      </c>
      <c r="G16" s="77">
        <f t="shared" si="1"/>
        <v>0.15682600823946585</v>
      </c>
      <c r="H16" s="77">
        <v>0.19574470779300998</v>
      </c>
      <c r="I16" s="77">
        <f t="shared" si="2"/>
        <v>0.19574470779300998</v>
      </c>
      <c r="J16" s="76">
        <f>分析係数表!G19</f>
        <v>5.7642820380854352E-2</v>
      </c>
      <c r="K16" s="78">
        <f t="shared" si="3"/>
        <v>1.1283277031815295E-2</v>
      </c>
      <c r="L16" s="79"/>
      <c r="M16" s="80"/>
      <c r="N16" s="81">
        <f>分析係数表!H19</f>
        <v>-1.1226494527083918E-4</v>
      </c>
      <c r="O16" s="82">
        <f t="shared" si="4"/>
        <v>-1.9333270537485955E-3</v>
      </c>
      <c r="P16" s="76">
        <f>分析係数表!C19</f>
        <v>0.18975946996975368</v>
      </c>
      <c r="Q16" s="82">
        <f t="shared" si="5"/>
        <v>-3.6686711699751898E-4</v>
      </c>
      <c r="R16" s="83">
        <v>3.5662390275380228E-3</v>
      </c>
      <c r="S16" s="84">
        <f t="shared" si="6"/>
        <v>0.19931094682054801</v>
      </c>
      <c r="T16" s="85">
        <f>分析係数表!F19</f>
        <v>0.23974952822096415</v>
      </c>
      <c r="U16" s="86">
        <f t="shared" si="7"/>
        <v>4.7784705469500061E-2</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投入係数表!M17</f>
        <v>1.038961038961039E-2</v>
      </c>
      <c r="E17" s="77">
        <f t="shared" si="0"/>
        <v>1.0389610389610389</v>
      </c>
      <c r="F17" s="76">
        <f>分析係数表!C20</f>
        <v>6.5301867121599799E-2</v>
      </c>
      <c r="G17" s="77">
        <f t="shared" si="1"/>
        <v>6.7846095710753035E-2</v>
      </c>
      <c r="H17" s="77">
        <v>7.4469955070724528E-2</v>
      </c>
      <c r="I17" s="77">
        <f t="shared" si="2"/>
        <v>7.4469955070724528E-2</v>
      </c>
      <c r="J17" s="76">
        <f>分析係数表!G20</f>
        <v>0.10011990407673861</v>
      </c>
      <c r="K17" s="78">
        <f t="shared" si="3"/>
        <v>7.4559247582799736E-3</v>
      </c>
      <c r="L17" s="79"/>
      <c r="M17" s="80"/>
      <c r="N17" s="81">
        <f>分析係数表!H20</f>
        <v>5.5009823182711204E-4</v>
      </c>
      <c r="O17" s="82">
        <f t="shared" si="4"/>
        <v>9.4733025633681189E-3</v>
      </c>
      <c r="P17" s="76">
        <f>分析係数表!C20</f>
        <v>6.5301867121599799E-2</v>
      </c>
      <c r="Q17" s="82">
        <f t="shared" si="5"/>
        <v>6.1862434519577563E-4</v>
      </c>
      <c r="R17" s="83">
        <v>2.5789767909447227E-3</v>
      </c>
      <c r="S17" s="84">
        <f t="shared" si="6"/>
        <v>7.7048931861669251E-2</v>
      </c>
      <c r="T17" s="85">
        <f>分析係数表!F20</f>
        <v>0.22242206235011991</v>
      </c>
      <c r="U17" s="86">
        <f t="shared" si="7"/>
        <v>1.7137382326546338E-2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投入係数表!M18</f>
        <v>1.1097992916174734E-2</v>
      </c>
      <c r="E18" s="77">
        <f t="shared" si="0"/>
        <v>1.1097992916174735</v>
      </c>
      <c r="F18" s="76">
        <f>分析係数表!C21</f>
        <v>0.11128404669260705</v>
      </c>
      <c r="G18" s="77">
        <f t="shared" si="1"/>
        <v>0.12350295618778115</v>
      </c>
      <c r="H18" s="77">
        <v>0.1488592220845078</v>
      </c>
      <c r="I18" s="77">
        <f t="shared" si="2"/>
        <v>0.1488592220845078</v>
      </c>
      <c r="J18" s="76">
        <f>分析係数表!G21</f>
        <v>0.28512917454316322</v>
      </c>
      <c r="K18" s="78">
        <f t="shared" si="3"/>
        <v>4.2444107116093123E-2</v>
      </c>
      <c r="L18" s="79"/>
      <c r="M18" s="80"/>
      <c r="N18" s="81">
        <f>分析係数表!H21</f>
        <v>9.2057255122088126E-4</v>
      </c>
      <c r="O18" s="82">
        <f t="shared" si="4"/>
        <v>1.5853281840738483E-2</v>
      </c>
      <c r="P18" s="76">
        <f>分析係数表!C21</f>
        <v>0.11128404669260705</v>
      </c>
      <c r="Q18" s="82">
        <f t="shared" si="5"/>
        <v>1.7642173565958008E-3</v>
      </c>
      <c r="R18" s="83">
        <v>5.9559506562231563E-3</v>
      </c>
      <c r="S18" s="84">
        <f t="shared" si="6"/>
        <v>0.15481517274073095</v>
      </c>
      <c r="T18" s="85">
        <f>分析係数表!F21</f>
        <v>0.42485822306238186</v>
      </c>
      <c r="U18" s="86">
        <f t="shared" si="7"/>
        <v>6.5774499193722649E-2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投入係数表!M19</f>
        <v>2.3612750885478157E-3</v>
      </c>
      <c r="E19" s="77">
        <f t="shared" si="0"/>
        <v>0.23612750885478156</v>
      </c>
      <c r="F19" s="76">
        <f>分析係数表!C22</f>
        <v>0.13366912049593183</v>
      </c>
      <c r="G19" s="77">
        <f t="shared" si="1"/>
        <v>3.1562956433514006E-2</v>
      </c>
      <c r="H19" s="77">
        <v>4.187754546385658E-2</v>
      </c>
      <c r="I19" s="77">
        <f t="shared" si="2"/>
        <v>4.187754546385658E-2</v>
      </c>
      <c r="J19" s="76">
        <f>分析係数表!G22</f>
        <v>0.19466531325776801</v>
      </c>
      <c r="K19" s="78">
        <f t="shared" si="3"/>
        <v>8.1521055061880635E-3</v>
      </c>
      <c r="L19" s="79"/>
      <c r="M19" s="80"/>
      <c r="N19" s="81">
        <f>分析係数表!H22</f>
        <v>4.490597810833567E-5</v>
      </c>
      <c r="O19" s="82">
        <f t="shared" si="4"/>
        <v>7.7333082149943816E-4</v>
      </c>
      <c r="P19" s="76">
        <f>分析係数表!C22</f>
        <v>0.13366912049593183</v>
      </c>
      <c r="Q19" s="82">
        <f t="shared" si="5"/>
        <v>1.0337045076222634E-4</v>
      </c>
      <c r="R19" s="83">
        <v>1.7854788632038487E-3</v>
      </c>
      <c r="S19" s="84">
        <f t="shared" si="6"/>
        <v>4.3663024327060429E-2</v>
      </c>
      <c r="T19" s="85">
        <f>分析係数表!F22</f>
        <v>0.41154908926859529</v>
      </c>
      <c r="U19" s="86">
        <f t="shared" si="7"/>
        <v>1.7969477896514239E-2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投入係数表!M20</f>
        <v>1.4167650531286896E-3</v>
      </c>
      <c r="E20" s="77">
        <f t="shared" si="0"/>
        <v>0.14167650531286896</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3.8666541074971908E-4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投入係数表!M21</f>
        <v>0</v>
      </c>
      <c r="E21" s="77">
        <f t="shared" si="0"/>
        <v>0</v>
      </c>
      <c r="F21" s="76">
        <f>分析係数表!C24</f>
        <v>0.55726027397260269</v>
      </c>
      <c r="G21" s="77">
        <f t="shared" si="1"/>
        <v>0</v>
      </c>
      <c r="H21" s="77">
        <v>2.1624584461710415E-2</v>
      </c>
      <c r="I21" s="77">
        <f t="shared" si="2"/>
        <v>2.1624584461710415E-2</v>
      </c>
      <c r="J21" s="76">
        <f>分析係数表!G24</f>
        <v>0.20783847980997625</v>
      </c>
      <c r="K21" s="78">
        <f t="shared" si="3"/>
        <v>4.4944207610443264E-3</v>
      </c>
      <c r="L21" s="79"/>
      <c r="M21" s="80"/>
      <c r="N21" s="81">
        <f>分析係数表!H24</f>
        <v>3.255683412854336E-4</v>
      </c>
      <c r="O21" s="82">
        <f t="shared" si="4"/>
        <v>5.6066484558709266E-3</v>
      </c>
      <c r="P21" s="76">
        <f>分析係数表!C24</f>
        <v>0.55726027397260269</v>
      </c>
      <c r="Q21" s="82">
        <f t="shared" si="5"/>
        <v>3.1243624545867024E-3</v>
      </c>
      <c r="R21" s="83">
        <v>1.6096373054450455E-2</v>
      </c>
      <c r="S21" s="84">
        <f t="shared" si="6"/>
        <v>3.772095751616087E-2</v>
      </c>
      <c r="T21" s="85">
        <f>分析係数表!F24</f>
        <v>0.38954869358669836</v>
      </c>
      <c r="U21" s="86">
        <f t="shared" si="7"/>
        <v>1.4694149721259818E-2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投入係数表!M22</f>
        <v>0</v>
      </c>
      <c r="E22" s="77">
        <f t="shared" si="0"/>
        <v>0</v>
      </c>
      <c r="F22" s="76">
        <f>分析係数表!C25</f>
        <v>7.2460776218001621E-2</v>
      </c>
      <c r="G22" s="77">
        <f t="shared" si="1"/>
        <v>0</v>
      </c>
      <c r="H22" s="77">
        <v>1.3566225297380252E-2</v>
      </c>
      <c r="I22" s="77">
        <f t="shared" si="2"/>
        <v>1.3566225297380252E-2</v>
      </c>
      <c r="J22" s="76">
        <f>分析係数表!G25</f>
        <v>0.19694960212201593</v>
      </c>
      <c r="K22" s="78">
        <f t="shared" si="3"/>
        <v>2.6718626746166678E-3</v>
      </c>
      <c r="L22" s="79"/>
      <c r="M22" s="80"/>
      <c r="N22" s="81">
        <f>分析係数表!H25</f>
        <v>5.0519225371877636E-4</v>
      </c>
      <c r="O22" s="82">
        <f t="shared" si="4"/>
        <v>8.6999717418686801E-3</v>
      </c>
      <c r="P22" s="76">
        <f>分析係数表!C25</f>
        <v>7.2460776218001621E-2</v>
      </c>
      <c r="Q22" s="82">
        <f t="shared" si="5"/>
        <v>6.304067054904842E-4</v>
      </c>
      <c r="R22" s="83">
        <v>9.2316268508754965E-3</v>
      </c>
      <c r="S22" s="84">
        <f t="shared" si="6"/>
        <v>2.2797852148255748E-2</v>
      </c>
      <c r="T22" s="85">
        <f>分析係数表!F25</f>
        <v>0.34811560565870908</v>
      </c>
      <c r="U22" s="86">
        <f t="shared" si="7"/>
        <v>7.9362881083077513E-3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投入係数表!M23</f>
        <v>0</v>
      </c>
      <c r="E23" s="77">
        <f t="shared" si="0"/>
        <v>0</v>
      </c>
      <c r="F23" s="76">
        <f>分析係数表!C26</f>
        <v>0.52994639944068989</v>
      </c>
      <c r="G23" s="77">
        <f t="shared" si="1"/>
        <v>0</v>
      </c>
      <c r="H23" s="77">
        <v>3.0709560241593235E-2</v>
      </c>
      <c r="I23" s="77">
        <f t="shared" si="2"/>
        <v>3.0709560241593235E-2</v>
      </c>
      <c r="J23" s="76">
        <f>分析係数表!G26</f>
        <v>0.19649205047072152</v>
      </c>
      <c r="K23" s="78">
        <f t="shared" si="3"/>
        <v>6.0341844609248007E-3</v>
      </c>
      <c r="L23" s="79"/>
      <c r="M23" s="80"/>
      <c r="N23" s="81">
        <f>分析係数表!H26</f>
        <v>1.0148751052483862E-2</v>
      </c>
      <c r="O23" s="82">
        <f t="shared" si="4"/>
        <v>0.17477276565887304</v>
      </c>
      <c r="P23" s="76">
        <f>分析係数表!C26</f>
        <v>0.52994639944068989</v>
      </c>
      <c r="Q23" s="82">
        <f t="shared" si="5"/>
        <v>9.2620197881211216E-2</v>
      </c>
      <c r="R23" s="83">
        <v>0.10823591083437042</v>
      </c>
      <c r="S23" s="84">
        <f t="shared" si="6"/>
        <v>0.13894547107596367</v>
      </c>
      <c r="T23" s="85">
        <f>分析係数表!F26</f>
        <v>0.33286456502207118</v>
      </c>
      <c r="U23" s="86">
        <f t="shared" si="7"/>
        <v>4.6250023791487418E-2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投入係数表!M24</f>
        <v>0</v>
      </c>
      <c r="E24" s="77">
        <f t="shared" si="0"/>
        <v>0</v>
      </c>
      <c r="F24" s="76">
        <f>分析係数表!C27</f>
        <v>1</v>
      </c>
      <c r="G24" s="77">
        <f t="shared" si="1"/>
        <v>0</v>
      </c>
      <c r="H24" s="77">
        <v>7.3066190326876784E-3</v>
      </c>
      <c r="I24" s="77">
        <f t="shared" si="2"/>
        <v>7.3066190326876784E-3</v>
      </c>
      <c r="J24" s="76">
        <f>分析係数表!G27</f>
        <v>0.17101837770961673</v>
      </c>
      <c r="K24" s="78">
        <f t="shared" si="3"/>
        <v>1.2495661335124558E-3</v>
      </c>
      <c r="L24" s="79"/>
      <c r="M24" s="80"/>
      <c r="N24" s="81">
        <f>分析係数表!H27</f>
        <v>1.1349985966881842E-2</v>
      </c>
      <c r="O24" s="82">
        <f t="shared" si="4"/>
        <v>0.19545936513398302</v>
      </c>
      <c r="P24" s="76">
        <f>分析係数表!C27</f>
        <v>1</v>
      </c>
      <c r="Q24" s="82">
        <f t="shared" si="5"/>
        <v>0.19545936513398302</v>
      </c>
      <c r="R24" s="83">
        <v>0.20319719108514298</v>
      </c>
      <c r="S24" s="84">
        <f t="shared" si="6"/>
        <v>0.21050381011783065</v>
      </c>
      <c r="T24" s="85">
        <f>分析係数表!F27</f>
        <v>0.32043714720210326</v>
      </c>
      <c r="U24" s="86">
        <f t="shared" si="7"/>
        <v>6.7453240389330898E-2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投入係数表!M25</f>
        <v>0</v>
      </c>
      <c r="E25" s="77">
        <f t="shared" si="0"/>
        <v>0</v>
      </c>
      <c r="F25" s="76">
        <f>分析係数表!C28</f>
        <v>0.16640624999999998</v>
      </c>
      <c r="G25" s="77">
        <f t="shared" si="1"/>
        <v>0</v>
      </c>
      <c r="H25" s="77">
        <v>3.2979486116894136E-2</v>
      </c>
      <c r="I25" s="77">
        <f t="shared" si="2"/>
        <v>3.2979486116894136E-2</v>
      </c>
      <c r="J25" s="76">
        <f>分析係数表!G28</f>
        <v>0.1248661800486618</v>
      </c>
      <c r="K25" s="78">
        <f t="shared" si="3"/>
        <v>4.1180224513844453E-3</v>
      </c>
      <c r="L25" s="79"/>
      <c r="M25" s="80"/>
      <c r="N25" s="81">
        <f>分析係数表!H28</f>
        <v>1.9927027785573953E-2</v>
      </c>
      <c r="O25" s="82">
        <f t="shared" si="4"/>
        <v>0.34316555204037569</v>
      </c>
      <c r="P25" s="76">
        <f>分析係数表!C28</f>
        <v>0.16640624999999998</v>
      </c>
      <c r="Q25" s="82">
        <f t="shared" si="5"/>
        <v>5.7104892644218759E-2</v>
      </c>
      <c r="R25" s="83">
        <v>6.7711483669925118E-2</v>
      </c>
      <c r="S25" s="84">
        <f t="shared" si="6"/>
        <v>0.10069096978681925</v>
      </c>
      <c r="T25" s="85">
        <f>分析係数表!F28</f>
        <v>0.21187347931873479</v>
      </c>
      <c r="U25" s="86">
        <f t="shared" si="7"/>
        <v>2.1333746104710997E-2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投入係数表!M26</f>
        <v>1.038961038961039E-2</v>
      </c>
      <c r="E26" s="77">
        <f t="shared" si="0"/>
        <v>1.0389610389610389</v>
      </c>
      <c r="F26" s="76">
        <f>分析係数表!C29</f>
        <v>0.73364739989128469</v>
      </c>
      <c r="G26" s="77">
        <f t="shared" si="1"/>
        <v>0.76223106482211389</v>
      </c>
      <c r="H26" s="77">
        <v>0.94072948119045408</v>
      </c>
      <c r="I26" s="77">
        <f t="shared" si="2"/>
        <v>0.94072948119045408</v>
      </c>
      <c r="J26" s="76">
        <f>分析係数表!G29</f>
        <v>0.26009380097879281</v>
      </c>
      <c r="K26" s="78">
        <f t="shared" si="3"/>
        <v>0.24467790645563298</v>
      </c>
      <c r="L26" s="79"/>
      <c r="M26" s="80"/>
      <c r="N26" s="81">
        <f>分析係数表!H29</f>
        <v>1.0137524557956778E-2</v>
      </c>
      <c r="O26" s="82">
        <f t="shared" si="4"/>
        <v>0.17457943295349818</v>
      </c>
      <c r="P26" s="76">
        <f>分析係数表!C29</f>
        <v>0.73364739989128469</v>
      </c>
      <c r="Q26" s="82">
        <f t="shared" si="5"/>
        <v>0.12807974706082881</v>
      </c>
      <c r="R26" s="83">
        <v>0.21129160175612383</v>
      </c>
      <c r="S26" s="84">
        <f t="shared" si="6"/>
        <v>1.152021082946578</v>
      </c>
      <c r="T26" s="85">
        <f>分析係数表!F29</f>
        <v>0.41032830342577487</v>
      </c>
      <c r="U26" s="86">
        <f t="shared" si="7"/>
        <v>0.4727068564761932</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投入係数表!M27</f>
        <v>5.6670602125147582E-3</v>
      </c>
      <c r="E27" s="77">
        <f t="shared" si="0"/>
        <v>0.56670602125147584</v>
      </c>
      <c r="F27" s="76">
        <f>分析係数表!C30</f>
        <v>1</v>
      </c>
      <c r="G27" s="77">
        <f t="shared" si="1"/>
        <v>0.56670602125147584</v>
      </c>
      <c r="H27" s="77">
        <v>0.6254903020655469</v>
      </c>
      <c r="I27" s="77">
        <f t="shared" si="2"/>
        <v>0.6254903020655469</v>
      </c>
      <c r="J27" s="76">
        <f>分析係数表!G30</f>
        <v>0.34455785557569396</v>
      </c>
      <c r="K27" s="78">
        <f t="shared" si="3"/>
        <v>0.2155175971630979</v>
      </c>
      <c r="L27" s="79"/>
      <c r="M27" s="80"/>
      <c r="N27" s="81">
        <f>分析係数表!H30</f>
        <v>0</v>
      </c>
      <c r="O27" s="82">
        <f t="shared" si="4"/>
        <v>0</v>
      </c>
      <c r="P27" s="76">
        <f>分析係数表!C30</f>
        <v>1</v>
      </c>
      <c r="Q27" s="82">
        <f t="shared" si="5"/>
        <v>0</v>
      </c>
      <c r="R27" s="83">
        <v>4.2723102216901634E-2</v>
      </c>
      <c r="S27" s="84">
        <f t="shared" si="6"/>
        <v>0.66821340428244858</v>
      </c>
      <c r="T27" s="85">
        <f>分析係数表!F30</f>
        <v>0.43861490031479539</v>
      </c>
      <c r="U27" s="86">
        <f t="shared" si="7"/>
        <v>0.29308835570835623</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投入係数表!M28</f>
        <v>5.7851239669421489E-2</v>
      </c>
      <c r="E28" s="77">
        <f t="shared" si="0"/>
        <v>5.785123966942149</v>
      </c>
      <c r="F28" s="76">
        <f>分析係数表!C31</f>
        <v>8.5246870996353641E-2</v>
      </c>
      <c r="G28" s="77">
        <f t="shared" si="1"/>
        <v>0.49316371650783103</v>
      </c>
      <c r="H28" s="77">
        <v>0.53437077967312985</v>
      </c>
      <c r="I28" s="77">
        <f t="shared" si="2"/>
        <v>0.53437077967312985</v>
      </c>
      <c r="J28" s="76">
        <f>分析係数表!G31</f>
        <v>7.1346375143843496E-2</v>
      </c>
      <c r="K28" s="78">
        <f t="shared" si="3"/>
        <v>3.8125418112467259E-2</v>
      </c>
      <c r="L28" s="79"/>
      <c r="M28" s="80"/>
      <c r="N28" s="81">
        <f>分析係数表!H31</f>
        <v>2.2093741229301151E-2</v>
      </c>
      <c r="O28" s="82">
        <f t="shared" si="4"/>
        <v>0.38047876417772358</v>
      </c>
      <c r="P28" s="76">
        <f>分析係数表!C31</f>
        <v>8.5246870996353641E-2</v>
      </c>
      <c r="Q28" s="82">
        <f t="shared" si="5"/>
        <v>3.2434624126710464E-2</v>
      </c>
      <c r="R28" s="83">
        <v>4.4293794333722956E-2</v>
      </c>
      <c r="S28" s="84">
        <f t="shared" si="6"/>
        <v>0.57866457400685278</v>
      </c>
      <c r="T28" s="85">
        <f>分析係数表!F31</f>
        <v>0.34637514384349827</v>
      </c>
      <c r="U28" s="86">
        <f t="shared" si="7"/>
        <v>0.20043502505876029</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投入係数表!M29</f>
        <v>1.4167650531286896E-3</v>
      </c>
      <c r="E29" s="77">
        <f t="shared" si="0"/>
        <v>0.14167650531286896</v>
      </c>
      <c r="F29" s="76">
        <f>分析係数表!C32</f>
        <v>0.30214830214830213</v>
      </c>
      <c r="G29" s="77">
        <f t="shared" si="1"/>
        <v>4.2807315534588261E-2</v>
      </c>
      <c r="H29" s="77">
        <v>5.4235054410717895E-2</v>
      </c>
      <c r="I29" s="77">
        <f t="shared" si="2"/>
        <v>5.4235054410717895E-2</v>
      </c>
      <c r="J29" s="76">
        <f>分析係数表!G32</f>
        <v>0.14123006833712984</v>
      </c>
      <c r="K29" s="78">
        <f t="shared" si="3"/>
        <v>7.6596204406936437E-3</v>
      </c>
      <c r="L29" s="79"/>
      <c r="M29" s="80"/>
      <c r="N29" s="81">
        <f>分析係数表!H32</f>
        <v>6.1970249789503225E-3</v>
      </c>
      <c r="O29" s="82">
        <f t="shared" si="4"/>
        <v>0.10671965336692246</v>
      </c>
      <c r="P29" s="76">
        <f>分析係数表!C32</f>
        <v>0.30214830214830213</v>
      </c>
      <c r="Q29" s="82">
        <f t="shared" si="5"/>
        <v>3.2245162070670956E-2</v>
      </c>
      <c r="R29" s="83">
        <v>4.1905903166170246E-2</v>
      </c>
      <c r="S29" s="84">
        <f t="shared" si="6"/>
        <v>9.6140957576888147E-2</v>
      </c>
      <c r="T29" s="85">
        <f>分析係数表!F32</f>
        <v>0.48519362186788156</v>
      </c>
      <c r="U29" s="86">
        <f t="shared" si="7"/>
        <v>4.6646979416576709E-2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投入係数表!M30</f>
        <v>2.1251475796930344E-3</v>
      </c>
      <c r="E30" s="77">
        <f t="shared" si="0"/>
        <v>0.21251475796930344</v>
      </c>
      <c r="F30" s="76">
        <f>分析係数表!C33</f>
        <v>0.62789160608063455</v>
      </c>
      <c r="G30" s="77">
        <f t="shared" si="1"/>
        <v>0.13343623269718327</v>
      </c>
      <c r="H30" s="77">
        <v>0.16729807924466958</v>
      </c>
      <c r="I30" s="77">
        <f t="shared" si="2"/>
        <v>0.16729807924466958</v>
      </c>
      <c r="J30" s="76">
        <f>分析係数表!G33</f>
        <v>0.50525210084033612</v>
      </c>
      <c r="K30" s="78">
        <f t="shared" si="3"/>
        <v>8.4527706004922334E-2</v>
      </c>
      <c r="L30" s="79"/>
      <c r="M30" s="80"/>
      <c r="N30" s="81">
        <f>分析係数表!H33</f>
        <v>9.5425203480213302E-4</v>
      </c>
      <c r="O30" s="82">
        <f t="shared" si="4"/>
        <v>1.6433279956863063E-2</v>
      </c>
      <c r="P30" s="76">
        <f>分析係数表!C33</f>
        <v>0.62789160608063455</v>
      </c>
      <c r="Q30" s="82">
        <f t="shared" si="5"/>
        <v>1.0318318545287449E-2</v>
      </c>
      <c r="R30" s="83">
        <v>4.5303163425416904E-2</v>
      </c>
      <c r="S30" s="84">
        <f t="shared" si="6"/>
        <v>0.21260124267008648</v>
      </c>
      <c r="T30" s="85">
        <f>分析係数表!F33</f>
        <v>0.63235294117647056</v>
      </c>
      <c r="U30" s="86">
        <f t="shared" si="7"/>
        <v>0.13443902110020173</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投入係数表!M31</f>
        <v>3.8488783943329399E-2</v>
      </c>
      <c r="E31" s="77">
        <f t="shared" si="0"/>
        <v>3.8488783943329401</v>
      </c>
      <c r="F31" s="76">
        <f>分析係数表!C34</f>
        <v>0.27565714917493578</v>
      </c>
      <c r="G31" s="77">
        <f t="shared" si="1"/>
        <v>1.0609708457028226</v>
      </c>
      <c r="H31" s="77">
        <v>1.2288719520178819</v>
      </c>
      <c r="I31" s="77">
        <f t="shared" si="2"/>
        <v>1.2288719520178819</v>
      </c>
      <c r="J31" s="76">
        <f>分析係数表!G34</f>
        <v>0.42483061710309467</v>
      </c>
      <c r="K31" s="78">
        <f t="shared" si="3"/>
        <v>0.52206242971644135</v>
      </c>
      <c r="L31" s="79"/>
      <c r="M31" s="80"/>
      <c r="N31" s="81">
        <f>分析係数表!H34</f>
        <v>0.15684535503788941</v>
      </c>
      <c r="O31" s="82">
        <f t="shared" si="4"/>
        <v>2.7010512267921625</v>
      </c>
      <c r="P31" s="76">
        <f>分析係数表!C34</f>
        <v>0.27565714917493578</v>
      </c>
      <c r="Q31" s="82">
        <f t="shared" si="5"/>
        <v>0.74456408095299043</v>
      </c>
      <c r="R31" s="83">
        <v>0.83811840136824334</v>
      </c>
      <c r="S31" s="84">
        <f t="shared" si="6"/>
        <v>2.0669903533861254</v>
      </c>
      <c r="T31" s="85">
        <f>分析係数表!F34</f>
        <v>0.69468351339803458</v>
      </c>
      <c r="U31" s="86">
        <f t="shared" si="7"/>
        <v>1.4359041208501186</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投入係数表!M32</f>
        <v>1.0861865407319952E-2</v>
      </c>
      <c r="E32" s="77">
        <f t="shared" si="0"/>
        <v>1.0861865407319953</v>
      </c>
      <c r="F32" s="76">
        <f>分析係数表!C35</f>
        <v>1</v>
      </c>
      <c r="G32" s="77">
        <f t="shared" si="1"/>
        <v>1.0861865407319953</v>
      </c>
      <c r="H32" s="77">
        <v>1.4953763552816373</v>
      </c>
      <c r="I32" s="77">
        <f t="shared" si="2"/>
        <v>1.4953763552816373</v>
      </c>
      <c r="J32" s="76">
        <f>分析係数表!G35</f>
        <v>0.31381419117031079</v>
      </c>
      <c r="K32" s="78">
        <f t="shared" si="3"/>
        <v>0.46927032142791431</v>
      </c>
      <c r="L32" s="79"/>
      <c r="M32" s="80"/>
      <c r="N32" s="81">
        <f>分析係数表!H35</f>
        <v>5.8153241650294694E-2</v>
      </c>
      <c r="O32" s="82">
        <f t="shared" si="4"/>
        <v>1.0014634138417724</v>
      </c>
      <c r="P32" s="76">
        <f>分析係数表!C35</f>
        <v>1</v>
      </c>
      <c r="Q32" s="82">
        <f t="shared" si="5"/>
        <v>1.0014634138417724</v>
      </c>
      <c r="R32" s="83">
        <v>1.2940977957559383</v>
      </c>
      <c r="S32" s="84">
        <f t="shared" si="6"/>
        <v>2.7894741510375756</v>
      </c>
      <c r="T32" s="85">
        <f>分析係数表!F35</f>
        <v>0.63575437714668681</v>
      </c>
      <c r="U32" s="86">
        <f t="shared" si="7"/>
        <v>1.7734204014596768</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投入係数表!M33</f>
        <v>2.3612750885478157E-3</v>
      </c>
      <c r="E33" s="77">
        <f t="shared" si="0"/>
        <v>0.23612750885478156</v>
      </c>
      <c r="F33" s="76">
        <f>分析係数表!C36</f>
        <v>0.71183260362767953</v>
      </c>
      <c r="G33" s="77">
        <f t="shared" si="1"/>
        <v>0.1680832594162171</v>
      </c>
      <c r="H33" s="77">
        <v>0.29944611645665115</v>
      </c>
      <c r="I33" s="77">
        <f t="shared" si="2"/>
        <v>0.29944611645665115</v>
      </c>
      <c r="J33" s="76">
        <f>分析係数表!G36</f>
        <v>2.303890306122449E-2</v>
      </c>
      <c r="K33" s="78">
        <f t="shared" si="3"/>
        <v>6.8989100491049253E-3</v>
      </c>
      <c r="L33" s="79"/>
      <c r="M33" s="80"/>
      <c r="N33" s="81">
        <f>分析係数表!H36</f>
        <v>0.16821779399382542</v>
      </c>
      <c r="O33" s="82">
        <f t="shared" si="4"/>
        <v>2.8968972573368954</v>
      </c>
      <c r="P33" s="76">
        <f>分析係数表!C36</f>
        <v>0.71183260362767953</v>
      </c>
      <c r="Q33" s="82">
        <f t="shared" si="5"/>
        <v>2.0621059171320062</v>
      </c>
      <c r="R33" s="83">
        <v>2.1692185202169649</v>
      </c>
      <c r="S33" s="84">
        <f t="shared" si="6"/>
        <v>2.468664636673616</v>
      </c>
      <c r="T33" s="85">
        <f>分析係数表!F36</f>
        <v>0.87794961734693877</v>
      </c>
      <c r="U33" s="86">
        <f t="shared" si="7"/>
        <v>2.167363173125521</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投入係数表!M34</f>
        <v>4.5336481700118066E-2</v>
      </c>
      <c r="E34" s="77">
        <f t="shared" si="0"/>
        <v>4.5336481700118068</v>
      </c>
      <c r="F34" s="76">
        <f>分析係数表!C37</f>
        <v>0.53618737957610785</v>
      </c>
      <c r="G34" s="77">
        <f t="shared" si="1"/>
        <v>2.4308849321986474</v>
      </c>
      <c r="H34" s="77">
        <v>2.8016354135060104</v>
      </c>
      <c r="I34" s="77">
        <f t="shared" si="2"/>
        <v>2.8016354135060104</v>
      </c>
      <c r="J34" s="76">
        <f>分析係数表!G37</f>
        <v>0.49029596047068413</v>
      </c>
      <c r="K34" s="78">
        <f t="shared" si="3"/>
        <v>1.3736305259536117</v>
      </c>
      <c r="L34" s="79"/>
      <c r="M34" s="80"/>
      <c r="N34" s="81">
        <f>分析係数表!H37</f>
        <v>4.9362896435587986E-2</v>
      </c>
      <c r="O34" s="82">
        <f t="shared" si="4"/>
        <v>0.85008390553325741</v>
      </c>
      <c r="P34" s="76">
        <f>分析係数表!C37</f>
        <v>0.53618737957610785</v>
      </c>
      <c r="Q34" s="82">
        <f t="shared" si="5"/>
        <v>0.45580426172770089</v>
      </c>
      <c r="R34" s="83">
        <v>0.60074460572003197</v>
      </c>
      <c r="S34" s="84">
        <f t="shared" si="6"/>
        <v>3.4023800192260425</v>
      </c>
      <c r="T34" s="85">
        <f>分析係数表!F37</f>
        <v>0.71575569252712545</v>
      </c>
      <c r="U34" s="86">
        <f t="shared" si="7"/>
        <v>2.4352728669015904</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投入係数表!M35</f>
        <v>4.9586776859504135E-3</v>
      </c>
      <c r="E35" s="77">
        <f t="shared" si="0"/>
        <v>0.49586776859504134</v>
      </c>
      <c r="F35" s="76">
        <f>分析係数表!C38</f>
        <v>4.5765302018820897E-2</v>
      </c>
      <c r="G35" s="77">
        <f t="shared" si="1"/>
        <v>2.2693538191150858E-2</v>
      </c>
      <c r="H35" s="77">
        <v>4.0482690495663554E-2</v>
      </c>
      <c r="I35" s="77">
        <f t="shared" si="2"/>
        <v>4.0482690495663554E-2</v>
      </c>
      <c r="J35" s="76">
        <f>分析係数表!G38</f>
        <v>0.29880478087649404</v>
      </c>
      <c r="K35" s="78">
        <f t="shared" si="3"/>
        <v>1.2096421462847676E-2</v>
      </c>
      <c r="L35" s="79"/>
      <c r="M35" s="80"/>
      <c r="N35" s="81">
        <f>分析係数表!H38</f>
        <v>4.3266909907381419E-2</v>
      </c>
      <c r="O35" s="82">
        <f t="shared" si="4"/>
        <v>0.74510424651470875</v>
      </c>
      <c r="P35" s="76">
        <f>分析係数表!C38</f>
        <v>4.5765302018820897E-2</v>
      </c>
      <c r="Q35" s="82">
        <f t="shared" si="5"/>
        <v>3.4099920877251624E-2</v>
      </c>
      <c r="R35" s="83">
        <v>4.5994522742101168E-2</v>
      </c>
      <c r="S35" s="84">
        <f t="shared" si="6"/>
        <v>8.6477213237764722E-2</v>
      </c>
      <c r="T35" s="85">
        <f>分析係数表!F38</f>
        <v>0.49667994687915007</v>
      </c>
      <c r="U35" s="86">
        <f t="shared" si="7"/>
        <v>4.2951497677189913E-2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投入係数表!M36</f>
        <v>0</v>
      </c>
      <c r="E36" s="77">
        <f t="shared" si="0"/>
        <v>0</v>
      </c>
      <c r="F36" s="76">
        <f>分析係数表!C39</f>
        <v>1</v>
      </c>
      <c r="G36" s="77">
        <f t="shared" si="1"/>
        <v>0</v>
      </c>
      <c r="H36" s="77">
        <v>0.20769331142267541</v>
      </c>
      <c r="I36" s="77">
        <f t="shared" si="2"/>
        <v>0.20769331142267541</v>
      </c>
      <c r="J36" s="76">
        <f>分析係数表!G39</f>
        <v>0.34650769117538827</v>
      </c>
      <c r="K36" s="78">
        <f t="shared" si="3"/>
        <v>7.196732981364215E-2</v>
      </c>
      <c r="L36" s="79"/>
      <c r="M36" s="80"/>
      <c r="N36" s="81">
        <f>分析係数表!H39</f>
        <v>3.8057816446814483E-3</v>
      </c>
      <c r="O36" s="82">
        <f t="shared" si="4"/>
        <v>6.5539787122077392E-2</v>
      </c>
      <c r="P36" s="76">
        <f>分析係数表!C39</f>
        <v>1</v>
      </c>
      <c r="Q36" s="82">
        <f t="shared" si="5"/>
        <v>6.5539787122077392E-2</v>
      </c>
      <c r="R36" s="83">
        <v>0.23014560138370421</v>
      </c>
      <c r="S36" s="84">
        <f t="shared" si="6"/>
        <v>0.43783891280637965</v>
      </c>
      <c r="T36" s="85">
        <f>分析係数表!F39</f>
        <v>0.69721056892617939</v>
      </c>
      <c r="U36" s="86">
        <f t="shared" si="7"/>
        <v>0.30526591749575582</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投入係数表!M37</f>
        <v>2.3612750885478159E-4</v>
      </c>
      <c r="E37" s="77">
        <f t="shared" si="0"/>
        <v>2.3612750885478158E-2</v>
      </c>
      <c r="F37" s="76">
        <f>分析係数表!C40</f>
        <v>0.81742190937087544</v>
      </c>
      <c r="G37" s="77">
        <f t="shared" si="1"/>
        <v>1.9301579914306387E-2</v>
      </c>
      <c r="H37" s="77">
        <v>2.1390476535012918E-2</v>
      </c>
      <c r="I37" s="77">
        <f t="shared" si="2"/>
        <v>2.1390476535012918E-2</v>
      </c>
      <c r="J37" s="76">
        <f>分析係数表!G40</f>
        <v>0.56450715973863475</v>
      </c>
      <c r="K37" s="78">
        <f t="shared" si="3"/>
        <v>1.2075077154236056E-2</v>
      </c>
      <c r="L37" s="79"/>
      <c r="M37" s="80"/>
      <c r="N37" s="81">
        <f>分析係数表!H40</f>
        <v>3.0412573673870333E-2</v>
      </c>
      <c r="O37" s="82">
        <f t="shared" si="4"/>
        <v>0.5237382988604945</v>
      </c>
      <c r="P37" s="76">
        <f>分析係数表!C40</f>
        <v>0.81742190937087544</v>
      </c>
      <c r="Q37" s="82">
        <f t="shared" si="5"/>
        <v>0.42811516026519963</v>
      </c>
      <c r="R37" s="83">
        <v>0.4293205250409986</v>
      </c>
      <c r="S37" s="84">
        <f t="shared" si="6"/>
        <v>0.45071100157601152</v>
      </c>
      <c r="T37" s="85">
        <f>分析係数表!F40</f>
        <v>0.75483108577783953</v>
      </c>
      <c r="U37" s="86">
        <f t="shared" si="7"/>
        <v>0.34021067469163829</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投入係数表!M38</f>
        <v>0</v>
      </c>
      <c r="E38" s="77">
        <f t="shared" si="0"/>
        <v>0</v>
      </c>
      <c r="F38" s="76">
        <f>分析係数表!C41</f>
        <v>0.72941623882867468</v>
      </c>
      <c r="G38" s="77">
        <f t="shared" si="1"/>
        <v>0</v>
      </c>
      <c r="H38" s="77">
        <v>2.6557180314329943E-3</v>
      </c>
      <c r="I38" s="77">
        <f t="shared" si="2"/>
        <v>2.6557180314329943E-3</v>
      </c>
      <c r="J38" s="76">
        <f>分析係数表!G41</f>
        <v>0.453348349649138</v>
      </c>
      <c r="K38" s="78">
        <f t="shared" si="3"/>
        <v>1.2039653866836055E-3</v>
      </c>
      <c r="L38" s="79"/>
      <c r="M38" s="80"/>
      <c r="N38" s="81">
        <f>分析係数表!H41</f>
        <v>5.191131069323604E-2</v>
      </c>
      <c r="O38" s="82">
        <f t="shared" si="4"/>
        <v>0.89397042965335061</v>
      </c>
      <c r="P38" s="76">
        <f>分析係数表!C41</f>
        <v>0.72941623882867468</v>
      </c>
      <c r="Q38" s="82">
        <f t="shared" si="5"/>
        <v>0.65207654842180129</v>
      </c>
      <c r="R38" s="83">
        <v>0.66352703489839282</v>
      </c>
      <c r="S38" s="84">
        <f t="shared" si="6"/>
        <v>0.66618275292982576</v>
      </c>
      <c r="T38" s="85">
        <f>分析係数表!F41</f>
        <v>0.55271593173351818</v>
      </c>
      <c r="U38" s="86">
        <f t="shared" si="7"/>
        <v>0.36820982099040878</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投入係数表!M39</f>
        <v>2.3612750885478159E-4</v>
      </c>
      <c r="E39" s="77">
        <f>$C$15*D39</f>
        <v>2.3612750885478158E-2</v>
      </c>
      <c r="F39" s="76">
        <f>分析係数表!C42</f>
        <v>0.64552736982643522</v>
      </c>
      <c r="G39" s="77">
        <f>E39*F39</f>
        <v>1.5242676973469545E-2</v>
      </c>
      <c r="H39" s="77">
        <v>3.4682756639843056E-2</v>
      </c>
      <c r="I39" s="77">
        <f>C39+H39</f>
        <v>3.4682756639843056E-2</v>
      </c>
      <c r="J39" s="76">
        <f>分析係数表!G42</f>
        <v>0.48562628336755648</v>
      </c>
      <c r="K39" s="78">
        <f>I39*J39</f>
        <v>1.6842858203948426E-2</v>
      </c>
      <c r="L39" s="79"/>
      <c r="M39" s="80"/>
      <c r="N39" s="81">
        <f>分析係数表!H42</f>
        <v>1.1765366264383946E-2</v>
      </c>
      <c r="O39" s="82">
        <f t="shared" si="4"/>
        <v>0.20261267523285281</v>
      </c>
      <c r="P39" s="76">
        <f>分析係数表!C42</f>
        <v>0.64552736982643522</v>
      </c>
      <c r="Q39" s="82">
        <f>O39*P39</f>
        <v>0.1307920273365612</v>
      </c>
      <c r="R39" s="83">
        <v>0.14070570839336563</v>
      </c>
      <c r="S39" s="84">
        <f>I39+R39</f>
        <v>0.17538846503320868</v>
      </c>
      <c r="T39" s="85">
        <f>分析係数表!F42</f>
        <v>0.5462012320328542</v>
      </c>
      <c r="U39" s="86">
        <f t="shared" si="7"/>
        <v>9.5797395685489756E-2</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投入係数表!M40</f>
        <v>5.3364817001180641E-2</v>
      </c>
      <c r="E40" s="77">
        <f>$C$15*D40</f>
        <v>5.336481700118064</v>
      </c>
      <c r="F40" s="76">
        <f>分析係数表!C43</f>
        <v>0.44974585997704541</v>
      </c>
      <c r="G40" s="77">
        <f>E40*F40</f>
        <v>2.400060551471364</v>
      </c>
      <c r="H40" s="77">
        <v>3.0183552017587552</v>
      </c>
      <c r="I40" s="77">
        <f>C40+H40</f>
        <v>3.0183552017587552</v>
      </c>
      <c r="J40" s="76">
        <f>分析係数表!G43</f>
        <v>0.36430023338101331</v>
      </c>
      <c r="K40" s="78">
        <f>I40*J40</f>
        <v>1.0995875044275101</v>
      </c>
      <c r="L40" s="79"/>
      <c r="M40" s="80"/>
      <c r="N40" s="81">
        <f>分析係数表!H43</f>
        <v>3.2949761436991298E-2</v>
      </c>
      <c r="O40" s="82">
        <f t="shared" si="4"/>
        <v>0.56743149027521278</v>
      </c>
      <c r="P40" s="76">
        <f>分析係数表!C43</f>
        <v>0.44974585997704541</v>
      </c>
      <c r="Q40" s="82">
        <f>O40*P40</f>
        <v>0.25519996357188207</v>
      </c>
      <c r="R40" s="83">
        <v>0.51039908919277022</v>
      </c>
      <c r="S40" s="84">
        <f>I40+R40</f>
        <v>3.5287542909515253</v>
      </c>
      <c r="T40" s="85">
        <f>分析係数表!F43</f>
        <v>0.57336445080177667</v>
      </c>
      <c r="U40" s="86">
        <f t="shared" si="7"/>
        <v>2.0232622660458341</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投入係数表!M41</f>
        <v>0</v>
      </c>
      <c r="E41" s="77">
        <f>$C$15*D41</f>
        <v>0</v>
      </c>
      <c r="F41" s="76">
        <f>分析係数表!C44</f>
        <v>0.68535687071374141</v>
      </c>
      <c r="G41" s="77">
        <f>E41*F41</f>
        <v>0</v>
      </c>
      <c r="H41" s="77">
        <v>5.349478482350142E-3</v>
      </c>
      <c r="I41" s="77">
        <f>C41+H41</f>
        <v>5.349478482350142E-3</v>
      </c>
      <c r="J41" s="76">
        <f>分析係数表!G44</f>
        <v>0.27039319248826293</v>
      </c>
      <c r="K41" s="78">
        <f>I41*J41</f>
        <v>1.4464625649899226E-3</v>
      </c>
      <c r="L41" s="79"/>
      <c r="M41" s="80"/>
      <c r="N41" s="81">
        <f>分析係数表!H44</f>
        <v>0.11684535503788943</v>
      </c>
      <c r="O41" s="82">
        <f t="shared" si="4"/>
        <v>2.0122067975415385</v>
      </c>
      <c r="P41" s="76">
        <f>分析係数表!C44</f>
        <v>0.68535687071374141</v>
      </c>
      <c r="Q41" s="82">
        <f>O41*P41</f>
        <v>1.3790797539919879</v>
      </c>
      <c r="R41" s="83">
        <v>1.4048967607762397</v>
      </c>
      <c r="S41" s="84">
        <f>I41+R41</f>
        <v>1.4102462392585899</v>
      </c>
      <c r="T41" s="85">
        <f>分析係数表!F44</f>
        <v>0.52366979655712054</v>
      </c>
      <c r="U41" s="86">
        <f t="shared" si="7"/>
        <v>0.73850336120799009</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投入係数表!M42</f>
        <v>4.4864226682408501E-3</v>
      </c>
      <c r="E42" s="77">
        <f>$C$15*D42</f>
        <v>0.44864226682408503</v>
      </c>
      <c r="F42" s="76">
        <f>分析係数表!C45</f>
        <v>1</v>
      </c>
      <c r="G42" s="77">
        <f>E42*F42</f>
        <v>0.44864226682408503</v>
      </c>
      <c r="H42" s="77">
        <v>0.53648344544807136</v>
      </c>
      <c r="I42" s="77">
        <f>C42+H42</f>
        <v>0.53648344544807136</v>
      </c>
      <c r="J42" s="76">
        <f>分析係数表!G45</f>
        <v>0</v>
      </c>
      <c r="K42" s="78">
        <f>I42*J42</f>
        <v>0</v>
      </c>
      <c r="L42" s="79"/>
      <c r="M42" s="80"/>
      <c r="N42" s="81">
        <f>分析係数表!H45</f>
        <v>0</v>
      </c>
      <c r="O42" s="82">
        <f t="shared" si="4"/>
        <v>0</v>
      </c>
      <c r="P42" s="76">
        <f>分析係数表!C45</f>
        <v>1</v>
      </c>
      <c r="Q42" s="82">
        <f>O42*P42</f>
        <v>0</v>
      </c>
      <c r="R42" s="83">
        <v>5.5029932336041761E-2</v>
      </c>
      <c r="S42" s="84">
        <f>I42+R42</f>
        <v>0.59151337778411317</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9.2089728453364824E-3</v>
      </c>
      <c r="E43" s="77">
        <f>$C$15*D43</f>
        <v>0.92089728453364827</v>
      </c>
      <c r="F43" s="76">
        <f>分析係数表!C46</f>
        <v>1</v>
      </c>
      <c r="G43" s="77">
        <f>E43*F43</f>
        <v>0.92089728453364827</v>
      </c>
      <c r="H43" s="77">
        <v>1.0954638258018476</v>
      </c>
      <c r="I43" s="77">
        <f>C43+H43</f>
        <v>1.0954638258018476</v>
      </c>
      <c r="J43" s="76">
        <f>分析係数表!G46</f>
        <v>9.2635479388605835E-3</v>
      </c>
      <c r="K43" s="78">
        <f>I43*J43</f>
        <v>1.0147881665603035E-2</v>
      </c>
      <c r="L43" s="79"/>
      <c r="M43" s="80"/>
      <c r="N43" s="81">
        <f>分析係数表!H46</f>
        <v>4.7106371035644121E-2</v>
      </c>
      <c r="O43" s="82">
        <f t="shared" si="4"/>
        <v>0.81122403175291069</v>
      </c>
      <c r="P43" s="76">
        <f>分析係数表!C46</f>
        <v>1</v>
      </c>
      <c r="Q43" s="82">
        <f>O43*P43</f>
        <v>0.81122403175291069</v>
      </c>
      <c r="R43" s="83">
        <v>0.86820183955419949</v>
      </c>
      <c r="S43" s="84">
        <f>I43+R43</f>
        <v>1.9636656653560471</v>
      </c>
      <c r="T43" s="85">
        <f>分析係数表!F46</f>
        <v>0.31310792033348772</v>
      </c>
      <c r="U43" s="86">
        <f t="shared" si="7"/>
        <v>0.61483927270990635</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投入係数表!M44</f>
        <v>0.52656434474616298</v>
      </c>
      <c r="E44" s="91">
        <f>SUM(E5:E43)</f>
        <v>52.65643447461629</v>
      </c>
      <c r="F44" s="92">
        <f>分析係数表!C47</f>
        <v>0.38982283979167087</v>
      </c>
      <c r="G44" s="91">
        <f>SUM(G5:G43)</f>
        <v>16.450357861764473</v>
      </c>
      <c r="H44" s="91">
        <f>SUM(H5:H43)</f>
        <v>19.656280290116829</v>
      </c>
      <c r="I44" s="91">
        <f>SUM(I5:I43)</f>
        <v>119.65628029011681</v>
      </c>
      <c r="J44" s="92">
        <f>分析係数表!G47</f>
        <v>0.23326731469175374</v>
      </c>
      <c r="K44" s="93">
        <f>SUM(K5:K43)</f>
        <v>27.465886333756963</v>
      </c>
      <c r="L44" s="94">
        <f>最終需要_まとめ!$L$33</f>
        <v>0.627</v>
      </c>
      <c r="M44" s="91">
        <f>K44*L44</f>
        <v>17.221110731265615</v>
      </c>
      <c r="N44" s="95">
        <f>分析係数表!H47</f>
        <v>1</v>
      </c>
      <c r="O44" s="96">
        <f>SUM(O5:O43)</f>
        <v>17.221110731265615</v>
      </c>
      <c r="P44" s="92">
        <f>分析係数表!C47</f>
        <v>0.38982283979167087</v>
      </c>
      <c r="Q44" s="96">
        <f>SUM(Q5:Q43)</f>
        <v>8.9483777870821548</v>
      </c>
      <c r="R44" s="91">
        <f>SUM(R5:R43)</f>
        <v>10.585387204229351</v>
      </c>
      <c r="S44" s="97">
        <f>SUM(S5:S43)</f>
        <v>130.24166749434622</v>
      </c>
      <c r="T44" s="98">
        <f>分析係数表!F47</f>
        <v>0.43488259974461208</v>
      </c>
      <c r="U44" s="99">
        <f>SUM(U5:U43)</f>
        <v>62.529809708174184</v>
      </c>
      <c r="V44" s="100">
        <f>分析係数表!D47</f>
        <v>5.7416673181664192E-2</v>
      </c>
      <c r="W44" s="164">
        <f>SUM(W5:W43)</f>
        <v>8</v>
      </c>
      <c r="X44" s="92">
        <f>分析係数表!E47</f>
        <v>4.8986266385218774E-2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0.24707259953161598</v>
      </c>
      <c r="G5" s="77">
        <f t="shared" ref="G5:G38" si="1">E5*F5</f>
        <v>0</v>
      </c>
      <c r="H5" s="77">
        <f t="array" ref="H5:H43">MMULT(逆行列係数!C5:AO43,'12'!G5:G43)</f>
        <v>6.7008157649938512E-4</v>
      </c>
      <c r="I5" s="77">
        <f t="shared" ref="I5:I38" si="2">C5+H5</f>
        <v>6.7008157649938512E-4</v>
      </c>
      <c r="J5" s="76">
        <f>分析係数表!G8</f>
        <v>0.12001140250855188</v>
      </c>
      <c r="K5" s="78">
        <f t="shared" ref="K5:K38" si="3">I5*J5</f>
        <v>8.0417429790832711E-5</v>
      </c>
      <c r="L5" s="79" t="s">
        <v>182</v>
      </c>
      <c r="M5" s="80" t="s">
        <v>182</v>
      </c>
      <c r="N5" s="81">
        <f>分析係数表!H8</f>
        <v>1.0676396295256806E-2</v>
      </c>
      <c r="O5" s="82">
        <f t="shared" ref="O5:O43" si="4">$M$44*N5</f>
        <v>6.2240041297213639E-2</v>
      </c>
      <c r="P5" s="76">
        <f>分析係数表!C8</f>
        <v>0.24707259953161598</v>
      </c>
      <c r="Q5" s="82">
        <f t="shared" ref="Q5:Q38" si="5">O5*P5</f>
        <v>1.5377808798257706E-2</v>
      </c>
      <c r="R5" s="83">
        <f t="array" ref="R5:R43">MMULT(逆行列係数!C5:AO43,'12'!Q5:Q43)</f>
        <v>2.4039685339711386E-2</v>
      </c>
      <c r="S5" s="84">
        <f t="shared" ref="S5:S38" si="6">I5+R5</f>
        <v>2.4709766916210772E-2</v>
      </c>
      <c r="T5" s="85">
        <f>分析係数表!F8</f>
        <v>0.45011402508551879</v>
      </c>
      <c r="U5" s="86">
        <f t="shared" ref="U5:U38" si="7">S5*T5</f>
        <v>1.1122212645580618E-2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投入係数表!N6</f>
        <v>0</v>
      </c>
      <c r="E6" s="77">
        <f t="shared" si="0"/>
        <v>0</v>
      </c>
      <c r="F6" s="76">
        <f>分析係数表!C9</f>
        <v>9.7560975609756073E-2</v>
      </c>
      <c r="G6" s="77">
        <f t="shared" si="1"/>
        <v>0</v>
      </c>
      <c r="H6" s="77">
        <v>6.0892594929789791E-5</v>
      </c>
      <c r="I6" s="77">
        <f t="shared" si="2"/>
        <v>6.0892594929789791E-5</v>
      </c>
      <c r="J6" s="76">
        <f>分析係数表!G9</f>
        <v>0.27272727272727271</v>
      </c>
      <c r="K6" s="78">
        <f t="shared" si="3"/>
        <v>1.6607071344488123E-5</v>
      </c>
      <c r="L6" s="79"/>
      <c r="M6" s="80"/>
      <c r="N6" s="81">
        <f>分析係数表!H9</f>
        <v>5.7255122088127987E-4</v>
      </c>
      <c r="O6" s="82">
        <f t="shared" si="4"/>
        <v>3.3377940127843277E-3</v>
      </c>
      <c r="P6" s="76">
        <f>分析係数表!C9</f>
        <v>9.7560975609756073E-2</v>
      </c>
      <c r="Q6" s="82">
        <f t="shared" si="5"/>
        <v>3.2563844027164163E-4</v>
      </c>
      <c r="R6" s="83">
        <v>3.9644886609164446E-4</v>
      </c>
      <c r="S6" s="84">
        <f t="shared" si="6"/>
        <v>4.5734146102143424E-4</v>
      </c>
      <c r="T6" s="85">
        <f>分析係数表!F9</f>
        <v>0.77272727272727271</v>
      </c>
      <c r="U6" s="86">
        <f t="shared" si="7"/>
        <v>3.534002198801992E-4</v>
      </c>
      <c r="V6" s="87">
        <f>分析係数表!D9</f>
        <v>9.0909090909090912E-2</v>
      </c>
      <c r="W6" s="167">
        <f t="shared" si="8"/>
        <v>0</v>
      </c>
      <c r="X6" s="76">
        <f>分析係数表!E9</f>
        <v>0</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6.2174594355786494E-3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5.1552581917996228E-2</v>
      </c>
      <c r="E8" s="77">
        <f t="shared" si="0"/>
        <v>5.1552581917996232</v>
      </c>
      <c r="F8" s="76">
        <f>分析係数表!C11</f>
        <v>0.44906166219839139</v>
      </c>
      <c r="G8" s="77">
        <f t="shared" si="1"/>
        <v>2.3150288126714123</v>
      </c>
      <c r="H8" s="77">
        <v>2.6832765334287352</v>
      </c>
      <c r="I8" s="77">
        <f t="shared" si="2"/>
        <v>2.6832765334287352</v>
      </c>
      <c r="J8" s="76">
        <f>分析係数表!G11</f>
        <v>0.33788395904436858</v>
      </c>
      <c r="K8" s="78">
        <f t="shared" si="3"/>
        <v>0.90663609832575009</v>
      </c>
      <c r="L8" s="79"/>
      <c r="M8" s="80"/>
      <c r="N8" s="81">
        <f>分析係数表!H11</f>
        <v>-2.2452989054167835E-5</v>
      </c>
      <c r="O8" s="82">
        <f t="shared" si="4"/>
        <v>-1.3089388285428735E-4</v>
      </c>
      <c r="P8" s="76">
        <f>分析係数表!C11</f>
        <v>0.44906166219839139</v>
      </c>
      <c r="Q8" s="82">
        <f t="shared" si="5"/>
        <v>-5.8779424606147803E-5</v>
      </c>
      <c r="R8" s="83">
        <v>3.7011879848856347E-3</v>
      </c>
      <c r="S8" s="84">
        <f t="shared" si="6"/>
        <v>2.686977721413621</v>
      </c>
      <c r="T8" s="85">
        <f>分析係数表!F11</f>
        <v>0.55767918088737201</v>
      </c>
      <c r="U8" s="86">
        <f t="shared" si="7"/>
        <v>1.4984715347405655</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投入係数表!N9</f>
        <v>0</v>
      </c>
      <c r="E9" s="77">
        <f t="shared" si="0"/>
        <v>0</v>
      </c>
      <c r="F9" s="76">
        <f>分析係数表!C12</f>
        <v>0.19299381807477189</v>
      </c>
      <c r="G9" s="77">
        <f t="shared" si="1"/>
        <v>0</v>
      </c>
      <c r="H9" s="77">
        <v>6.996669309691833E-4</v>
      </c>
      <c r="I9" s="77">
        <f t="shared" si="2"/>
        <v>6.996669309691833E-4</v>
      </c>
      <c r="J9" s="76">
        <f>分析係数表!G12</f>
        <v>0.13871320371671741</v>
      </c>
      <c r="K9" s="78">
        <f t="shared" si="3"/>
        <v>9.705304152937878E-5</v>
      </c>
      <c r="L9" s="79"/>
      <c r="M9" s="80"/>
      <c r="N9" s="81">
        <f>分析係数表!H12</f>
        <v>9.0137524557956775E-2</v>
      </c>
      <c r="O9" s="82">
        <f t="shared" si="4"/>
        <v>0.52547349271853661</v>
      </c>
      <c r="P9" s="76">
        <f>分析係数表!C12</f>
        <v>0.19299381807477189</v>
      </c>
      <c r="Q9" s="82">
        <f t="shared" si="5"/>
        <v>0.10141313565683623</v>
      </c>
      <c r="R9" s="83">
        <v>0.11875304596318566</v>
      </c>
      <c r="S9" s="84">
        <f t="shared" si="6"/>
        <v>0.11945271289415484</v>
      </c>
      <c r="T9" s="85">
        <f>分析係数表!F12</f>
        <v>0.32372921058795973</v>
      </c>
      <c r="U9" s="86">
        <f t="shared" si="7"/>
        <v>3.867033244781494E-2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投入係数表!N10</f>
        <v>3.4311202607651396E-4</v>
      </c>
      <c r="E10" s="77">
        <f t="shared" si="0"/>
        <v>3.4311202607651393E-2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8.4164766675306771E-2</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投入係数表!N11</f>
        <v>3.4311202607651396E-4</v>
      </c>
      <c r="E11" s="77">
        <f t="shared" si="0"/>
        <v>3.4311202607651393E-2</v>
      </c>
      <c r="F11" s="76">
        <f>分析係数表!C14</f>
        <v>0.21988652218398286</v>
      </c>
      <c r="G11" s="77">
        <f t="shared" si="1"/>
        <v>7.5445710133464688E-3</v>
      </c>
      <c r="H11" s="77">
        <v>6.1836618156229838E-2</v>
      </c>
      <c r="I11" s="77">
        <f t="shared" si="2"/>
        <v>6.1836618156229838E-2</v>
      </c>
      <c r="J11" s="76">
        <f>分析係数表!G14</f>
        <v>0.16684014869888475</v>
      </c>
      <c r="K11" s="78">
        <f t="shared" si="3"/>
        <v>1.0316830568221542E-2</v>
      </c>
      <c r="L11" s="79"/>
      <c r="M11" s="80"/>
      <c r="N11" s="81">
        <f>分析係数表!H14</f>
        <v>1.1338759472354757E-3</v>
      </c>
      <c r="O11" s="82">
        <f t="shared" si="4"/>
        <v>6.6101410841415114E-3</v>
      </c>
      <c r="P11" s="76">
        <f>分析係数表!C14</f>
        <v>0.21988652218398286</v>
      </c>
      <c r="Q11" s="82">
        <f t="shared" si="5"/>
        <v>1.4534809341373389E-3</v>
      </c>
      <c r="R11" s="83">
        <v>1.6683471637947884E-2</v>
      </c>
      <c r="S11" s="84">
        <f t="shared" si="6"/>
        <v>7.8520089794177725E-2</v>
      </c>
      <c r="T11" s="85">
        <f>分析係数表!F14</f>
        <v>0.30074349442379184</v>
      </c>
      <c r="U11" s="86">
        <f t="shared" si="7"/>
        <v>2.3614406187170922E-2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投入係数表!N12</f>
        <v>3.8600102933607824E-3</v>
      </c>
      <c r="E12" s="77">
        <f t="shared" si="0"/>
        <v>0.38600102933607822</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4.7907161124669168E-2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投入係数表!N13</f>
        <v>2.2902727740607309E-2</v>
      </c>
      <c r="E13" s="77">
        <f t="shared" si="0"/>
        <v>2.2902727740607309</v>
      </c>
      <c r="F13" s="76">
        <f>分析係数表!C16</f>
        <v>4.5651796563096703E-2</v>
      </c>
      <c r="G13" s="77">
        <f t="shared" si="1"/>
        <v>0.10455506675541963</v>
      </c>
      <c r="H13" s="77">
        <v>0.12549138500561721</v>
      </c>
      <c r="I13" s="77">
        <f t="shared" si="2"/>
        <v>0.12549138500561721</v>
      </c>
      <c r="J13" s="76">
        <f>分析係数表!G16</f>
        <v>3.2758620689655175E-2</v>
      </c>
      <c r="K13" s="78">
        <f t="shared" si="3"/>
        <v>4.110924681218495E-3</v>
      </c>
      <c r="L13" s="79"/>
      <c r="M13" s="80"/>
      <c r="N13" s="81">
        <f>分析係数表!H16</f>
        <v>1.6682570867246702E-2</v>
      </c>
      <c r="O13" s="82">
        <f t="shared" si="4"/>
        <v>9.72541549607355E-2</v>
      </c>
      <c r="P13" s="76">
        <f>分析係数表!C16</f>
        <v>4.5651796563096703E-2</v>
      </c>
      <c r="Q13" s="82">
        <f t="shared" si="5"/>
        <v>4.4398268971833788E-3</v>
      </c>
      <c r="R13" s="83">
        <v>5.5252368769741758E-3</v>
      </c>
      <c r="S13" s="84">
        <f t="shared" si="6"/>
        <v>0.13101662188259139</v>
      </c>
      <c r="T13" s="85">
        <f>分析係数表!F16</f>
        <v>0.28965517241379313</v>
      </c>
      <c r="U13" s="86">
        <f t="shared" si="7"/>
        <v>3.7949642200474754E-2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投入係数表!N14</f>
        <v>6.8622405215302792E-4</v>
      </c>
      <c r="E14" s="77">
        <f t="shared" si="0"/>
        <v>6.8622405215302787E-2</v>
      </c>
      <c r="F14" s="76">
        <f>分析係数表!C17</f>
        <v>0.18709439528023597</v>
      </c>
      <c r="G14" s="77">
        <f t="shared" si="1"/>
        <v>1.2838867406432386E-2</v>
      </c>
      <c r="H14" s="77">
        <v>3.7096161270954255E-2</v>
      </c>
      <c r="I14" s="77">
        <f t="shared" si="2"/>
        <v>3.7096161270954255E-2</v>
      </c>
      <c r="J14" s="76">
        <f>分析係数表!G17</f>
        <v>0.21183949688973955</v>
      </c>
      <c r="K14" s="78">
        <f t="shared" si="3"/>
        <v>7.8584321401795904E-3</v>
      </c>
      <c r="L14" s="79"/>
      <c r="M14" s="80"/>
      <c r="N14" s="81">
        <f>分析係数表!H17</f>
        <v>2.9525680606230704E-3</v>
      </c>
      <c r="O14" s="82">
        <f t="shared" si="4"/>
        <v>1.7212545595338788E-2</v>
      </c>
      <c r="P14" s="76">
        <f>分析係数表!C17</f>
        <v>0.18709439528023597</v>
      </c>
      <c r="Q14" s="82">
        <f t="shared" si="5"/>
        <v>3.2203708093933997E-3</v>
      </c>
      <c r="R14" s="83">
        <v>9.0502468841946425E-3</v>
      </c>
      <c r="S14" s="84">
        <f t="shared" si="6"/>
        <v>4.6146408155148894E-2</v>
      </c>
      <c r="T14" s="85">
        <f>分析係数表!F17</f>
        <v>0.32134800738259622</v>
      </c>
      <c r="U14" s="86">
        <f t="shared" si="7"/>
        <v>1.4829056308521086E-2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投入係数表!N15</f>
        <v>5.0609023846285815E-3</v>
      </c>
      <c r="E15" s="77">
        <f t="shared" si="0"/>
        <v>0.50609023846285817</v>
      </c>
      <c r="F15" s="76">
        <f>分析係数表!C18</f>
        <v>0.19379844961240311</v>
      </c>
      <c r="G15" s="77">
        <f t="shared" si="1"/>
        <v>9.8079503578073296E-2</v>
      </c>
      <c r="H15" s="77">
        <v>0.11903975385286517</v>
      </c>
      <c r="I15" s="77">
        <f t="shared" si="2"/>
        <v>0.11903975385286517</v>
      </c>
      <c r="J15" s="76">
        <f>分析係数表!G18</f>
        <v>0.21558441558441557</v>
      </c>
      <c r="K15" s="78">
        <f t="shared" si="3"/>
        <v>2.5663115765682618E-2</v>
      </c>
      <c r="L15" s="79"/>
      <c r="M15" s="80"/>
      <c r="N15" s="81">
        <f>分析係数表!H18</f>
        <v>4.3783328655627279E-4</v>
      </c>
      <c r="O15" s="82">
        <f t="shared" si="4"/>
        <v>2.5524307156586032E-3</v>
      </c>
      <c r="P15" s="76">
        <f>分析係数表!C18</f>
        <v>0.19379844961240311</v>
      </c>
      <c r="Q15" s="82">
        <f t="shared" si="5"/>
        <v>4.9465711543771388E-4</v>
      </c>
      <c r="R15" s="83">
        <v>1.6419313643683796E-3</v>
      </c>
      <c r="S15" s="84">
        <f t="shared" si="6"/>
        <v>0.12068168521723355</v>
      </c>
      <c r="T15" s="85">
        <f>分析係数表!F18</f>
        <v>0.45643447461629277</v>
      </c>
      <c r="U15" s="86">
        <f t="shared" si="7"/>
        <v>5.5083281587936822E-2</v>
      </c>
      <c r="V15" s="87">
        <f>分析係数表!D18</f>
        <v>7.5088547815820542E-2</v>
      </c>
      <c r="W15" s="167">
        <f t="shared" si="8"/>
        <v>0</v>
      </c>
      <c r="X15" s="76">
        <f>分析係数表!E18</f>
        <v>7.5796930342384883E-2</v>
      </c>
      <c r="Y15" s="166">
        <f t="shared" si="9"/>
        <v>0</v>
      </c>
    </row>
    <row r="16" spans="1:25" x14ac:dyDescent="0.2">
      <c r="A16" s="6" t="s">
        <v>4</v>
      </c>
      <c r="B16" s="5" t="s">
        <v>32</v>
      </c>
      <c r="C16" s="75">
        <f>最終需要_まとめ!C17</f>
        <v>100</v>
      </c>
      <c r="D16" s="76">
        <f>投入係数表!N16</f>
        <v>0.53705609881626348</v>
      </c>
      <c r="E16" s="77">
        <f t="shared" si="0"/>
        <v>53.705609881626351</v>
      </c>
      <c r="F16" s="76">
        <f>分析係数表!C19</f>
        <v>0.18975946996975368</v>
      </c>
      <c r="G16" s="77">
        <f t="shared" si="1"/>
        <v>10.191148065539782</v>
      </c>
      <c r="H16" s="77">
        <v>11.355415203595568</v>
      </c>
      <c r="I16" s="77">
        <f t="shared" si="2"/>
        <v>111.35541520359557</v>
      </c>
      <c r="J16" s="76">
        <f>分析係数表!G19</f>
        <v>5.7642820380854352E-2</v>
      </c>
      <c r="K16" s="78">
        <f t="shared" si="3"/>
        <v>6.4188401970163174</v>
      </c>
      <c r="L16" s="79"/>
      <c r="M16" s="80"/>
      <c r="N16" s="81">
        <f>分析係数表!H19</f>
        <v>-1.1226494527083918E-4</v>
      </c>
      <c r="O16" s="82">
        <f t="shared" si="4"/>
        <v>-6.5446941427143679E-4</v>
      </c>
      <c r="P16" s="76">
        <f>分析係数表!C19</f>
        <v>0.18975946996975368</v>
      </c>
      <c r="Q16" s="82">
        <f t="shared" si="5"/>
        <v>-1.2419176916356298E-4</v>
      </c>
      <c r="R16" s="83">
        <v>1.207242387147733E-3</v>
      </c>
      <c r="S16" s="84">
        <f t="shared" si="6"/>
        <v>111.35662244598272</v>
      </c>
      <c r="T16" s="85">
        <f>分析係数表!F19</f>
        <v>0.23974952822096415</v>
      </c>
      <c r="U16" s="86">
        <f t="shared" si="7"/>
        <v>26.697697695704385</v>
      </c>
      <c r="V16" s="87">
        <f>分析係数表!D19</f>
        <v>4.54623434551381E-3</v>
      </c>
      <c r="W16" s="167">
        <f t="shared" si="8"/>
        <v>1</v>
      </c>
      <c r="X16" s="76">
        <f>分析係数表!E19</f>
        <v>4.7177903585520669E-3</v>
      </c>
      <c r="Y16" s="166">
        <f t="shared" si="9"/>
        <v>1</v>
      </c>
    </row>
    <row r="17" spans="1:25" x14ac:dyDescent="0.2">
      <c r="A17" s="6" t="s">
        <v>5</v>
      </c>
      <c r="B17" s="5" t="s">
        <v>33</v>
      </c>
      <c r="C17" s="90"/>
      <c r="D17" s="76">
        <f>投入係数表!N17</f>
        <v>8.6635786584319772E-3</v>
      </c>
      <c r="E17" s="77">
        <f t="shared" si="0"/>
        <v>0.86635786584319774</v>
      </c>
      <c r="F17" s="76">
        <f>分析係数表!C20</f>
        <v>6.5301867121599799E-2</v>
      </c>
      <c r="G17" s="77">
        <f t="shared" si="1"/>
        <v>5.6574786235045284E-2</v>
      </c>
      <c r="H17" s="77">
        <v>6.66426072739843E-2</v>
      </c>
      <c r="I17" s="77">
        <f t="shared" si="2"/>
        <v>6.66426072739843E-2</v>
      </c>
      <c r="J17" s="76">
        <f>分析係数表!G20</f>
        <v>0.10011990407673861</v>
      </c>
      <c r="K17" s="78">
        <f t="shared" si="3"/>
        <v>6.6722514476950708E-3</v>
      </c>
      <c r="L17" s="79"/>
      <c r="M17" s="80"/>
      <c r="N17" s="81">
        <f>分析係数表!H20</f>
        <v>5.5009823182711204E-4</v>
      </c>
      <c r="O17" s="82">
        <f t="shared" si="4"/>
        <v>3.2069001299300406E-3</v>
      </c>
      <c r="P17" s="76">
        <f>分析係数表!C20</f>
        <v>6.5301867121599799E-2</v>
      </c>
      <c r="Q17" s="82">
        <f t="shared" si="5"/>
        <v>2.0941656615693264E-4</v>
      </c>
      <c r="R17" s="83">
        <v>8.7303460969863768E-4</v>
      </c>
      <c r="S17" s="84">
        <f t="shared" si="6"/>
        <v>6.7515641883682934E-2</v>
      </c>
      <c r="T17" s="85">
        <f>分析係数表!F20</f>
        <v>0.22242206235011991</v>
      </c>
      <c r="U17" s="86">
        <f t="shared" si="7"/>
        <v>1.5016968308660892E-2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投入係数表!N18</f>
        <v>8.5778006519128492E-4</v>
      </c>
      <c r="E18" s="77">
        <f t="shared" si="0"/>
        <v>8.5778006519128494E-2</v>
      </c>
      <c r="F18" s="76">
        <f>分析係数表!C21</f>
        <v>0.11128404669260705</v>
      </c>
      <c r="G18" s="77">
        <f t="shared" si="1"/>
        <v>9.545723682673448E-3</v>
      </c>
      <c r="H18" s="77">
        <v>2.6994684726944371E-2</v>
      </c>
      <c r="I18" s="77">
        <f t="shared" si="2"/>
        <v>2.6994684726944371E-2</v>
      </c>
      <c r="J18" s="76">
        <f>分析係数表!G21</f>
        <v>0.28512917454316322</v>
      </c>
      <c r="K18" s="78">
        <f t="shared" si="3"/>
        <v>7.6969721732465836E-3</v>
      </c>
      <c r="L18" s="79"/>
      <c r="M18" s="80"/>
      <c r="N18" s="81">
        <f>分析係数表!H21</f>
        <v>9.2057255122088126E-4</v>
      </c>
      <c r="O18" s="82">
        <f t="shared" si="4"/>
        <v>5.3666491970257814E-3</v>
      </c>
      <c r="P18" s="76">
        <f>分析係数表!C21</f>
        <v>0.11128404669260705</v>
      </c>
      <c r="Q18" s="82">
        <f t="shared" si="5"/>
        <v>5.9722243982465923E-4</v>
      </c>
      <c r="R18" s="83">
        <v>2.0162069991468876E-3</v>
      </c>
      <c r="S18" s="84">
        <f t="shared" si="6"/>
        <v>2.9010891726091257E-2</v>
      </c>
      <c r="T18" s="85">
        <f>分析係数表!F21</f>
        <v>0.42485822306238186</v>
      </c>
      <c r="U18" s="86">
        <f t="shared" si="7"/>
        <v>1.2325515908202288E-2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投入係数表!N19</f>
        <v>1.7155601303825698E-4</v>
      </c>
      <c r="E19" s="77">
        <f t="shared" si="0"/>
        <v>1.7155601303825697E-2</v>
      </c>
      <c r="F19" s="76">
        <f>分析係数表!C22</f>
        <v>0.13366912049593183</v>
      </c>
      <c r="G19" s="77">
        <f t="shared" si="1"/>
        <v>2.2931741378612422E-3</v>
      </c>
      <c r="H19" s="77">
        <v>6.0620757730294539E-3</v>
      </c>
      <c r="I19" s="77">
        <f t="shared" si="2"/>
        <v>6.0620757730294539E-3</v>
      </c>
      <c r="J19" s="76">
        <f>分析係数表!G22</f>
        <v>0.19466531325776801</v>
      </c>
      <c r="K19" s="78">
        <f t="shared" si="3"/>
        <v>1.1800758793491049E-3</v>
      </c>
      <c r="L19" s="79"/>
      <c r="M19" s="80"/>
      <c r="N19" s="81">
        <f>分析係数表!H22</f>
        <v>4.490597810833567E-5</v>
      </c>
      <c r="O19" s="82">
        <f t="shared" si="4"/>
        <v>2.617877657085747E-4</v>
      </c>
      <c r="P19" s="76">
        <f>分析係数表!C22</f>
        <v>0.13366912049593183</v>
      </c>
      <c r="Q19" s="82">
        <f t="shared" si="5"/>
        <v>3.4992940398860243E-5</v>
      </c>
      <c r="R19" s="83">
        <v>6.0441987998322792E-4</v>
      </c>
      <c r="S19" s="84">
        <f t="shared" si="6"/>
        <v>6.6664956530126818E-3</v>
      </c>
      <c r="T19" s="85">
        <f>分析係数表!F22</f>
        <v>0.41154908926859529</v>
      </c>
      <c r="U19" s="86">
        <f t="shared" si="7"/>
        <v>2.7435902146104186E-3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投入係数表!N20</f>
        <v>1.7155601303825698E-4</v>
      </c>
      <c r="E20" s="77">
        <f t="shared" si="0"/>
        <v>1.7155601303825697E-2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1.3089388285428735E-4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投入係数表!N21</f>
        <v>0</v>
      </c>
      <c r="E21" s="77">
        <f t="shared" si="0"/>
        <v>0</v>
      </c>
      <c r="F21" s="76">
        <f>分析係数表!C24</f>
        <v>0.55726027397260269</v>
      </c>
      <c r="G21" s="77">
        <f t="shared" si="1"/>
        <v>0</v>
      </c>
      <c r="H21" s="77">
        <v>6.7439975702641318E-3</v>
      </c>
      <c r="I21" s="77">
        <f t="shared" si="2"/>
        <v>6.7439975702641318E-3</v>
      </c>
      <c r="J21" s="76">
        <f>分析係数表!G24</f>
        <v>0.20783847980997625</v>
      </c>
      <c r="K21" s="78">
        <f t="shared" si="3"/>
        <v>1.4016622028458707E-3</v>
      </c>
      <c r="L21" s="79"/>
      <c r="M21" s="80"/>
      <c r="N21" s="81">
        <f>分析係数表!H24</f>
        <v>3.255683412854336E-4</v>
      </c>
      <c r="O21" s="82">
        <f t="shared" si="4"/>
        <v>1.8979613013871664E-3</v>
      </c>
      <c r="P21" s="76">
        <f>分析係数表!C24</f>
        <v>0.55726027397260269</v>
      </c>
      <c r="Q21" s="82">
        <f t="shared" si="5"/>
        <v>1.0576584348004098E-3</v>
      </c>
      <c r="R21" s="83">
        <v>5.4489403768570111E-3</v>
      </c>
      <c r="S21" s="84">
        <f t="shared" si="6"/>
        <v>1.2192937947121143E-2</v>
      </c>
      <c r="T21" s="85">
        <f>分析係数表!F24</f>
        <v>0.38954869358669836</v>
      </c>
      <c r="U21" s="86">
        <f t="shared" si="7"/>
        <v>4.7497430482847207E-3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投入係数表!N22</f>
        <v>0</v>
      </c>
      <c r="E22" s="77">
        <f t="shared" si="0"/>
        <v>0</v>
      </c>
      <c r="F22" s="76">
        <f>分析係数表!C25</f>
        <v>7.2460776218001621E-2</v>
      </c>
      <c r="G22" s="77">
        <f t="shared" si="1"/>
        <v>0</v>
      </c>
      <c r="H22" s="77">
        <v>3.6564788009331986E-3</v>
      </c>
      <c r="I22" s="77">
        <f t="shared" si="2"/>
        <v>3.6564788009331986E-3</v>
      </c>
      <c r="J22" s="76">
        <f>分析係数表!G25</f>
        <v>0.19694960212201593</v>
      </c>
      <c r="K22" s="78">
        <f t="shared" si="3"/>
        <v>7.2014204501137929E-4</v>
      </c>
      <c r="L22" s="79"/>
      <c r="M22" s="80"/>
      <c r="N22" s="81">
        <f>分析係数表!H25</f>
        <v>5.0519225371877636E-4</v>
      </c>
      <c r="O22" s="82">
        <f t="shared" si="4"/>
        <v>2.9451123642214657E-3</v>
      </c>
      <c r="P22" s="76">
        <f>分析係数表!C25</f>
        <v>7.2460776218001621E-2</v>
      </c>
      <c r="Q22" s="82">
        <f t="shared" si="5"/>
        <v>2.1340512796072132E-4</v>
      </c>
      <c r="R22" s="83">
        <v>3.1250881252348197E-3</v>
      </c>
      <c r="S22" s="84">
        <f t="shared" si="6"/>
        <v>6.7815669261680183E-3</v>
      </c>
      <c r="T22" s="85">
        <f>分析係数表!F25</f>
        <v>0.34811560565870908</v>
      </c>
      <c r="U22" s="86">
        <f t="shared" si="7"/>
        <v>2.3607692778180498E-3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投入係数表!N23</f>
        <v>0</v>
      </c>
      <c r="E23" s="77">
        <f t="shared" si="0"/>
        <v>0</v>
      </c>
      <c r="F23" s="76">
        <f>分析係数表!C26</f>
        <v>0.52994639944068989</v>
      </c>
      <c r="G23" s="77">
        <f t="shared" si="1"/>
        <v>0</v>
      </c>
      <c r="H23" s="77">
        <v>1.0191383723033829E-2</v>
      </c>
      <c r="I23" s="77">
        <f t="shared" si="2"/>
        <v>1.0191383723033829E-2</v>
      </c>
      <c r="J23" s="76">
        <f>分析係数表!G26</f>
        <v>0.19649205047072152</v>
      </c>
      <c r="K23" s="78">
        <f t="shared" si="3"/>
        <v>2.0025258848728527E-3</v>
      </c>
      <c r="L23" s="79"/>
      <c r="M23" s="80"/>
      <c r="N23" s="81">
        <f>分析係数表!H26</f>
        <v>1.0148751052483862E-2</v>
      </c>
      <c r="O23" s="82">
        <f t="shared" si="4"/>
        <v>5.9164035050137884E-2</v>
      </c>
      <c r="P23" s="76">
        <f>分析係数表!C26</f>
        <v>0.52994639944068989</v>
      </c>
      <c r="Q23" s="82">
        <f t="shared" si="5"/>
        <v>3.1353767351203349E-2</v>
      </c>
      <c r="R23" s="83">
        <v>3.6639994784926501E-2</v>
      </c>
      <c r="S23" s="84">
        <f t="shared" si="6"/>
        <v>4.6831378507960333E-2</v>
      </c>
      <c r="T23" s="85">
        <f>分析係数表!F26</f>
        <v>0.33286456502207118</v>
      </c>
      <c r="U23" s="86">
        <f t="shared" si="7"/>
        <v>1.558850643643619E-2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投入係数表!N24</f>
        <v>0</v>
      </c>
      <c r="E24" s="77">
        <f t="shared" si="0"/>
        <v>0</v>
      </c>
      <c r="F24" s="76">
        <f>分析係数表!C27</f>
        <v>1</v>
      </c>
      <c r="G24" s="77">
        <f t="shared" si="1"/>
        <v>0</v>
      </c>
      <c r="H24" s="77">
        <v>2.8099937653821507E-3</v>
      </c>
      <c r="I24" s="77">
        <f t="shared" si="2"/>
        <v>2.8099937653821507E-3</v>
      </c>
      <c r="J24" s="76">
        <f>分析係数表!G27</f>
        <v>0.17101837770961673</v>
      </c>
      <c r="K24" s="78">
        <f t="shared" si="3"/>
        <v>4.8056057512979274E-4</v>
      </c>
      <c r="L24" s="79"/>
      <c r="M24" s="80"/>
      <c r="N24" s="81">
        <f>分析係数表!H27</f>
        <v>1.1349985966881842E-2</v>
      </c>
      <c r="O24" s="82">
        <f t="shared" si="4"/>
        <v>6.6166857782842259E-2</v>
      </c>
      <c r="P24" s="76">
        <f>分析係数表!C27</f>
        <v>1</v>
      </c>
      <c r="Q24" s="82">
        <f t="shared" si="5"/>
        <v>6.6166857782842259E-2</v>
      </c>
      <c r="R24" s="83">
        <v>6.8786264782899953E-2</v>
      </c>
      <c r="S24" s="84">
        <f t="shared" si="6"/>
        <v>7.159625854828211E-2</v>
      </c>
      <c r="T24" s="85">
        <f>分析係数表!F27</f>
        <v>0.32043714720210326</v>
      </c>
      <c r="U24" s="86">
        <f t="shared" si="7"/>
        <v>2.2942100839555717E-2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投入係数表!N25</f>
        <v>0</v>
      </c>
      <c r="E25" s="77">
        <f t="shared" si="0"/>
        <v>0</v>
      </c>
      <c r="F25" s="76">
        <f>分析係数表!C28</f>
        <v>0.16640624999999998</v>
      </c>
      <c r="G25" s="77">
        <f t="shared" si="1"/>
        <v>0</v>
      </c>
      <c r="H25" s="77">
        <v>8.5720584317441669E-3</v>
      </c>
      <c r="I25" s="77">
        <f t="shared" si="2"/>
        <v>8.5720584317441669E-3</v>
      </c>
      <c r="J25" s="76">
        <f>分析係数表!G28</f>
        <v>0.1248661800486618</v>
      </c>
      <c r="K25" s="78">
        <f t="shared" si="3"/>
        <v>1.0703601915258167E-3</v>
      </c>
      <c r="L25" s="79"/>
      <c r="M25" s="80"/>
      <c r="N25" s="81">
        <f>分析係数表!H28</f>
        <v>1.9927027785573953E-2</v>
      </c>
      <c r="O25" s="82">
        <f t="shared" si="4"/>
        <v>0.11616832103318002</v>
      </c>
      <c r="P25" s="76">
        <f>分析係数表!C28</f>
        <v>0.16640624999999998</v>
      </c>
      <c r="Q25" s="82">
        <f t="shared" si="5"/>
        <v>1.9331134671927611E-2</v>
      </c>
      <c r="R25" s="83">
        <v>2.2921675342504395E-2</v>
      </c>
      <c r="S25" s="84">
        <f t="shared" si="6"/>
        <v>3.1493733774248564E-2</v>
      </c>
      <c r="T25" s="85">
        <f>分析係数表!F28</f>
        <v>0.21187347931873479</v>
      </c>
      <c r="U25" s="86">
        <f t="shared" si="7"/>
        <v>6.6726869514879923E-3</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投入係数表!N26</f>
        <v>8.1489106193172074E-3</v>
      </c>
      <c r="E26" s="77">
        <f t="shared" si="0"/>
        <v>0.81489106193172078</v>
      </c>
      <c r="F26" s="76">
        <f>分析係数表!C29</f>
        <v>0.73364739989128469</v>
      </c>
      <c r="G26" s="77">
        <f t="shared" si="1"/>
        <v>0.59784270878085477</v>
      </c>
      <c r="H26" s="77">
        <v>0.74859434627241084</v>
      </c>
      <c r="I26" s="77">
        <f t="shared" si="2"/>
        <v>0.74859434627241084</v>
      </c>
      <c r="J26" s="76">
        <f>分析係数表!G29</f>
        <v>0.26009380097879281</v>
      </c>
      <c r="K26" s="78">
        <f t="shared" si="3"/>
        <v>0.19470474891322592</v>
      </c>
      <c r="L26" s="79"/>
      <c r="M26" s="80"/>
      <c r="N26" s="81">
        <f>分析係数表!H29</f>
        <v>1.0137524557956778E-2</v>
      </c>
      <c r="O26" s="82">
        <f t="shared" si="4"/>
        <v>5.9098588108710742E-2</v>
      </c>
      <c r="P26" s="76">
        <f>分析係数表!C29</f>
        <v>0.73364739989128469</v>
      </c>
      <c r="Q26" s="82">
        <f t="shared" si="5"/>
        <v>4.3357525503201634E-2</v>
      </c>
      <c r="R26" s="83">
        <v>7.1526382757475304E-2</v>
      </c>
      <c r="S26" s="84">
        <f t="shared" si="6"/>
        <v>0.8201207290298862</v>
      </c>
      <c r="T26" s="85">
        <f>分析係数表!F29</f>
        <v>0.41032830342577487</v>
      </c>
      <c r="U26" s="86">
        <f t="shared" si="7"/>
        <v>0.33651874734714282</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投入係数表!N27</f>
        <v>4.0315663063990393E-3</v>
      </c>
      <c r="E27" s="77">
        <f t="shared" si="0"/>
        <v>0.40315663063990392</v>
      </c>
      <c r="F27" s="76">
        <f>分析係数表!C30</f>
        <v>1</v>
      </c>
      <c r="G27" s="77">
        <f t="shared" si="1"/>
        <v>0.40315663063990392</v>
      </c>
      <c r="H27" s="77">
        <v>0.47763493935123669</v>
      </c>
      <c r="I27" s="77">
        <f t="shared" si="2"/>
        <v>0.47763493935123669</v>
      </c>
      <c r="J27" s="76">
        <f>分析係数表!G30</f>
        <v>0.34455785557569396</v>
      </c>
      <c r="K27" s="78">
        <f t="shared" si="3"/>
        <v>0.16457287045088875</v>
      </c>
      <c r="L27" s="79"/>
      <c r="M27" s="80"/>
      <c r="N27" s="81">
        <f>分析係数表!H30</f>
        <v>0</v>
      </c>
      <c r="O27" s="82">
        <f t="shared" si="4"/>
        <v>0</v>
      </c>
      <c r="P27" s="76">
        <f>分析係数表!C30</f>
        <v>1</v>
      </c>
      <c r="Q27" s="82">
        <f t="shared" si="5"/>
        <v>0</v>
      </c>
      <c r="R27" s="83">
        <v>1.4462614398086368E-2</v>
      </c>
      <c r="S27" s="84">
        <f t="shared" si="6"/>
        <v>0.49209755374932307</v>
      </c>
      <c r="T27" s="85">
        <f>分析係数表!F30</f>
        <v>0.43861490031479539</v>
      </c>
      <c r="U27" s="86">
        <f t="shared" si="7"/>
        <v>0.21584131948291399</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投入係数表!N28</f>
        <v>4.4175673357351175E-2</v>
      </c>
      <c r="E28" s="77">
        <f t="shared" si="0"/>
        <v>4.417567335735118</v>
      </c>
      <c r="F28" s="76">
        <f>分析係数表!C31</f>
        <v>8.5246870996353641E-2</v>
      </c>
      <c r="G28" s="77">
        <f t="shared" si="1"/>
        <v>0.37658379278711723</v>
      </c>
      <c r="H28" s="77">
        <v>0.44036556839159152</v>
      </c>
      <c r="I28" s="77">
        <f t="shared" si="2"/>
        <v>0.44036556839159152</v>
      </c>
      <c r="J28" s="76">
        <f>分析係数表!G31</f>
        <v>7.1346375143843496E-2</v>
      </c>
      <c r="K28" s="78">
        <f t="shared" si="3"/>
        <v>3.141848704289836E-2</v>
      </c>
      <c r="L28" s="79"/>
      <c r="M28" s="80"/>
      <c r="N28" s="81">
        <f>分析係数表!H31</f>
        <v>2.2093741229301151E-2</v>
      </c>
      <c r="O28" s="82">
        <f t="shared" si="4"/>
        <v>0.12879958072861875</v>
      </c>
      <c r="P28" s="76">
        <f>分析係数表!C31</f>
        <v>8.5246870996353641E-2</v>
      </c>
      <c r="Q28" s="82">
        <f t="shared" si="5"/>
        <v>1.0979761242756998E-2</v>
      </c>
      <c r="R28" s="83">
        <v>1.4994324719784726E-2</v>
      </c>
      <c r="S28" s="84">
        <f t="shared" si="6"/>
        <v>0.45535989311137626</v>
      </c>
      <c r="T28" s="85">
        <f>分析係数表!F31</f>
        <v>0.34637514384349827</v>
      </c>
      <c r="U28" s="86">
        <f t="shared" si="7"/>
        <v>0.15772534847701294</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投入係数表!N29</f>
        <v>9.4355807171041348E-4</v>
      </c>
      <c r="E29" s="77">
        <f t="shared" si="0"/>
        <v>9.4355807171041348E-2</v>
      </c>
      <c r="F29" s="76">
        <f>分析係数表!C32</f>
        <v>0.30214830214830213</v>
      </c>
      <c r="G29" s="77">
        <f t="shared" si="1"/>
        <v>2.8509446934562734E-2</v>
      </c>
      <c r="H29" s="77">
        <v>3.8075822624953341E-2</v>
      </c>
      <c r="I29" s="77">
        <f t="shared" si="2"/>
        <v>3.8075822624953341E-2</v>
      </c>
      <c r="J29" s="76">
        <f>分析係数表!G32</f>
        <v>0.14123006833712984</v>
      </c>
      <c r="K29" s="78">
        <f t="shared" si="3"/>
        <v>5.3774510313145951E-3</v>
      </c>
      <c r="L29" s="79"/>
      <c r="M29" s="80"/>
      <c r="N29" s="81">
        <f>分析係数表!H32</f>
        <v>6.1970249789503225E-3</v>
      </c>
      <c r="O29" s="82">
        <f t="shared" si="4"/>
        <v>3.6126711667783307E-2</v>
      </c>
      <c r="P29" s="76">
        <f>分析係数表!C32</f>
        <v>0.30214830214830213</v>
      </c>
      <c r="Q29" s="82">
        <f t="shared" si="5"/>
        <v>1.0915624592621983E-2</v>
      </c>
      <c r="R29" s="83">
        <v>1.4185976369855012E-2</v>
      </c>
      <c r="S29" s="84">
        <f t="shared" si="6"/>
        <v>5.2261798994808352E-2</v>
      </c>
      <c r="T29" s="85">
        <f>分析係数表!F32</f>
        <v>0.48519362186788156</v>
      </c>
      <c r="U29" s="86">
        <f t="shared" si="7"/>
        <v>2.5357091539622276E-2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投入係数表!N30</f>
        <v>1.7155601303825698E-4</v>
      </c>
      <c r="E30" s="77">
        <f t="shared" si="0"/>
        <v>1.7155601303825697E-2</v>
      </c>
      <c r="F30" s="76">
        <f>分析係数表!C33</f>
        <v>0.62789160608063455</v>
      </c>
      <c r="G30" s="77">
        <f t="shared" si="1"/>
        <v>1.0771858055938145E-2</v>
      </c>
      <c r="H30" s="77">
        <v>3.0173893409728373E-2</v>
      </c>
      <c r="I30" s="77">
        <f t="shared" si="2"/>
        <v>3.0173893409728373E-2</v>
      </c>
      <c r="J30" s="76">
        <f>分析係数表!G33</f>
        <v>0.50525210084033612</v>
      </c>
      <c r="K30" s="78">
        <f t="shared" si="3"/>
        <v>1.5245423035797633E-2</v>
      </c>
      <c r="L30" s="79"/>
      <c r="M30" s="80"/>
      <c r="N30" s="81">
        <f>分析係数表!H33</f>
        <v>9.5425203480213302E-4</v>
      </c>
      <c r="O30" s="82">
        <f t="shared" si="4"/>
        <v>5.5629900213072124E-3</v>
      </c>
      <c r="P30" s="76">
        <f>分析係数表!C33</f>
        <v>0.62789160608063455</v>
      </c>
      <c r="Q30" s="82">
        <f t="shared" si="5"/>
        <v>3.4929547390891288E-3</v>
      </c>
      <c r="R30" s="83">
        <v>1.5336016104562988E-2</v>
      </c>
      <c r="S30" s="84">
        <f t="shared" si="6"/>
        <v>4.5509909514291361E-2</v>
      </c>
      <c r="T30" s="85">
        <f>分析係数表!F33</f>
        <v>0.63235294117647056</v>
      </c>
      <c r="U30" s="86">
        <f t="shared" si="7"/>
        <v>2.8778325134037181E-2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投入係数表!N31</f>
        <v>2.3160061760164694E-2</v>
      </c>
      <c r="E31" s="77">
        <f t="shared" si="0"/>
        <v>2.3160061760164696</v>
      </c>
      <c r="F31" s="76">
        <f>分析係数表!C34</f>
        <v>0.27565714917493578</v>
      </c>
      <c r="G31" s="77">
        <f t="shared" si="1"/>
        <v>0.63842365995224459</v>
      </c>
      <c r="H31" s="77">
        <v>0.78628732099967868</v>
      </c>
      <c r="I31" s="77">
        <f t="shared" si="2"/>
        <v>0.78628732099967868</v>
      </c>
      <c r="J31" s="76">
        <f>分析係数表!G34</f>
        <v>0.42483061710309467</v>
      </c>
      <c r="K31" s="78">
        <f t="shared" si="3"/>
        <v>0.3340389278006326</v>
      </c>
      <c r="L31" s="79"/>
      <c r="M31" s="80"/>
      <c r="N31" s="81">
        <f>分析係数表!H34</f>
        <v>0.15684535503788941</v>
      </c>
      <c r="O31" s="82">
        <f t="shared" si="4"/>
        <v>0.91435921867862424</v>
      </c>
      <c r="P31" s="76">
        <f>分析係数表!C34</f>
        <v>0.27565714917493578</v>
      </c>
      <c r="Q31" s="82">
        <f t="shared" si="5"/>
        <v>0.25204965554277126</v>
      </c>
      <c r="R31" s="83">
        <v>0.28371964183195858</v>
      </c>
      <c r="S31" s="84">
        <f t="shared" si="6"/>
        <v>1.0700069628316373</v>
      </c>
      <c r="T31" s="85">
        <f>分析係数表!F34</f>
        <v>0.69468351339803458</v>
      </c>
      <c r="U31" s="86">
        <f t="shared" si="7"/>
        <v>0.74331619630024204</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投入係数表!N32</f>
        <v>3.8600102933607824E-3</v>
      </c>
      <c r="E32" s="77">
        <f t="shared" si="0"/>
        <v>0.38600102933607822</v>
      </c>
      <c r="F32" s="76">
        <f>分析係数表!C35</f>
        <v>1</v>
      </c>
      <c r="G32" s="77">
        <f t="shared" si="1"/>
        <v>0.38600102933607822</v>
      </c>
      <c r="H32" s="77">
        <v>0.68013086116963761</v>
      </c>
      <c r="I32" s="77">
        <f t="shared" si="2"/>
        <v>0.68013086116963761</v>
      </c>
      <c r="J32" s="76">
        <f>分析係数表!G35</f>
        <v>0.31381419117031079</v>
      </c>
      <c r="K32" s="78">
        <f t="shared" si="3"/>
        <v>0.21343471608791675</v>
      </c>
      <c r="L32" s="79"/>
      <c r="M32" s="80"/>
      <c r="N32" s="81">
        <f>分析係数表!H35</f>
        <v>5.8153241650294694E-2</v>
      </c>
      <c r="O32" s="82">
        <f t="shared" si="4"/>
        <v>0.33901515659260423</v>
      </c>
      <c r="P32" s="76">
        <f>分析係数表!C35</f>
        <v>1</v>
      </c>
      <c r="Q32" s="82">
        <f t="shared" si="5"/>
        <v>0.33901515659260423</v>
      </c>
      <c r="R32" s="83">
        <v>0.43807767793667934</v>
      </c>
      <c r="S32" s="84">
        <f t="shared" si="6"/>
        <v>1.118208539106317</v>
      </c>
      <c r="T32" s="85">
        <f>分析係数表!F35</f>
        <v>0.63575437714668681</v>
      </c>
      <c r="U32" s="86">
        <f t="shared" si="7"/>
        <v>0.71090597329964311</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投入係数表!N33</f>
        <v>9.4355807171041348E-4</v>
      </c>
      <c r="E33" s="77">
        <f t="shared" si="0"/>
        <v>9.4355807171041348E-2</v>
      </c>
      <c r="F33" s="76">
        <f>分析係数表!C36</f>
        <v>0.71183260362767953</v>
      </c>
      <c r="G33" s="77">
        <f t="shared" si="1"/>
        <v>6.716553988595364E-2</v>
      </c>
      <c r="H33" s="77">
        <v>0.14328809557005173</v>
      </c>
      <c r="I33" s="77">
        <f t="shared" si="2"/>
        <v>0.14328809557005173</v>
      </c>
      <c r="J33" s="76">
        <f>分析係数表!G36</f>
        <v>2.303890306122449E-2</v>
      </c>
      <c r="K33" s="78">
        <f t="shared" si="3"/>
        <v>3.301200543665892E-3</v>
      </c>
      <c r="L33" s="79"/>
      <c r="M33" s="80"/>
      <c r="N33" s="81">
        <f>分析係数表!H36</f>
        <v>0.16821779399382542</v>
      </c>
      <c r="O33" s="82">
        <f t="shared" si="4"/>
        <v>0.98065697034432076</v>
      </c>
      <c r="P33" s="76">
        <f>分析係数表!C36</f>
        <v>0.71183260362767953</v>
      </c>
      <c r="Q33" s="82">
        <f t="shared" si="5"/>
        <v>0.69806360446582993</v>
      </c>
      <c r="R33" s="83">
        <v>0.73432333737867506</v>
      </c>
      <c r="S33" s="84">
        <f t="shared" si="6"/>
        <v>0.87761143294872679</v>
      </c>
      <c r="T33" s="85">
        <f>分析係数表!F36</f>
        <v>0.87794961734693877</v>
      </c>
      <c r="U33" s="86">
        <f t="shared" si="7"/>
        <v>0.7704986217366333</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投入係数表!N34</f>
        <v>1.6984045290787442E-2</v>
      </c>
      <c r="E34" s="77">
        <f t="shared" si="0"/>
        <v>1.6984045290787442</v>
      </c>
      <c r="F34" s="76">
        <f>分析係数表!C37</f>
        <v>0.53618737957610785</v>
      </c>
      <c r="G34" s="77">
        <f t="shared" si="1"/>
        <v>0.91066307390692525</v>
      </c>
      <c r="H34" s="77">
        <v>1.1937929263486085</v>
      </c>
      <c r="I34" s="77">
        <f t="shared" si="2"/>
        <v>1.1937929263486085</v>
      </c>
      <c r="J34" s="76">
        <f>分析係数表!G37</f>
        <v>0.49029596047068413</v>
      </c>
      <c r="K34" s="78">
        <f t="shared" si="3"/>
        <v>0.58531184942719972</v>
      </c>
      <c r="L34" s="79"/>
      <c r="M34" s="80"/>
      <c r="N34" s="81">
        <f>分析係数表!H37</f>
        <v>4.9362896435587986E-2</v>
      </c>
      <c r="O34" s="82">
        <f t="shared" si="4"/>
        <v>0.28777020145515075</v>
      </c>
      <c r="P34" s="76">
        <f>分析係数表!C37</f>
        <v>0.53618737957610785</v>
      </c>
      <c r="Q34" s="82">
        <f t="shared" si="5"/>
        <v>0.15429875023832593</v>
      </c>
      <c r="R34" s="83">
        <v>0.20336392100342543</v>
      </c>
      <c r="S34" s="84">
        <f t="shared" si="6"/>
        <v>1.3971568473520339</v>
      </c>
      <c r="T34" s="85">
        <f>分析係数表!F37</f>
        <v>0.71575569252712545</v>
      </c>
      <c r="U34" s="86">
        <f t="shared" si="7"/>
        <v>1.0000229668454703</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投入係数表!N35</f>
        <v>1.8013381369016985E-3</v>
      </c>
      <c r="E35" s="77">
        <f t="shared" si="0"/>
        <v>0.18013381369016984</v>
      </c>
      <c r="F35" s="76">
        <f>分析係数表!C38</f>
        <v>4.5765302018820897E-2</v>
      </c>
      <c r="G35" s="77">
        <f t="shared" si="1"/>
        <v>8.2438783873326378E-3</v>
      </c>
      <c r="H35" s="77">
        <v>1.7510804885484073E-2</v>
      </c>
      <c r="I35" s="77">
        <f t="shared" si="2"/>
        <v>1.7510804885484073E-2</v>
      </c>
      <c r="J35" s="76">
        <f>分析係数表!G38</f>
        <v>0.29880478087649404</v>
      </c>
      <c r="K35" s="78">
        <f t="shared" si="3"/>
        <v>5.2323122167781096E-3</v>
      </c>
      <c r="L35" s="79"/>
      <c r="M35" s="80"/>
      <c r="N35" s="81">
        <f>分析係数表!H38</f>
        <v>4.3266909907381419E-2</v>
      </c>
      <c r="O35" s="82">
        <f t="shared" si="4"/>
        <v>0.25223251226021171</v>
      </c>
      <c r="P35" s="76">
        <f>分析係数表!C38</f>
        <v>4.5765302018820897E-2</v>
      </c>
      <c r="Q35" s="82">
        <f t="shared" si="5"/>
        <v>1.1543497102554534E-2</v>
      </c>
      <c r="R35" s="83">
        <v>1.5570054895963612E-2</v>
      </c>
      <c r="S35" s="84">
        <f t="shared" si="6"/>
        <v>3.3080859781447688E-2</v>
      </c>
      <c r="T35" s="85">
        <f>分析係数表!F38</f>
        <v>0.49667994687915007</v>
      </c>
      <c r="U35" s="86">
        <f t="shared" si="7"/>
        <v>1.6430599678966051E-2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投入係数表!N36</f>
        <v>0</v>
      </c>
      <c r="E36" s="77">
        <f t="shared" si="0"/>
        <v>0</v>
      </c>
      <c r="F36" s="76">
        <f>分析係数表!C39</f>
        <v>1</v>
      </c>
      <c r="G36" s="77">
        <f t="shared" si="1"/>
        <v>0</v>
      </c>
      <c r="H36" s="77">
        <v>9.5840371733314861E-2</v>
      </c>
      <c r="I36" s="77">
        <f t="shared" si="2"/>
        <v>9.5840371733314861E-2</v>
      </c>
      <c r="J36" s="76">
        <f>分析係数表!G39</f>
        <v>0.34650769117538827</v>
      </c>
      <c r="K36" s="78">
        <f t="shared" si="3"/>
        <v>3.3209425930701877E-2</v>
      </c>
      <c r="L36" s="79"/>
      <c r="M36" s="80"/>
      <c r="N36" s="81">
        <f>分析係数表!H39</f>
        <v>3.8057816446814483E-3</v>
      </c>
      <c r="O36" s="82">
        <f t="shared" si="4"/>
        <v>2.2186513143801705E-2</v>
      </c>
      <c r="P36" s="76">
        <f>分析係数表!C39</f>
        <v>1</v>
      </c>
      <c r="Q36" s="82">
        <f t="shared" si="5"/>
        <v>2.2186513143801705E-2</v>
      </c>
      <c r="R36" s="83">
        <v>7.7908834225793158E-2</v>
      </c>
      <c r="S36" s="84">
        <f t="shared" si="6"/>
        <v>0.17374920595910803</v>
      </c>
      <c r="T36" s="85">
        <f>分析係数表!F39</f>
        <v>0.69721056892617939</v>
      </c>
      <c r="U36" s="86">
        <f t="shared" si="7"/>
        <v>0.12113978273722163</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投入係数表!N37</f>
        <v>8.577800651912849E-5</v>
      </c>
      <c r="E37" s="77">
        <f t="shared" si="0"/>
        <v>8.5778006519128484E-3</v>
      </c>
      <c r="F37" s="76">
        <f>分析係数表!C40</f>
        <v>0.81742190937087544</v>
      </c>
      <c r="G37" s="77">
        <f t="shared" si="1"/>
        <v>7.0116821870893405E-3</v>
      </c>
      <c r="H37" s="77">
        <v>8.5525449373249646E-3</v>
      </c>
      <c r="I37" s="77">
        <f t="shared" si="2"/>
        <v>8.5525449373249646E-3</v>
      </c>
      <c r="J37" s="76">
        <f>分析係数表!G40</f>
        <v>0.56450715973863475</v>
      </c>
      <c r="K37" s="78">
        <f t="shared" si="3"/>
        <v>4.8279728511063554E-3</v>
      </c>
      <c r="L37" s="79"/>
      <c r="M37" s="80"/>
      <c r="N37" s="81">
        <f>分析係数表!H40</f>
        <v>3.0412573673870333E-2</v>
      </c>
      <c r="O37" s="82">
        <f t="shared" si="4"/>
        <v>0.1772957643261322</v>
      </c>
      <c r="P37" s="76">
        <f>分析係数表!C40</f>
        <v>0.81742190937087544</v>
      </c>
      <c r="Q37" s="82">
        <f t="shared" si="5"/>
        <v>0.14492544219883571</v>
      </c>
      <c r="R37" s="83">
        <v>0.14533348199596727</v>
      </c>
      <c r="S37" s="84">
        <f t="shared" si="6"/>
        <v>0.15388602693329223</v>
      </c>
      <c r="T37" s="85">
        <f>分析係数表!F40</f>
        <v>0.75483108577783953</v>
      </c>
      <c r="U37" s="86">
        <f t="shared" si="7"/>
        <v>0.11615795679609484</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投入係数表!N38</f>
        <v>0</v>
      </c>
      <c r="E38" s="77">
        <f t="shared" si="0"/>
        <v>0</v>
      </c>
      <c r="F38" s="76">
        <f>分析係数表!C41</f>
        <v>0.72941623882867468</v>
      </c>
      <c r="G38" s="77">
        <f t="shared" si="1"/>
        <v>0</v>
      </c>
      <c r="H38" s="77">
        <v>1.1863213954529056E-3</v>
      </c>
      <c r="I38" s="77">
        <f t="shared" si="2"/>
        <v>1.1863213954529056E-3</v>
      </c>
      <c r="J38" s="76">
        <f>分析係数表!G41</f>
        <v>0.453348349649138</v>
      </c>
      <c r="K38" s="78">
        <f t="shared" si="3"/>
        <v>5.3781684678203716E-4</v>
      </c>
      <c r="L38" s="79"/>
      <c r="M38" s="80"/>
      <c r="N38" s="81">
        <f>分析係数表!H41</f>
        <v>5.191131069323604E-2</v>
      </c>
      <c r="O38" s="82">
        <f t="shared" si="4"/>
        <v>0.30262665715911236</v>
      </c>
      <c r="P38" s="76">
        <f>分析係数表!C41</f>
        <v>0.72941623882867468</v>
      </c>
      <c r="Q38" s="82">
        <f t="shared" si="5"/>
        <v>0.22074079803429456</v>
      </c>
      <c r="R38" s="83">
        <v>0.22461701399213138</v>
      </c>
      <c r="S38" s="84">
        <f t="shared" si="6"/>
        <v>0.22580333538758429</v>
      </c>
      <c r="T38" s="85">
        <f>分析係数表!F41</f>
        <v>0.55271593173351818</v>
      </c>
      <c r="U38" s="86">
        <f t="shared" si="7"/>
        <v>0.12480510090728475</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投入係数表!N39</f>
        <v>5.1466803911477102E-4</v>
      </c>
      <c r="E39" s="77">
        <f>$C$16*D39</f>
        <v>5.1466803911477101E-2</v>
      </c>
      <c r="F39" s="76">
        <f>分析係数表!C42</f>
        <v>0.64552736982643522</v>
      </c>
      <c r="G39" s="77">
        <f>E39*F39</f>
        <v>3.3223230562348702E-2</v>
      </c>
      <c r="H39" s="77">
        <v>4.7252660517155216E-2</v>
      </c>
      <c r="I39" s="77">
        <f>C39+H39</f>
        <v>4.7252660517155216E-2</v>
      </c>
      <c r="J39" s="76">
        <f>分析係数表!G42</f>
        <v>0.48562628336755648</v>
      </c>
      <c r="K39" s="78">
        <f>I39*J39</f>
        <v>2.2947133906174966E-2</v>
      </c>
      <c r="L39" s="79"/>
      <c r="M39" s="80"/>
      <c r="N39" s="81">
        <f>分析係数表!H42</f>
        <v>1.1765366264383946E-2</v>
      </c>
      <c r="O39" s="82">
        <f t="shared" si="4"/>
        <v>6.8588394615646572E-2</v>
      </c>
      <c r="P39" s="76">
        <f>分析係数表!C42</f>
        <v>0.64552736982643522</v>
      </c>
      <c r="Q39" s="82">
        <f>O39*P39</f>
        <v>4.4275685976855959E-2</v>
      </c>
      <c r="R39" s="83">
        <v>4.7631662929612309E-2</v>
      </c>
      <c r="S39" s="84">
        <f>I39+R39</f>
        <v>9.4884323446767532E-2</v>
      </c>
      <c r="T39" s="85">
        <f>分析係数表!F42</f>
        <v>0.5462012320328542</v>
      </c>
      <c r="U39" s="86">
        <f>S39*T39</f>
        <v>5.1825934367228259E-2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投入係数表!N40</f>
        <v>9.7786927431806493E-3</v>
      </c>
      <c r="E40" s="77">
        <f>$C$16*D40</f>
        <v>0.97786927431806492</v>
      </c>
      <c r="F40" s="76">
        <f>分析係数表!C43</f>
        <v>0.44974585997704541</v>
      </c>
      <c r="G40" s="77">
        <f>E40*F40</f>
        <v>0.43979265772330745</v>
      </c>
      <c r="H40" s="77">
        <v>0.77794656928673289</v>
      </c>
      <c r="I40" s="77">
        <f>C40+H40</f>
        <v>0.77794656928673289</v>
      </c>
      <c r="J40" s="76">
        <f>分析係数表!G43</f>
        <v>0.36430023338101331</v>
      </c>
      <c r="K40" s="78">
        <f>I40*J40</f>
        <v>0.28340611674911542</v>
      </c>
      <c r="L40" s="79"/>
      <c r="M40" s="80"/>
      <c r="N40" s="81">
        <f>分析係数表!H43</f>
        <v>3.2949761436991298E-2</v>
      </c>
      <c r="O40" s="82">
        <f t="shared" si="4"/>
        <v>0.19208677308866667</v>
      </c>
      <c r="P40" s="76">
        <f>分析係数表!C43</f>
        <v>0.44974585997704541</v>
      </c>
      <c r="Q40" s="82">
        <f>O40*P40</f>
        <v>8.6390230952977973E-2</v>
      </c>
      <c r="R40" s="83">
        <v>0.17278017824298483</v>
      </c>
      <c r="S40" s="84">
        <f>I40+R40</f>
        <v>0.95072674752971775</v>
      </c>
      <c r="T40" s="85">
        <f>分析係数表!F43</f>
        <v>0.57336445080177667</v>
      </c>
      <c r="U40" s="86">
        <f>S40*T40</f>
        <v>0.54511291945993601</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投入係数表!N41</f>
        <v>0</v>
      </c>
      <c r="E41" s="77">
        <f>$C$16*D41</f>
        <v>0</v>
      </c>
      <c r="F41" s="76">
        <f>分析係数表!C44</f>
        <v>0.68535687071374141</v>
      </c>
      <c r="G41" s="77">
        <f>E41*F41</f>
        <v>0</v>
      </c>
      <c r="H41" s="77">
        <v>2.4108359175282249E-3</v>
      </c>
      <c r="I41" s="77">
        <f>C41+H41</f>
        <v>2.4108359175282249E-3</v>
      </c>
      <c r="J41" s="76">
        <f>分析係数表!G44</f>
        <v>0.27039319248826293</v>
      </c>
      <c r="K41" s="78">
        <f>I41*J41</f>
        <v>6.5187362030582729E-4</v>
      </c>
      <c r="L41" s="79"/>
      <c r="M41" s="80"/>
      <c r="N41" s="81">
        <f>分析係数表!H44</f>
        <v>0.11684535503788943</v>
      </c>
      <c r="O41" s="82">
        <f t="shared" si="4"/>
        <v>0.68117176637371146</v>
      </c>
      <c r="P41" s="76">
        <f>分析係数表!C44</f>
        <v>0.68535687071374141</v>
      </c>
      <c r="Q41" s="82">
        <f>O41*P41</f>
        <v>0.46684575022043862</v>
      </c>
      <c r="R41" s="83">
        <v>0.47558531721484326</v>
      </c>
      <c r="S41" s="84">
        <f>I41+R41</f>
        <v>0.47799615313237148</v>
      </c>
      <c r="T41" s="85">
        <f>分析係数表!F44</f>
        <v>0.52366979655712054</v>
      </c>
      <c r="U41" s="86">
        <f>S41*T41</f>
        <v>0.25031214826591519</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投入係数表!N42</f>
        <v>5.1466803911477102E-4</v>
      </c>
      <c r="E42" s="77">
        <f>$C$16*D42</f>
        <v>5.1466803911477101E-2</v>
      </c>
      <c r="F42" s="76">
        <f>分析係数表!C45</f>
        <v>1</v>
      </c>
      <c r="G42" s="77">
        <f>E42*F42</f>
        <v>5.1466803911477101E-2</v>
      </c>
      <c r="H42" s="77">
        <v>9.569121333997585E-2</v>
      </c>
      <c r="I42" s="77">
        <f>C42+H42</f>
        <v>9.569121333997585E-2</v>
      </c>
      <c r="J42" s="76">
        <f>分析係数表!G45</f>
        <v>0</v>
      </c>
      <c r="K42" s="78">
        <f>I42*J42</f>
        <v>0</v>
      </c>
      <c r="L42" s="79"/>
      <c r="M42" s="80"/>
      <c r="N42" s="81">
        <f>分析係数表!H45</f>
        <v>0</v>
      </c>
      <c r="O42" s="82">
        <f t="shared" si="4"/>
        <v>0</v>
      </c>
      <c r="P42" s="76">
        <f>分析係数表!C45</f>
        <v>1</v>
      </c>
      <c r="Q42" s="82">
        <f>O42*P42</f>
        <v>0</v>
      </c>
      <c r="R42" s="83">
        <v>1.8628719602063453E-2</v>
      </c>
      <c r="S42" s="84">
        <f>I42+R42</f>
        <v>0.11431993294203931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3.6884542803225255E-3</v>
      </c>
      <c r="E43" s="77">
        <f>$C$16*D43</f>
        <v>0.36884542803225256</v>
      </c>
      <c r="F43" s="76">
        <f>分析係数表!C46</f>
        <v>1</v>
      </c>
      <c r="G43" s="77">
        <f>E43*F43</f>
        <v>0.36884542803225256</v>
      </c>
      <c r="H43" s="77">
        <v>0.50550332875951176</v>
      </c>
      <c r="I43" s="77">
        <f>C43+H43</f>
        <v>0.50550332875951176</v>
      </c>
      <c r="J43" s="76">
        <f>分析係数表!G46</f>
        <v>9.2635479388605835E-3</v>
      </c>
      <c r="K43" s="78">
        <f>I43*J43</f>
        <v>4.6827543192173391E-3</v>
      </c>
      <c r="L43" s="79"/>
      <c r="M43" s="80"/>
      <c r="N43" s="81">
        <f>分析係数表!H46</f>
        <v>4.7106371035644121E-2</v>
      </c>
      <c r="O43" s="82">
        <f t="shared" si="4"/>
        <v>0.27461536622829485</v>
      </c>
      <c r="P43" s="76">
        <f>分析係数表!C46</f>
        <v>1</v>
      </c>
      <c r="Q43" s="82">
        <f>O43*P43</f>
        <v>0.27461536622829485</v>
      </c>
      <c r="R43" s="83">
        <v>0.29390348016942897</v>
      </c>
      <c r="S43" s="84">
        <f>I43+R43</f>
        <v>0.79940680892894078</v>
      </c>
      <c r="T43" s="85">
        <f>分析係数表!F46</f>
        <v>0.31310792033348772</v>
      </c>
      <c r="U43" s="86">
        <f>S43*T43</f>
        <v>0.25030060344417043</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投入係数表!N44</f>
        <v>0.75047177903585516</v>
      </c>
      <c r="E44" s="91">
        <f>SUM(E5:E43)</f>
        <v>75.047177903585535</v>
      </c>
      <c r="F44" s="92">
        <f>分析係数表!C47</f>
        <v>0.38982283979167087</v>
      </c>
      <c r="G44" s="91">
        <f>SUM(G5:G43)</f>
        <v>17.125309992103428</v>
      </c>
      <c r="H44" s="91">
        <f>SUM(H5:H43)</f>
        <v>20.605498001388057</v>
      </c>
      <c r="I44" s="91">
        <f>SUM(I5:I43)</f>
        <v>120.6054980013881</v>
      </c>
      <c r="J44" s="92">
        <f>分析係数表!G47</f>
        <v>0.23326731469175374</v>
      </c>
      <c r="K44" s="93">
        <f>SUM(K5:K43)</f>
        <v>9.2977453072134342</v>
      </c>
      <c r="L44" s="94">
        <f>最終需要_まとめ!$L$33</f>
        <v>0.627</v>
      </c>
      <c r="M44" s="91">
        <f>K44*L44</f>
        <v>5.8296863076228229</v>
      </c>
      <c r="N44" s="95">
        <f>分析係数表!H47</f>
        <v>1</v>
      </c>
      <c r="O44" s="93">
        <f>SUM(O5:O43)</f>
        <v>5.829686307622822</v>
      </c>
      <c r="P44" s="92">
        <f>分析係数表!C47</f>
        <v>0.38982283979167087</v>
      </c>
      <c r="Q44" s="96">
        <f>SUM(Q5:Q43)</f>
        <v>3.0292027195481168</v>
      </c>
      <c r="R44" s="91">
        <f>SUM(R5:R43)</f>
        <v>3.5833627579750496</v>
      </c>
      <c r="S44" s="97">
        <f>SUM(S5:S43)</f>
        <v>124.1888607593631</v>
      </c>
      <c r="T44" s="98">
        <f>分析係数表!F47</f>
        <v>0.43488259974461208</v>
      </c>
      <c r="U44" s="99">
        <f>SUM(U5:U43)</f>
        <v>33.925241078846931</v>
      </c>
      <c r="V44" s="100">
        <f>分析係数表!D47</f>
        <v>5.7416673181664192E-2</v>
      </c>
      <c r="W44" s="164">
        <f>SUM(W5:W43)</f>
        <v>1</v>
      </c>
      <c r="X44" s="92">
        <f>分析係数表!E47</f>
        <v>4.8986266385218774E-2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0.24707259953161598</v>
      </c>
      <c r="G5" s="77">
        <f t="shared" ref="G5:G38" si="1">E5*F5</f>
        <v>0</v>
      </c>
      <c r="H5" s="77">
        <f t="array" ref="H5:H43">MMULT(逆行列係数!C5:AO43,'13'!G5:G43)</f>
        <v>1.8080557771132794E-3</v>
      </c>
      <c r="I5" s="77">
        <f t="shared" ref="I5:I38" si="2">C5+H5</f>
        <v>1.8080557771132794E-3</v>
      </c>
      <c r="J5" s="76">
        <f>分析係数表!G8</f>
        <v>0.12001140250855188</v>
      </c>
      <c r="K5" s="78">
        <f t="shared" ref="K5:K38" si="3">I5*J5</f>
        <v>2.1698730962505433E-4</v>
      </c>
      <c r="L5" s="79" t="s">
        <v>183</v>
      </c>
      <c r="M5" s="80" t="s">
        <v>183</v>
      </c>
      <c r="N5" s="81">
        <f>分析係数表!H8</f>
        <v>1.0676396295256806E-2</v>
      </c>
      <c r="O5" s="82">
        <f t="shared" ref="O5:O43" si="4">$M$44*N5</f>
        <v>0.10760082700799473</v>
      </c>
      <c r="P5" s="76">
        <f>分析係数表!C8</f>
        <v>0.24707259953161598</v>
      </c>
      <c r="Q5" s="82">
        <f t="shared" ref="Q5:Q38" si="5">O5*P5</f>
        <v>2.658521604061697E-2</v>
      </c>
      <c r="R5" s="83">
        <f t="array" ref="R5:R43">MMULT(逆行列係数!C5:AO43,'13'!Q5:Q43)</f>
        <v>4.1559902108881053E-2</v>
      </c>
      <c r="S5" s="84">
        <f t="shared" ref="S5:S38" si="6">I5+R5</f>
        <v>4.3367957885994332E-2</v>
      </c>
      <c r="T5" s="85">
        <f>分析係数表!F8</f>
        <v>0.45011402508551879</v>
      </c>
      <c r="U5" s="86">
        <f t="shared" ref="U5:U38" si="7">S5*T5</f>
        <v>1.9520526083804175E-2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投入係数表!O6</f>
        <v>0</v>
      </c>
      <c r="E6" s="77">
        <f t="shared" si="0"/>
        <v>0</v>
      </c>
      <c r="F6" s="76">
        <f>分析係数表!C9</f>
        <v>9.7560975609756073E-2</v>
      </c>
      <c r="G6" s="77">
        <f t="shared" si="1"/>
        <v>0</v>
      </c>
      <c r="H6" s="77">
        <v>1.7785510464393193E-4</v>
      </c>
      <c r="I6" s="77">
        <f t="shared" si="2"/>
        <v>1.7785510464393193E-4</v>
      </c>
      <c r="J6" s="76">
        <f>分析係数表!G9</f>
        <v>0.27272727272727271</v>
      </c>
      <c r="K6" s="78">
        <f t="shared" si="3"/>
        <v>4.8505937630163253E-5</v>
      </c>
      <c r="L6" s="79"/>
      <c r="M6" s="80"/>
      <c r="N6" s="81">
        <f>分析係数表!H9</f>
        <v>5.7255122088127987E-4</v>
      </c>
      <c r="O6" s="82">
        <f t="shared" si="4"/>
        <v>5.7703913537410422E-3</v>
      </c>
      <c r="P6" s="76">
        <f>分析係数表!C9</f>
        <v>9.7560975609756073E-2</v>
      </c>
      <c r="Q6" s="82">
        <f t="shared" si="5"/>
        <v>5.6296501012107717E-4</v>
      </c>
      <c r="R6" s="83">
        <v>6.8538235143736066E-4</v>
      </c>
      <c r="S6" s="84">
        <f t="shared" si="6"/>
        <v>8.6323745608129262E-4</v>
      </c>
      <c r="T6" s="85">
        <f>分析係数表!F9</f>
        <v>0.77272727272727271</v>
      </c>
      <c r="U6" s="86">
        <f t="shared" si="7"/>
        <v>6.6704712515372607E-4</v>
      </c>
      <c r="V6" s="87">
        <f>分析係数表!D9</f>
        <v>9.0909090909090912E-2</v>
      </c>
      <c r="W6" s="167">
        <f t="shared" si="8"/>
        <v>0</v>
      </c>
      <c r="X6" s="76">
        <f>分析係数表!E9</f>
        <v>0</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1.0748768207948999E-2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0.14868105515587529</v>
      </c>
      <c r="E8" s="77">
        <f t="shared" si="0"/>
        <v>14.86810551558753</v>
      </c>
      <c r="F8" s="76">
        <f>分析係数表!C11</f>
        <v>0.44906166219839139</v>
      </c>
      <c r="G8" s="77">
        <f t="shared" si="1"/>
        <v>6.6766961765708075</v>
      </c>
      <c r="H8" s="77">
        <v>6.9393432158939197</v>
      </c>
      <c r="I8" s="77">
        <f t="shared" si="2"/>
        <v>6.9393432158939197</v>
      </c>
      <c r="J8" s="76">
        <f>分析係数表!G11</f>
        <v>0.33788395904436858</v>
      </c>
      <c r="K8" s="78">
        <f t="shared" si="3"/>
        <v>2.3446927589539182</v>
      </c>
      <c r="L8" s="79"/>
      <c r="M8" s="80"/>
      <c r="N8" s="81">
        <f>分析係数表!H11</f>
        <v>-2.2452989054167835E-5</v>
      </c>
      <c r="O8" s="82">
        <f t="shared" si="4"/>
        <v>-2.2628985700945262E-4</v>
      </c>
      <c r="P8" s="76">
        <f>分析係数表!C11</f>
        <v>0.44906166219839139</v>
      </c>
      <c r="Q8" s="82">
        <f t="shared" si="5"/>
        <v>-1.0161809932730111E-4</v>
      </c>
      <c r="R8" s="83">
        <v>6.3986282750679475E-3</v>
      </c>
      <c r="S8" s="84">
        <f t="shared" si="6"/>
        <v>6.945741844168988</v>
      </c>
      <c r="T8" s="85">
        <f>分析係数表!F11</f>
        <v>0.55767918088737201</v>
      </c>
      <c r="U8" s="86">
        <f t="shared" si="7"/>
        <v>3.8734956223113057</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投入係数表!O9</f>
        <v>0</v>
      </c>
      <c r="E9" s="77">
        <f t="shared" si="0"/>
        <v>0</v>
      </c>
      <c r="F9" s="76">
        <f>分析係数表!C12</f>
        <v>0.19299381807477189</v>
      </c>
      <c r="G9" s="77">
        <f t="shared" si="1"/>
        <v>0</v>
      </c>
      <c r="H9" s="77">
        <v>1.6564668846841945E-3</v>
      </c>
      <c r="I9" s="77">
        <f t="shared" si="2"/>
        <v>1.6564668846841945E-3</v>
      </c>
      <c r="J9" s="76">
        <f>分析係数表!G12</f>
        <v>0.13871320371671741</v>
      </c>
      <c r="K9" s="78">
        <f t="shared" si="3"/>
        <v>2.2977382842519494E-4</v>
      </c>
      <c r="L9" s="79"/>
      <c r="M9" s="80"/>
      <c r="N9" s="81">
        <f>分析係数表!H12</f>
        <v>9.0137524557956775E-2</v>
      </c>
      <c r="O9" s="82">
        <f t="shared" si="4"/>
        <v>0.90844063096444749</v>
      </c>
      <c r="P9" s="76">
        <f>分析係数表!C12</f>
        <v>0.19299381807477189</v>
      </c>
      <c r="Q9" s="82">
        <f t="shared" si="5"/>
        <v>0.17532342586408356</v>
      </c>
      <c r="R9" s="83">
        <v>0.20530073067173915</v>
      </c>
      <c r="S9" s="84">
        <f t="shared" si="6"/>
        <v>0.20695719755642333</v>
      </c>
      <c r="T9" s="85">
        <f>分析係数表!F12</f>
        <v>0.32372921058795973</v>
      </c>
      <c r="U9" s="86">
        <f t="shared" si="7"/>
        <v>6.6998090190437357E-2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投入係数表!O10</f>
        <v>8.9928057553956839E-4</v>
      </c>
      <c r="E10" s="77">
        <f t="shared" si="0"/>
        <v>8.9928057553956844E-2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0.14550437805707805</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投入係数表!O11</f>
        <v>2.3980815347721821E-3</v>
      </c>
      <c r="E11" s="77">
        <f t="shared" si="0"/>
        <v>0.23980815347721821</v>
      </c>
      <c r="F11" s="76">
        <f>分析係数表!C14</f>
        <v>0.21988652218398286</v>
      </c>
      <c r="G11" s="77">
        <f t="shared" si="1"/>
        <v>5.2730580859468308E-2</v>
      </c>
      <c r="H11" s="77">
        <v>0.16707410468439454</v>
      </c>
      <c r="I11" s="77">
        <f t="shared" si="2"/>
        <v>0.16707410468439454</v>
      </c>
      <c r="J11" s="76">
        <f>分析係数表!G14</f>
        <v>0.16684014869888475</v>
      </c>
      <c r="K11" s="78">
        <f t="shared" si="3"/>
        <v>2.7874668469277421E-2</v>
      </c>
      <c r="L11" s="79"/>
      <c r="M11" s="80"/>
      <c r="N11" s="81">
        <f>分析係数表!H14</f>
        <v>1.1338759472354757E-3</v>
      </c>
      <c r="O11" s="82">
        <f t="shared" si="4"/>
        <v>1.1427637778977357E-2</v>
      </c>
      <c r="P11" s="76">
        <f>分析係数表!C14</f>
        <v>0.21988652218398286</v>
      </c>
      <c r="Q11" s="82">
        <f t="shared" si="5"/>
        <v>2.5127835279976254E-3</v>
      </c>
      <c r="R11" s="83">
        <v>2.884245106836043E-2</v>
      </c>
      <c r="S11" s="84">
        <f t="shared" si="6"/>
        <v>0.19591655575275496</v>
      </c>
      <c r="T11" s="85">
        <f>分析係数表!F14</f>
        <v>0.30074349442379184</v>
      </c>
      <c r="U11" s="86">
        <f t="shared" si="7"/>
        <v>5.8920629592557165E-2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投入係数表!O12</f>
        <v>8.6930455635491604E-3</v>
      </c>
      <c r="E12" s="77">
        <f t="shared" si="0"/>
        <v>0.86930455635491599</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8.2822087665459662E-2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投入係数表!O13</f>
        <v>2.6978417266187052E-3</v>
      </c>
      <c r="E13" s="77">
        <f t="shared" si="0"/>
        <v>0.26978417266187049</v>
      </c>
      <c r="F13" s="76">
        <f>分析係数表!C16</f>
        <v>4.5651796563096703E-2</v>
      </c>
      <c r="G13" s="77">
        <f t="shared" si="1"/>
        <v>1.2316132166303067E-2</v>
      </c>
      <c r="H13" s="77">
        <v>2.9157935356771188E-2</v>
      </c>
      <c r="I13" s="77">
        <f t="shared" si="2"/>
        <v>2.9157935356771188E-2</v>
      </c>
      <c r="J13" s="76">
        <f>分析係数表!G16</f>
        <v>3.2758620689655175E-2</v>
      </c>
      <c r="K13" s="78">
        <f t="shared" si="3"/>
        <v>9.5517374444595282E-4</v>
      </c>
      <c r="L13" s="79"/>
      <c r="M13" s="80"/>
      <c r="N13" s="81">
        <f>分析係数表!H16</f>
        <v>1.6682570867246702E-2</v>
      </c>
      <c r="O13" s="82">
        <f t="shared" si="4"/>
        <v>0.16813336375802329</v>
      </c>
      <c r="P13" s="76">
        <f>分析係数表!C16</f>
        <v>4.5651796563096703E-2</v>
      </c>
      <c r="Q13" s="82">
        <f t="shared" si="5"/>
        <v>7.6755901177504157E-3</v>
      </c>
      <c r="R13" s="83">
        <v>9.5520511392094311E-3</v>
      </c>
      <c r="S13" s="84">
        <f t="shared" si="6"/>
        <v>3.8709986495980619E-2</v>
      </c>
      <c r="T13" s="85">
        <f>分析係数表!F16</f>
        <v>0.28965517241379313</v>
      </c>
      <c r="U13" s="86">
        <f t="shared" si="7"/>
        <v>1.121254781262887E-2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投入係数表!O14</f>
        <v>5.695443645083933E-3</v>
      </c>
      <c r="E14" s="77">
        <f t="shared" si="0"/>
        <v>0.5695443645083933</v>
      </c>
      <c r="F14" s="76">
        <f>分析係数表!C17</f>
        <v>0.18709439528023597</v>
      </c>
      <c r="G14" s="77">
        <f t="shared" si="1"/>
        <v>0.10655855846296414</v>
      </c>
      <c r="H14" s="77">
        <v>0.17063696159194688</v>
      </c>
      <c r="I14" s="77">
        <f t="shared" si="2"/>
        <v>0.17063696159194688</v>
      </c>
      <c r="J14" s="76">
        <f>分析係数表!G17</f>
        <v>0.21183949688973955</v>
      </c>
      <c r="K14" s="78">
        <f t="shared" si="3"/>
        <v>3.6147648094431842E-2</v>
      </c>
      <c r="L14" s="79"/>
      <c r="M14" s="80"/>
      <c r="N14" s="81">
        <f>分析係数表!H17</f>
        <v>2.9525680606230704E-3</v>
      </c>
      <c r="O14" s="82">
        <f t="shared" si="4"/>
        <v>2.9757116196743021E-2</v>
      </c>
      <c r="P14" s="76">
        <f>分析係数表!C17</f>
        <v>0.18709439528023597</v>
      </c>
      <c r="Q14" s="82">
        <f t="shared" si="5"/>
        <v>5.567389660113351E-3</v>
      </c>
      <c r="R14" s="83">
        <v>1.5646102236912669E-2</v>
      </c>
      <c r="S14" s="84">
        <f t="shared" si="6"/>
        <v>0.18628306382885956</v>
      </c>
      <c r="T14" s="85">
        <f>分析係数表!F17</f>
        <v>0.32134800738259622</v>
      </c>
      <c r="U14" s="86">
        <f t="shared" si="7"/>
        <v>5.9861691370529005E-2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投入係数表!O15</f>
        <v>9.2925659472422057E-3</v>
      </c>
      <c r="E15" s="77">
        <f t="shared" si="0"/>
        <v>0.92925659472422062</v>
      </c>
      <c r="F15" s="76">
        <f>分析係数表!C18</f>
        <v>0.19379844961240311</v>
      </c>
      <c r="G15" s="77">
        <f t="shared" si="1"/>
        <v>0.18008848734965516</v>
      </c>
      <c r="H15" s="77">
        <v>0.19886328113356036</v>
      </c>
      <c r="I15" s="77">
        <f t="shared" si="2"/>
        <v>0.19886328113356036</v>
      </c>
      <c r="J15" s="76">
        <f>分析係数表!G18</f>
        <v>0.21558441558441557</v>
      </c>
      <c r="K15" s="78">
        <f t="shared" si="3"/>
        <v>4.2871824244377944E-2</v>
      </c>
      <c r="L15" s="79"/>
      <c r="M15" s="80"/>
      <c r="N15" s="81">
        <f>分析係数表!H18</f>
        <v>4.3783328655627279E-4</v>
      </c>
      <c r="O15" s="82">
        <f t="shared" si="4"/>
        <v>4.4126522116843259E-3</v>
      </c>
      <c r="P15" s="76">
        <f>分析係数表!C18</f>
        <v>0.19379844961240311</v>
      </c>
      <c r="Q15" s="82">
        <f t="shared" si="5"/>
        <v>8.5516515730316395E-4</v>
      </c>
      <c r="R15" s="83">
        <v>2.8385773693937453E-3</v>
      </c>
      <c r="S15" s="84">
        <f t="shared" si="6"/>
        <v>0.20170185850295411</v>
      </c>
      <c r="T15" s="85">
        <f>分析係数表!F18</f>
        <v>0.45643447461629277</v>
      </c>
      <c r="U15" s="86">
        <f t="shared" si="7"/>
        <v>9.2063681814925677E-2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投入係数表!O16</f>
        <v>1.199040767386091E-3</v>
      </c>
      <c r="E16" s="77">
        <f t="shared" si="0"/>
        <v>0.1199040767386091</v>
      </c>
      <c r="F16" s="76">
        <f>分析係数表!C19</f>
        <v>0.18975946996975368</v>
      </c>
      <c r="G16" s="77">
        <f t="shared" si="1"/>
        <v>2.2752934049131136E-2</v>
      </c>
      <c r="H16" s="77">
        <v>4.0439757325182991E-2</v>
      </c>
      <c r="I16" s="77">
        <f t="shared" si="2"/>
        <v>4.0439757325182991E-2</v>
      </c>
      <c r="J16" s="76">
        <f>分析係数表!G19</f>
        <v>5.7642820380854352E-2</v>
      </c>
      <c r="K16" s="78">
        <f t="shared" si="3"/>
        <v>2.3310616677408623E-3</v>
      </c>
      <c r="L16" s="79"/>
      <c r="M16" s="80"/>
      <c r="N16" s="81">
        <f>分析係数表!H19</f>
        <v>-1.1226494527083918E-4</v>
      </c>
      <c r="O16" s="82">
        <f t="shared" si="4"/>
        <v>-1.131449285047263E-3</v>
      </c>
      <c r="P16" s="76">
        <f>分析係数表!C19</f>
        <v>0.18975946996975368</v>
      </c>
      <c r="Q16" s="82">
        <f t="shared" si="5"/>
        <v>-2.1470321662822538E-4</v>
      </c>
      <c r="R16" s="83">
        <v>2.0870853641611767E-3</v>
      </c>
      <c r="S16" s="84">
        <f t="shared" si="6"/>
        <v>4.2526842689344167E-2</v>
      </c>
      <c r="T16" s="85">
        <f>分析係数表!F19</f>
        <v>0.23974952822096415</v>
      </c>
      <c r="U16" s="86">
        <f t="shared" si="7"/>
        <v>1.0195790471497422E-2</v>
      </c>
      <c r="V16" s="87">
        <f>分析係数表!D19</f>
        <v>4.54623434551381E-3</v>
      </c>
      <c r="W16" s="167">
        <f t="shared" si="8"/>
        <v>0</v>
      </c>
      <c r="X16" s="76">
        <f>分析係数表!E19</f>
        <v>4.7177903585520669E-3</v>
      </c>
      <c r="Y16" s="166">
        <f t="shared" si="9"/>
        <v>0</v>
      </c>
    </row>
    <row r="17" spans="1:25" x14ac:dyDescent="0.2">
      <c r="A17" s="6" t="s">
        <v>5</v>
      </c>
      <c r="B17" s="5" t="s">
        <v>33</v>
      </c>
      <c r="C17" s="75">
        <f>最終需要_まとめ!C18</f>
        <v>100</v>
      </c>
      <c r="D17" s="76">
        <f>投入係数表!O17</f>
        <v>0.41816546762589929</v>
      </c>
      <c r="E17" s="77">
        <f t="shared" si="0"/>
        <v>41.81654676258993</v>
      </c>
      <c r="F17" s="76">
        <f>分析係数表!C20</f>
        <v>6.5301867121599799E-2</v>
      </c>
      <c r="G17" s="77">
        <f t="shared" si="1"/>
        <v>2.730698580174812</v>
      </c>
      <c r="H17" s="77">
        <v>2.8121981948698966</v>
      </c>
      <c r="I17" s="77">
        <f t="shared" si="2"/>
        <v>102.81219819486989</v>
      </c>
      <c r="J17" s="76">
        <f>分析係数表!G20</f>
        <v>0.10011990407673861</v>
      </c>
      <c r="K17" s="78">
        <f t="shared" si="3"/>
        <v>10.293547421189013</v>
      </c>
      <c r="L17" s="79"/>
      <c r="M17" s="80"/>
      <c r="N17" s="81">
        <f>分析係数表!H20</f>
        <v>5.5009823182711204E-4</v>
      </c>
      <c r="O17" s="82">
        <f t="shared" si="4"/>
        <v>5.54410149673159E-3</v>
      </c>
      <c r="P17" s="76">
        <f>分析係数表!C20</f>
        <v>6.5301867121599799E-2</v>
      </c>
      <c r="Q17" s="82">
        <f t="shared" si="5"/>
        <v>3.6204017924822883E-4</v>
      </c>
      <c r="R17" s="83">
        <v>1.5093056503865262E-3</v>
      </c>
      <c r="S17" s="84">
        <f t="shared" si="6"/>
        <v>102.81370750052028</v>
      </c>
      <c r="T17" s="85">
        <f>分析係数表!F20</f>
        <v>0.22242206235011991</v>
      </c>
      <c r="U17" s="86">
        <f t="shared" si="7"/>
        <v>22.868036860127713</v>
      </c>
      <c r="V17" s="87">
        <f>分析係数表!D20</f>
        <v>4.3465227817745804E-2</v>
      </c>
      <c r="W17" s="167">
        <f t="shared" si="8"/>
        <v>4</v>
      </c>
      <c r="X17" s="76">
        <f>分析係数表!E20</f>
        <v>4.6762589928057555E-2</v>
      </c>
      <c r="Y17" s="166">
        <f t="shared" si="9"/>
        <v>5</v>
      </c>
    </row>
    <row r="18" spans="1:25" x14ac:dyDescent="0.2">
      <c r="A18" s="6" t="s">
        <v>6</v>
      </c>
      <c r="B18" s="5" t="s">
        <v>34</v>
      </c>
      <c r="C18" s="90"/>
      <c r="D18" s="76">
        <f>投入係数表!O18</f>
        <v>1.7985611510791368E-3</v>
      </c>
      <c r="E18" s="77">
        <f t="shared" si="0"/>
        <v>0.17985611510791369</v>
      </c>
      <c r="F18" s="76">
        <f>分析係数表!C21</f>
        <v>0.11128404669260705</v>
      </c>
      <c r="G18" s="77">
        <f t="shared" si="1"/>
        <v>2.0015116311619976E-2</v>
      </c>
      <c r="H18" s="77">
        <v>5.2935810750459632E-2</v>
      </c>
      <c r="I18" s="77">
        <f t="shared" si="2"/>
        <v>5.2935810750459632E-2</v>
      </c>
      <c r="J18" s="76">
        <f>分析係数表!G21</f>
        <v>0.28512917454316322</v>
      </c>
      <c r="K18" s="78">
        <f t="shared" si="3"/>
        <v>1.509354402305166E-2</v>
      </c>
      <c r="L18" s="79"/>
      <c r="M18" s="80"/>
      <c r="N18" s="81">
        <f>分析係数表!H21</f>
        <v>9.2057255122088126E-4</v>
      </c>
      <c r="O18" s="82">
        <f t="shared" si="4"/>
        <v>9.2778841373875581E-3</v>
      </c>
      <c r="P18" s="76">
        <f>分析係数表!C21</f>
        <v>0.11128404669260705</v>
      </c>
      <c r="Q18" s="82">
        <f t="shared" si="5"/>
        <v>1.0324804915536354E-3</v>
      </c>
      <c r="R18" s="83">
        <v>3.4856265517488436E-3</v>
      </c>
      <c r="S18" s="84">
        <f t="shared" si="6"/>
        <v>5.6421437302208478E-2</v>
      </c>
      <c r="T18" s="85">
        <f>分析係数表!F21</f>
        <v>0.42485822306238186</v>
      </c>
      <c r="U18" s="86">
        <f t="shared" si="7"/>
        <v>2.397111159484188E-2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投入係数表!O19</f>
        <v>0</v>
      </c>
      <c r="E19" s="77">
        <f t="shared" si="0"/>
        <v>0</v>
      </c>
      <c r="F19" s="76">
        <f>分析係数表!C22</f>
        <v>0.13366912049593183</v>
      </c>
      <c r="G19" s="77">
        <f t="shared" si="1"/>
        <v>0</v>
      </c>
      <c r="H19" s="77">
        <v>6.0545454698483327E-3</v>
      </c>
      <c r="I19" s="77">
        <f t="shared" si="2"/>
        <v>6.0545454698483327E-3</v>
      </c>
      <c r="J19" s="76">
        <f>分析係数表!G22</f>
        <v>0.19466531325776801</v>
      </c>
      <c r="K19" s="78">
        <f t="shared" si="3"/>
        <v>1.1786099905214259E-3</v>
      </c>
      <c r="L19" s="79"/>
      <c r="M19" s="80"/>
      <c r="N19" s="81">
        <f>分析係数表!H22</f>
        <v>4.490597810833567E-5</v>
      </c>
      <c r="O19" s="82">
        <f t="shared" si="4"/>
        <v>4.5257971401890524E-4</v>
      </c>
      <c r="P19" s="76">
        <f>分析係数表!C22</f>
        <v>0.13366912049593183</v>
      </c>
      <c r="Q19" s="82">
        <f t="shared" si="5"/>
        <v>6.049593232720741E-5</v>
      </c>
      <c r="R19" s="83">
        <v>1.044923454271226E-3</v>
      </c>
      <c r="S19" s="84">
        <f t="shared" si="6"/>
        <v>7.0994689241195589E-3</v>
      </c>
      <c r="T19" s="85">
        <f>分析係数表!F22</f>
        <v>0.41154908926859529</v>
      </c>
      <c r="U19" s="86">
        <f t="shared" si="7"/>
        <v>2.9217799700120986E-3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2.2628985700945262E-4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投入係数表!O21</f>
        <v>0</v>
      </c>
      <c r="E21" s="77">
        <f t="shared" si="0"/>
        <v>0</v>
      </c>
      <c r="F21" s="76">
        <f>分析係数表!C24</f>
        <v>0.55726027397260269</v>
      </c>
      <c r="G21" s="77">
        <f t="shared" si="1"/>
        <v>0</v>
      </c>
      <c r="H21" s="77">
        <v>1.0362226444213465E-2</v>
      </c>
      <c r="I21" s="77">
        <f t="shared" si="2"/>
        <v>1.0362226444213465E-2</v>
      </c>
      <c r="J21" s="76">
        <f>分析係数表!G24</f>
        <v>0.20783847980997625</v>
      </c>
      <c r="K21" s="78">
        <f t="shared" si="3"/>
        <v>2.1536693916120622E-3</v>
      </c>
      <c r="L21" s="79"/>
      <c r="M21" s="80"/>
      <c r="N21" s="81">
        <f>分析係数表!H24</f>
        <v>3.255683412854336E-4</v>
      </c>
      <c r="O21" s="82">
        <f t="shared" si="4"/>
        <v>3.2812029266370626E-3</v>
      </c>
      <c r="P21" s="76">
        <f>分析係数表!C24</f>
        <v>0.55726027397260269</v>
      </c>
      <c r="Q21" s="82">
        <f t="shared" si="5"/>
        <v>1.8284840418574754E-3</v>
      </c>
      <c r="R21" s="83">
        <v>9.4201494511752006E-3</v>
      </c>
      <c r="S21" s="84">
        <f t="shared" si="6"/>
        <v>1.9782375895388664E-2</v>
      </c>
      <c r="T21" s="85">
        <f>分析係数表!F24</f>
        <v>0.38954869358669836</v>
      </c>
      <c r="U21" s="86">
        <f t="shared" si="7"/>
        <v>7.7061986860896461E-3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投入係数表!O22</f>
        <v>0</v>
      </c>
      <c r="E22" s="77">
        <f t="shared" si="0"/>
        <v>0</v>
      </c>
      <c r="F22" s="76">
        <f>分析係数表!C25</f>
        <v>7.2460776218001621E-2</v>
      </c>
      <c r="G22" s="77">
        <f t="shared" si="1"/>
        <v>0</v>
      </c>
      <c r="H22" s="77">
        <v>6.9310721615127033E-3</v>
      </c>
      <c r="I22" s="77">
        <f t="shared" si="2"/>
        <v>6.9310721615127033E-3</v>
      </c>
      <c r="J22" s="76">
        <f>分析係数表!G25</f>
        <v>0.19694960212201593</v>
      </c>
      <c r="K22" s="78">
        <f t="shared" si="3"/>
        <v>1.3650719044889079E-3</v>
      </c>
      <c r="L22" s="79"/>
      <c r="M22" s="80"/>
      <c r="N22" s="81">
        <f>分析係数表!H25</f>
        <v>5.0519225371877636E-4</v>
      </c>
      <c r="O22" s="82">
        <f t="shared" si="4"/>
        <v>5.0915217827126845E-3</v>
      </c>
      <c r="P22" s="76">
        <f>分析係数表!C25</f>
        <v>7.2460776218001621E-2</v>
      </c>
      <c r="Q22" s="82">
        <f t="shared" si="5"/>
        <v>3.689356205062245E-4</v>
      </c>
      <c r="R22" s="83">
        <v>5.402664582794617E-3</v>
      </c>
      <c r="S22" s="84">
        <f t="shared" si="6"/>
        <v>1.233373674430732E-2</v>
      </c>
      <c r="T22" s="85">
        <f>分析係数表!F25</f>
        <v>0.34811560565870908</v>
      </c>
      <c r="U22" s="86">
        <f t="shared" si="7"/>
        <v>4.2935662367796171E-3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投入係数表!O23</f>
        <v>0</v>
      </c>
      <c r="E23" s="77">
        <f t="shared" si="0"/>
        <v>0</v>
      </c>
      <c r="F23" s="76">
        <f>分析係数表!C26</f>
        <v>0.52994639944068989</v>
      </c>
      <c r="G23" s="77">
        <f t="shared" si="1"/>
        <v>0</v>
      </c>
      <c r="H23" s="77">
        <v>1.5236510399683274E-2</v>
      </c>
      <c r="I23" s="77">
        <f t="shared" si="2"/>
        <v>1.5236510399683274E-2</v>
      </c>
      <c r="J23" s="76">
        <f>分析係数表!G26</f>
        <v>0.19649205047072152</v>
      </c>
      <c r="K23" s="78">
        <f t="shared" si="3"/>
        <v>2.9938531704522394E-3</v>
      </c>
      <c r="L23" s="79"/>
      <c r="M23" s="80"/>
      <c r="N23" s="81">
        <f>分析係数表!H26</f>
        <v>1.0148751052483862E-2</v>
      </c>
      <c r="O23" s="82">
        <f t="shared" si="4"/>
        <v>0.10228301536827258</v>
      </c>
      <c r="P23" s="76">
        <f>分析係数表!C26</f>
        <v>0.52994639944068989</v>
      </c>
      <c r="Q23" s="82">
        <f t="shared" si="5"/>
        <v>5.4204515718352803E-2</v>
      </c>
      <c r="R23" s="83">
        <v>6.3343366396564418E-2</v>
      </c>
      <c r="S23" s="84">
        <f t="shared" si="6"/>
        <v>7.85798767962477E-2</v>
      </c>
      <c r="T23" s="85">
        <f>分析係数表!F26</f>
        <v>0.33286456502207118</v>
      </c>
      <c r="U23" s="86">
        <f t="shared" si="7"/>
        <v>2.6156456509270936E-2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投入係数表!O24</f>
        <v>0</v>
      </c>
      <c r="E24" s="77">
        <f t="shared" si="0"/>
        <v>0</v>
      </c>
      <c r="F24" s="76">
        <f>分析係数表!C27</f>
        <v>1</v>
      </c>
      <c r="G24" s="77">
        <f t="shared" si="1"/>
        <v>0</v>
      </c>
      <c r="H24" s="77">
        <v>3.7167109301054456E-3</v>
      </c>
      <c r="I24" s="77">
        <f t="shared" si="2"/>
        <v>3.7167109301054456E-3</v>
      </c>
      <c r="J24" s="76">
        <f>分析係数表!G27</f>
        <v>0.17101837770961673</v>
      </c>
      <c r="K24" s="78">
        <f t="shared" si="3"/>
        <v>6.35625873682234E-4</v>
      </c>
      <c r="L24" s="79"/>
      <c r="M24" s="80"/>
      <c r="N24" s="81">
        <f>分析係数表!H27</f>
        <v>1.1349985966881842E-2</v>
      </c>
      <c r="O24" s="82">
        <f t="shared" si="4"/>
        <v>0.11438952271827831</v>
      </c>
      <c r="P24" s="76">
        <f>分析係数表!C27</f>
        <v>1</v>
      </c>
      <c r="Q24" s="82">
        <f t="shared" si="5"/>
        <v>0.11438952271827831</v>
      </c>
      <c r="R24" s="83">
        <v>0.11891796379258328</v>
      </c>
      <c r="S24" s="84">
        <f t="shared" si="6"/>
        <v>0.12263467472268873</v>
      </c>
      <c r="T24" s="85">
        <f>分析係数表!F27</f>
        <v>0.32043714720210326</v>
      </c>
      <c r="U24" s="86">
        <f t="shared" si="7"/>
        <v>3.9296705316196258E-2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投入係数表!O25</f>
        <v>0</v>
      </c>
      <c r="E25" s="77">
        <f t="shared" si="0"/>
        <v>0</v>
      </c>
      <c r="F25" s="76">
        <f>分析係数表!C28</f>
        <v>0.16640624999999998</v>
      </c>
      <c r="G25" s="77">
        <f t="shared" si="1"/>
        <v>0</v>
      </c>
      <c r="H25" s="77">
        <v>1.2633164262176673E-2</v>
      </c>
      <c r="I25" s="77">
        <f t="shared" si="2"/>
        <v>1.2633164262176673E-2</v>
      </c>
      <c r="J25" s="76">
        <f>分析係数表!G28</f>
        <v>0.1248661800486618</v>
      </c>
      <c r="K25" s="78">
        <f t="shared" si="3"/>
        <v>1.5774549633452723E-3</v>
      </c>
      <c r="L25" s="79"/>
      <c r="M25" s="80"/>
      <c r="N25" s="81">
        <f>分析係数表!H28</f>
        <v>1.9927027785573953E-2</v>
      </c>
      <c r="O25" s="82">
        <f t="shared" si="4"/>
        <v>0.20083224809588918</v>
      </c>
      <c r="P25" s="76">
        <f>分析係数表!C28</f>
        <v>0.16640624999999998</v>
      </c>
      <c r="Q25" s="82">
        <f t="shared" si="5"/>
        <v>3.3419741284706553E-2</v>
      </c>
      <c r="R25" s="83">
        <v>3.9627082049713373E-2</v>
      </c>
      <c r="S25" s="84">
        <f t="shared" si="6"/>
        <v>5.2260246311890045E-2</v>
      </c>
      <c r="T25" s="85">
        <f>分析係数表!F28</f>
        <v>0.21187347931873479</v>
      </c>
      <c r="U25" s="86">
        <f t="shared" si="7"/>
        <v>1.1072560216154222E-2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投入係数表!O26</f>
        <v>3.327338129496403E-2</v>
      </c>
      <c r="E26" s="77">
        <f t="shared" si="0"/>
        <v>3.3273381294964031</v>
      </c>
      <c r="F26" s="76">
        <f>分析係数表!C29</f>
        <v>0.73364739989128469</v>
      </c>
      <c r="G26" s="77">
        <f t="shared" si="1"/>
        <v>2.4410929672641668</v>
      </c>
      <c r="H26" s="77">
        <v>2.7028338018652103</v>
      </c>
      <c r="I26" s="77">
        <f t="shared" si="2"/>
        <v>2.7028338018652103</v>
      </c>
      <c r="J26" s="76">
        <f>分析係数表!G29</f>
        <v>0.26009380097879281</v>
      </c>
      <c r="K26" s="78">
        <f t="shared" si="3"/>
        <v>0.70299031694108394</v>
      </c>
      <c r="L26" s="79"/>
      <c r="M26" s="80"/>
      <c r="N26" s="81">
        <f>分析係数表!H29</f>
        <v>1.0137524557956778E-2</v>
      </c>
      <c r="O26" s="82">
        <f t="shared" si="4"/>
        <v>0.10216987043976786</v>
      </c>
      <c r="P26" s="76">
        <f>分析係数表!C29</f>
        <v>0.73364739989128469</v>
      </c>
      <c r="Q26" s="82">
        <f t="shared" si="5"/>
        <v>7.4956659795365116E-2</v>
      </c>
      <c r="R26" s="83">
        <v>0.1236550904721084</v>
      </c>
      <c r="S26" s="84">
        <f t="shared" si="6"/>
        <v>2.8264888923373186</v>
      </c>
      <c r="T26" s="85">
        <f>分析係数表!F29</f>
        <v>0.41032830342577487</v>
      </c>
      <c r="U26" s="86">
        <f t="shared" si="7"/>
        <v>1.1597883918445695</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投入係数表!O27</f>
        <v>2.9976019184652278E-3</v>
      </c>
      <c r="E27" s="77">
        <f t="shared" si="0"/>
        <v>0.29976019184652281</v>
      </c>
      <c r="F27" s="76">
        <f>分析係数表!C30</f>
        <v>1</v>
      </c>
      <c r="G27" s="77">
        <f t="shared" si="1"/>
        <v>0.29976019184652281</v>
      </c>
      <c r="H27" s="77">
        <v>0.36052870743313514</v>
      </c>
      <c r="I27" s="77">
        <f t="shared" si="2"/>
        <v>0.36052870743313514</v>
      </c>
      <c r="J27" s="76">
        <f>分析係数表!G30</f>
        <v>0.34455785557569396</v>
      </c>
      <c r="K27" s="78">
        <f t="shared" si="3"/>
        <v>0.1242229983066378</v>
      </c>
      <c r="L27" s="79"/>
      <c r="M27" s="80"/>
      <c r="N27" s="81">
        <f>分析係数表!H30</f>
        <v>0</v>
      </c>
      <c r="O27" s="82">
        <f t="shared" si="4"/>
        <v>0</v>
      </c>
      <c r="P27" s="76">
        <f>分析係数表!C30</f>
        <v>1</v>
      </c>
      <c r="Q27" s="82">
        <f t="shared" si="5"/>
        <v>0</v>
      </c>
      <c r="R27" s="83">
        <v>2.500302437944385E-2</v>
      </c>
      <c r="S27" s="84">
        <f t="shared" si="6"/>
        <v>0.38553173181257899</v>
      </c>
      <c r="T27" s="85">
        <f>分析係数表!F30</f>
        <v>0.43861490031479539</v>
      </c>
      <c r="U27" s="86">
        <f t="shared" si="7"/>
        <v>0.16909996211716477</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投入係数表!O28</f>
        <v>3.6870503597122302E-2</v>
      </c>
      <c r="E28" s="77">
        <f t="shared" si="0"/>
        <v>3.6870503597122304</v>
      </c>
      <c r="F28" s="76">
        <f>分析係数表!C31</f>
        <v>8.5246870996353641E-2</v>
      </c>
      <c r="G28" s="77">
        <f t="shared" si="1"/>
        <v>0.31430950637144778</v>
      </c>
      <c r="H28" s="77">
        <v>0.36711395950765868</v>
      </c>
      <c r="I28" s="77">
        <f t="shared" si="2"/>
        <v>0.36711395950765868</v>
      </c>
      <c r="J28" s="76">
        <f>分析係数表!G31</f>
        <v>7.1346375143843496E-2</v>
      </c>
      <c r="K28" s="78">
        <f t="shared" si="3"/>
        <v>2.6192250275575188E-2</v>
      </c>
      <c r="L28" s="79"/>
      <c r="M28" s="80"/>
      <c r="N28" s="81">
        <f>分析係数表!H31</f>
        <v>2.2093741229301151E-2</v>
      </c>
      <c r="O28" s="82">
        <f t="shared" si="4"/>
        <v>0.22266921929730138</v>
      </c>
      <c r="P28" s="76">
        <f>分析係数表!C31</f>
        <v>8.5246870996353641E-2</v>
      </c>
      <c r="Q28" s="82">
        <f t="shared" si="5"/>
        <v>1.898185421229583E-2</v>
      </c>
      <c r="R28" s="83">
        <v>2.5922247264760157E-2</v>
      </c>
      <c r="S28" s="84">
        <f t="shared" si="6"/>
        <v>0.39303620677241885</v>
      </c>
      <c r="T28" s="85">
        <f>分析係数表!F31</f>
        <v>0.34637514384349827</v>
      </c>
      <c r="U28" s="86">
        <f t="shared" si="7"/>
        <v>0.13613797265649952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投入係数表!O29</f>
        <v>5.9952038369304552E-4</v>
      </c>
      <c r="E29" s="77">
        <f t="shared" si="0"/>
        <v>5.9952038369304551E-2</v>
      </c>
      <c r="F29" s="76">
        <f>分析係数表!C32</f>
        <v>0.30214830214830213</v>
      </c>
      <c r="G29" s="77">
        <f t="shared" si="1"/>
        <v>1.8114406603615234E-2</v>
      </c>
      <c r="H29" s="77">
        <v>3.0993896893627377E-2</v>
      </c>
      <c r="I29" s="77">
        <f t="shared" si="2"/>
        <v>3.0993896893627377E-2</v>
      </c>
      <c r="J29" s="76">
        <f>分析係数表!G32</f>
        <v>0.14123006833712984</v>
      </c>
      <c r="K29" s="78">
        <f t="shared" si="3"/>
        <v>4.3772701763209508E-3</v>
      </c>
      <c r="L29" s="79"/>
      <c r="M29" s="80"/>
      <c r="N29" s="81">
        <f>分析係数表!H32</f>
        <v>6.1970249789503225E-3</v>
      </c>
      <c r="O29" s="82">
        <f t="shared" si="4"/>
        <v>6.2456000534608924E-2</v>
      </c>
      <c r="P29" s="76">
        <f>分析係数表!C32</f>
        <v>0.30214830214830213</v>
      </c>
      <c r="Q29" s="82">
        <f t="shared" si="5"/>
        <v>1.8870974520505537E-2</v>
      </c>
      <c r="R29" s="83">
        <v>2.4524771473450252E-2</v>
      </c>
      <c r="S29" s="84">
        <f t="shared" si="6"/>
        <v>5.5518668367077625E-2</v>
      </c>
      <c r="T29" s="85">
        <f>分析係数表!F32</f>
        <v>0.48519362186788156</v>
      </c>
      <c r="U29" s="86">
        <f t="shared" si="7"/>
        <v>2.6937303786304177E-2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投入係数表!O30</f>
        <v>2.9976019184652276E-4</v>
      </c>
      <c r="E30" s="77">
        <f t="shared" si="0"/>
        <v>2.9976019184652276E-2</v>
      </c>
      <c r="F30" s="76">
        <f>分析係数表!C33</f>
        <v>0.62789160608063455</v>
      </c>
      <c r="G30" s="77">
        <f t="shared" si="1"/>
        <v>1.8821690829755232E-2</v>
      </c>
      <c r="H30" s="77">
        <v>5.0154184274350186E-2</v>
      </c>
      <c r="I30" s="77">
        <f t="shared" si="2"/>
        <v>5.0154184274350186E-2</v>
      </c>
      <c r="J30" s="76">
        <f>分析係数表!G33</f>
        <v>0.50525210084033612</v>
      </c>
      <c r="K30" s="78">
        <f t="shared" si="3"/>
        <v>2.5340506970548779E-2</v>
      </c>
      <c r="L30" s="79"/>
      <c r="M30" s="80"/>
      <c r="N30" s="81">
        <f>分析係数表!H33</f>
        <v>9.5425203480213302E-4</v>
      </c>
      <c r="O30" s="82">
        <f t="shared" si="4"/>
        <v>9.6173189229017356E-3</v>
      </c>
      <c r="P30" s="76">
        <f>分析係数表!C33</f>
        <v>0.62789160608063455</v>
      </c>
      <c r="Q30" s="82">
        <f t="shared" si="5"/>
        <v>6.0386338246904495E-3</v>
      </c>
      <c r="R30" s="83">
        <v>2.6512964668177014E-2</v>
      </c>
      <c r="S30" s="84">
        <f t="shared" si="6"/>
        <v>7.66671489425272E-2</v>
      </c>
      <c r="T30" s="85">
        <f>分析係数表!F33</f>
        <v>0.63235294117647056</v>
      </c>
      <c r="U30" s="86">
        <f t="shared" si="7"/>
        <v>4.8480697125421607E-2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投入係数表!O31</f>
        <v>3.9268585131894483E-2</v>
      </c>
      <c r="E31" s="77">
        <f t="shared" si="0"/>
        <v>3.9268585131894485</v>
      </c>
      <c r="F31" s="76">
        <f>分析係数表!C34</f>
        <v>0.27565714917493578</v>
      </c>
      <c r="G31" s="77">
        <f t="shared" si="1"/>
        <v>1.0824666229591302</v>
      </c>
      <c r="H31" s="77">
        <v>1.2758280069427332</v>
      </c>
      <c r="I31" s="77">
        <f t="shared" si="2"/>
        <v>1.2758280069427332</v>
      </c>
      <c r="J31" s="76">
        <f>分析係数表!G34</f>
        <v>0.42483061710309467</v>
      </c>
      <c r="K31" s="78">
        <f t="shared" si="3"/>
        <v>0.54201079950689268</v>
      </c>
      <c r="L31" s="79"/>
      <c r="M31" s="80"/>
      <c r="N31" s="81">
        <f>分析係数表!H34</f>
        <v>0.15684535503788941</v>
      </c>
      <c r="O31" s="82">
        <f t="shared" si="4"/>
        <v>1.5807477961395311</v>
      </c>
      <c r="P31" s="76">
        <f>分析係数表!C34</f>
        <v>0.27565714917493578</v>
      </c>
      <c r="Q31" s="82">
        <f t="shared" si="5"/>
        <v>0.43574443104838567</v>
      </c>
      <c r="R31" s="83">
        <v>0.4904956273044358</v>
      </c>
      <c r="S31" s="84">
        <f t="shared" si="6"/>
        <v>1.7663236342471691</v>
      </c>
      <c r="T31" s="85">
        <f>分析係数表!F34</f>
        <v>0.69468351339803458</v>
      </c>
      <c r="U31" s="86">
        <f t="shared" si="7"/>
        <v>1.2270359080368085</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投入係数表!O32</f>
        <v>7.7937649880095924E-3</v>
      </c>
      <c r="E32" s="77">
        <f t="shared" si="0"/>
        <v>0.77937649880095927</v>
      </c>
      <c r="F32" s="76">
        <f>分析係数表!C35</f>
        <v>1</v>
      </c>
      <c r="G32" s="77">
        <f t="shared" si="1"/>
        <v>0.77937649880095927</v>
      </c>
      <c r="H32" s="77">
        <v>1.3606241872874689</v>
      </c>
      <c r="I32" s="77">
        <f t="shared" si="2"/>
        <v>1.3606241872874689</v>
      </c>
      <c r="J32" s="76">
        <f>分析係数表!G35</f>
        <v>0.31381419117031079</v>
      </c>
      <c r="K32" s="78">
        <f t="shared" si="3"/>
        <v>0.42698317882037851</v>
      </c>
      <c r="L32" s="79"/>
      <c r="M32" s="80"/>
      <c r="N32" s="81">
        <f>分析係数表!H35</f>
        <v>5.8153241650294694E-2</v>
      </c>
      <c r="O32" s="82">
        <f t="shared" si="4"/>
        <v>0.58609072965448228</v>
      </c>
      <c r="P32" s="76">
        <f>分析係数表!C35</f>
        <v>1</v>
      </c>
      <c r="Q32" s="82">
        <f t="shared" si="5"/>
        <v>0.58609072965448228</v>
      </c>
      <c r="R32" s="83">
        <v>0.75735040429413913</v>
      </c>
      <c r="S32" s="84">
        <f t="shared" si="6"/>
        <v>2.1179745915816079</v>
      </c>
      <c r="T32" s="85">
        <f>分析係数表!F35</f>
        <v>0.63575437714668681</v>
      </c>
      <c r="U32" s="86">
        <f t="shared" si="7"/>
        <v>1.3465116172834735</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投入係数表!O33</f>
        <v>8.9928057553956839E-4</v>
      </c>
      <c r="E33" s="77">
        <f t="shared" si="0"/>
        <v>8.9928057553956844E-2</v>
      </c>
      <c r="F33" s="76">
        <f>分析係数表!C36</f>
        <v>0.71183260362767953</v>
      </c>
      <c r="G33" s="77">
        <f t="shared" si="1"/>
        <v>6.4013723347812912E-2</v>
      </c>
      <c r="H33" s="77">
        <v>0.19166814491719711</v>
      </c>
      <c r="I33" s="77">
        <f t="shared" si="2"/>
        <v>0.19166814491719711</v>
      </c>
      <c r="J33" s="76">
        <f>分析係数表!G36</f>
        <v>2.303890306122449E-2</v>
      </c>
      <c r="K33" s="78">
        <f t="shared" si="3"/>
        <v>4.4158238106720314E-3</v>
      </c>
      <c r="L33" s="79"/>
      <c r="M33" s="80"/>
      <c r="N33" s="81">
        <f>分析係数表!H36</f>
        <v>0.16821779399382542</v>
      </c>
      <c r="O33" s="82">
        <f t="shared" si="4"/>
        <v>1.6953636087148189</v>
      </c>
      <c r="P33" s="76">
        <f>分析係数表!C36</f>
        <v>0.71183260362767953</v>
      </c>
      <c r="Q33" s="82">
        <f t="shared" si="5"/>
        <v>1.2068150916870881</v>
      </c>
      <c r="R33" s="83">
        <v>1.2695010598708174</v>
      </c>
      <c r="S33" s="84">
        <f t="shared" si="6"/>
        <v>1.4611692047880145</v>
      </c>
      <c r="T33" s="85">
        <f>分析係数表!F36</f>
        <v>0.87794961734693877</v>
      </c>
      <c r="U33" s="86">
        <f t="shared" si="7"/>
        <v>1.2828329442227682</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投入係数表!O34</f>
        <v>2.7577937649880094E-2</v>
      </c>
      <c r="E34" s="77">
        <f t="shared" si="0"/>
        <v>2.7577937649880093</v>
      </c>
      <c r="F34" s="76">
        <f>分析係数表!C37</f>
        <v>0.53618737957610785</v>
      </c>
      <c r="G34" s="77">
        <f t="shared" si="1"/>
        <v>1.4786942122602493</v>
      </c>
      <c r="H34" s="77">
        <v>1.9158815205351973</v>
      </c>
      <c r="I34" s="77">
        <f t="shared" si="2"/>
        <v>1.9158815205351973</v>
      </c>
      <c r="J34" s="76">
        <f>分析係数表!G37</f>
        <v>0.49029596047068413</v>
      </c>
      <c r="K34" s="78">
        <f t="shared" si="3"/>
        <v>0.93934897025883934</v>
      </c>
      <c r="L34" s="79"/>
      <c r="M34" s="80"/>
      <c r="N34" s="81">
        <f>分析係数表!H37</f>
        <v>4.9362896435587986E-2</v>
      </c>
      <c r="O34" s="82">
        <f t="shared" si="4"/>
        <v>0.49749825063528158</v>
      </c>
      <c r="P34" s="76">
        <f>分析係数表!C37</f>
        <v>0.53618737957610785</v>
      </c>
      <c r="Q34" s="82">
        <f t="shared" si="5"/>
        <v>0.26675228335182938</v>
      </c>
      <c r="R34" s="83">
        <v>0.35157634261622345</v>
      </c>
      <c r="S34" s="84">
        <f t="shared" si="6"/>
        <v>2.2674578631514208</v>
      </c>
      <c r="T34" s="85">
        <f>分析係数表!F37</f>
        <v>0.71575569252712545</v>
      </c>
      <c r="U34" s="86">
        <f t="shared" si="7"/>
        <v>1.6229458731160213</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投入係数表!O35</f>
        <v>2.3980815347721821E-3</v>
      </c>
      <c r="E35" s="77">
        <f t="shared" si="0"/>
        <v>0.23980815347721821</v>
      </c>
      <c r="F35" s="76">
        <f>分析係数表!C38</f>
        <v>4.5765302018820897E-2</v>
      </c>
      <c r="G35" s="77">
        <f t="shared" si="1"/>
        <v>1.0974892570460646E-2</v>
      </c>
      <c r="H35" s="77">
        <v>2.6179682615433412E-2</v>
      </c>
      <c r="I35" s="77">
        <f t="shared" si="2"/>
        <v>2.6179682615433412E-2</v>
      </c>
      <c r="J35" s="76">
        <f>分析係数表!G38</f>
        <v>0.29880478087649404</v>
      </c>
      <c r="K35" s="78">
        <f t="shared" si="3"/>
        <v>7.8226143273207403E-3</v>
      </c>
      <c r="L35" s="79"/>
      <c r="M35" s="80"/>
      <c r="N35" s="81">
        <f>分析係数表!H38</f>
        <v>4.3266909907381419E-2</v>
      </c>
      <c r="O35" s="82">
        <f t="shared" si="4"/>
        <v>0.4360605544572152</v>
      </c>
      <c r="P35" s="76">
        <f>分析係数表!C38</f>
        <v>4.5765302018820897E-2</v>
      </c>
      <c r="Q35" s="82">
        <f t="shared" si="5"/>
        <v>1.995644297322895E-2</v>
      </c>
      <c r="R35" s="83">
        <v>2.6917571846800235E-2</v>
      </c>
      <c r="S35" s="84">
        <f t="shared" si="6"/>
        <v>5.3097254462233651E-2</v>
      </c>
      <c r="T35" s="85">
        <f>分析係数表!F38</f>
        <v>0.49667994687915007</v>
      </c>
      <c r="U35" s="86">
        <f t="shared" si="7"/>
        <v>2.6372341525730925E-2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投入係数表!O36</f>
        <v>0</v>
      </c>
      <c r="E36" s="77">
        <f t="shared" si="0"/>
        <v>0</v>
      </c>
      <c r="F36" s="76">
        <f>分析係数表!C39</f>
        <v>1</v>
      </c>
      <c r="G36" s="77">
        <f t="shared" si="1"/>
        <v>0</v>
      </c>
      <c r="H36" s="77">
        <v>0.14220277825199915</v>
      </c>
      <c r="I36" s="77">
        <f t="shared" si="2"/>
        <v>0.14220277825199915</v>
      </c>
      <c r="J36" s="76">
        <f>分析係数表!G39</f>
        <v>0.34650769117538827</v>
      </c>
      <c r="K36" s="78">
        <f t="shared" si="3"/>
        <v>4.9274356370825938E-2</v>
      </c>
      <c r="L36" s="79"/>
      <c r="M36" s="80"/>
      <c r="N36" s="81">
        <f>分析係数表!H39</f>
        <v>3.8057816446814483E-3</v>
      </c>
      <c r="O36" s="82">
        <f t="shared" si="4"/>
        <v>3.8356130763102222E-2</v>
      </c>
      <c r="P36" s="76">
        <f>分析係数表!C39</f>
        <v>1</v>
      </c>
      <c r="Q36" s="82">
        <f t="shared" si="5"/>
        <v>3.8356130763102222E-2</v>
      </c>
      <c r="R36" s="83">
        <v>0.1346890975520513</v>
      </c>
      <c r="S36" s="84">
        <f t="shared" si="6"/>
        <v>0.27689187580405045</v>
      </c>
      <c r="T36" s="85">
        <f>分析係数表!F39</f>
        <v>0.69721056892617939</v>
      </c>
      <c r="U36" s="86">
        <f t="shared" si="7"/>
        <v>0.19305194226037903</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投入係数表!O37</f>
        <v>0</v>
      </c>
      <c r="E37" s="77">
        <f t="shared" si="0"/>
        <v>0</v>
      </c>
      <c r="F37" s="76">
        <f>分析係数表!C40</f>
        <v>0.81742190937087544</v>
      </c>
      <c r="G37" s="77">
        <f t="shared" si="1"/>
        <v>0</v>
      </c>
      <c r="H37" s="77">
        <v>1.2465275141262263E-3</v>
      </c>
      <c r="I37" s="77">
        <f t="shared" si="2"/>
        <v>1.2465275141262263E-3</v>
      </c>
      <c r="J37" s="76">
        <f>分析係数表!G40</f>
        <v>0.56450715973863475</v>
      </c>
      <c r="K37" s="78">
        <f t="shared" si="3"/>
        <v>7.0367370653545691E-4</v>
      </c>
      <c r="L37" s="79"/>
      <c r="M37" s="80"/>
      <c r="N37" s="81">
        <f>分析係数表!H40</f>
        <v>3.0412573673870333E-2</v>
      </c>
      <c r="O37" s="82">
        <f t="shared" si="4"/>
        <v>0.30650961131930354</v>
      </c>
      <c r="P37" s="76">
        <f>分析係数表!C40</f>
        <v>0.81742190937087544</v>
      </c>
      <c r="Q37" s="82">
        <f t="shared" si="5"/>
        <v>0.25054767172515002</v>
      </c>
      <c r="R37" s="83">
        <v>0.25125309252353717</v>
      </c>
      <c r="S37" s="84">
        <f t="shared" si="6"/>
        <v>0.25249962003766341</v>
      </c>
      <c r="T37" s="85">
        <f>分析係数表!F40</f>
        <v>0.75483108577783953</v>
      </c>
      <c r="U37" s="86">
        <f t="shared" si="7"/>
        <v>0.19059456235152139</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投入係数表!O38</f>
        <v>0</v>
      </c>
      <c r="E38" s="77">
        <f t="shared" si="0"/>
        <v>0</v>
      </c>
      <c r="F38" s="76">
        <f>分析係数表!C41</f>
        <v>0.72941623882867468</v>
      </c>
      <c r="G38" s="77">
        <f t="shared" si="1"/>
        <v>0</v>
      </c>
      <c r="H38" s="77">
        <v>1.8369086382734436E-3</v>
      </c>
      <c r="I38" s="77">
        <f t="shared" si="2"/>
        <v>1.8369086382734436E-3</v>
      </c>
      <c r="J38" s="76">
        <f>分析係数表!G41</f>
        <v>0.453348349649138</v>
      </c>
      <c r="K38" s="78">
        <f t="shared" si="3"/>
        <v>8.3275949961751107E-4</v>
      </c>
      <c r="L38" s="79"/>
      <c r="M38" s="80"/>
      <c r="N38" s="81">
        <f>分析係数表!H41</f>
        <v>5.191131069323604E-2</v>
      </c>
      <c r="O38" s="82">
        <f t="shared" si="4"/>
        <v>0.5231821494058545</v>
      </c>
      <c r="P38" s="76">
        <f>分析係数表!C41</f>
        <v>0.72941623882867468</v>
      </c>
      <c r="Q38" s="82">
        <f t="shared" si="5"/>
        <v>0.38161755564192013</v>
      </c>
      <c r="R38" s="83">
        <v>0.38831877296170203</v>
      </c>
      <c r="S38" s="84">
        <f t="shared" si="6"/>
        <v>0.39015568159997549</v>
      </c>
      <c r="T38" s="85">
        <f>分析係数表!F41</f>
        <v>0.55271593173351818</v>
      </c>
      <c r="U38" s="86">
        <f t="shared" si="7"/>
        <v>0.2156452610766563</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投入係数表!O39</f>
        <v>2.9976019184652276E-4</v>
      </c>
      <c r="E39" s="77">
        <f>$C$17*D39</f>
        <v>2.9976019184652276E-2</v>
      </c>
      <c r="F39" s="76">
        <f>分析係数表!C42</f>
        <v>0.64552736982643522</v>
      </c>
      <c r="G39" s="77">
        <f>E39*F39</f>
        <v>1.9350340822135347E-2</v>
      </c>
      <c r="H39" s="77">
        <v>4.1509777967148165E-2</v>
      </c>
      <c r="I39" s="77">
        <f>C39+H39</f>
        <v>4.1509777967148165E-2</v>
      </c>
      <c r="J39" s="76">
        <f>分析係数表!G42</f>
        <v>0.48562628336755648</v>
      </c>
      <c r="K39" s="78">
        <f>I39*J39</f>
        <v>2.0158239197598647E-2</v>
      </c>
      <c r="L39" s="79"/>
      <c r="M39" s="80"/>
      <c r="N39" s="81">
        <f>分析係数表!H42</f>
        <v>1.1765366264383946E-2</v>
      </c>
      <c r="O39" s="82">
        <f t="shared" si="4"/>
        <v>0.11857588507295318</v>
      </c>
      <c r="P39" s="76">
        <f>分析係数表!C42</f>
        <v>0.64552736982643522</v>
      </c>
      <c r="Q39" s="82">
        <f>O39*P39</f>
        <v>7.6543979215985131E-2</v>
      </c>
      <c r="R39" s="83">
        <v>8.2345805307519532E-2</v>
      </c>
      <c r="S39" s="84">
        <f>I39+R39</f>
        <v>0.1238555832746677</v>
      </c>
      <c r="T39" s="85">
        <f>分析係数表!F42</f>
        <v>0.5462012320328542</v>
      </c>
      <c r="U39" s="86">
        <f>S39*T39</f>
        <v>6.7650072178771267E-2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投入係数表!O40</f>
        <v>1.3189448441247002E-2</v>
      </c>
      <c r="E40" s="77">
        <f>$C$17*D40</f>
        <v>1.3189448441247003</v>
      </c>
      <c r="F40" s="76">
        <f>分析係数表!C43</f>
        <v>0.44974585997704541</v>
      </c>
      <c r="G40" s="77">
        <f>E40*F40</f>
        <v>0.59318998318315341</v>
      </c>
      <c r="H40" s="77">
        <v>1.1455002936858962</v>
      </c>
      <c r="I40" s="77">
        <f>C40+H40</f>
        <v>1.1455002936858962</v>
      </c>
      <c r="J40" s="76">
        <f>分析係数表!G43</f>
        <v>0.36430023338101331</v>
      </c>
      <c r="K40" s="78">
        <f>I40*J40</f>
        <v>0.41730602432779129</v>
      </c>
      <c r="L40" s="79"/>
      <c r="M40" s="80"/>
      <c r="N40" s="81">
        <f>分析係数表!H43</f>
        <v>3.2949761436991298E-2</v>
      </c>
      <c r="O40" s="82">
        <f t="shared" si="4"/>
        <v>0.33208036516137174</v>
      </c>
      <c r="P40" s="76">
        <f>分析係数表!C43</f>
        <v>0.44974585997704541</v>
      </c>
      <c r="Q40" s="82">
        <f>O40*P40</f>
        <v>0.1493517694109924</v>
      </c>
      <c r="R40" s="83">
        <v>0.29870304842433004</v>
      </c>
      <c r="S40" s="84">
        <f>I40+R40</f>
        <v>1.4442033421102263</v>
      </c>
      <c r="T40" s="85">
        <f>分析係数表!F43</f>
        <v>0.57336445080177667</v>
      </c>
      <c r="U40" s="86">
        <f>S40*T40</f>
        <v>0.82805485609512031</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投入係数表!O41</f>
        <v>0</v>
      </c>
      <c r="E41" s="77">
        <f>$C$17*D41</f>
        <v>0</v>
      </c>
      <c r="F41" s="76">
        <f>分析係数表!C44</f>
        <v>0.68535687071374141</v>
      </c>
      <c r="G41" s="77">
        <f>E41*F41</f>
        <v>0</v>
      </c>
      <c r="H41" s="77">
        <v>4.2050822919677822E-3</v>
      </c>
      <c r="I41" s="77">
        <f>C41+H41</f>
        <v>4.2050822919677822E-3</v>
      </c>
      <c r="J41" s="76">
        <f>分析係数表!G44</f>
        <v>0.27039319248826293</v>
      </c>
      <c r="K41" s="78">
        <f>I41*J41</f>
        <v>1.1370256256010305E-3</v>
      </c>
      <c r="L41" s="79"/>
      <c r="M41" s="80"/>
      <c r="N41" s="81">
        <f>分析係数表!H44</f>
        <v>0.11684535503788943</v>
      </c>
      <c r="O41" s="82">
        <f t="shared" si="4"/>
        <v>1.1776124158771915</v>
      </c>
      <c r="P41" s="76">
        <f>分析係数表!C44</f>
        <v>0.68535687071374141</v>
      </c>
      <c r="Q41" s="82">
        <f>O41*P41</f>
        <v>0.80708476025924103</v>
      </c>
      <c r="R41" s="83">
        <v>0.8221937578866545</v>
      </c>
      <c r="S41" s="84">
        <f>I41+R41</f>
        <v>0.82639884017862231</v>
      </c>
      <c r="T41" s="85">
        <f>分析係数表!F44</f>
        <v>0.52366979655712054</v>
      </c>
      <c r="U41" s="86">
        <f>S41*T41</f>
        <v>0.43276011251137952</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投入係数表!O42</f>
        <v>8.9928057553956839E-4</v>
      </c>
      <c r="E42" s="77">
        <f>$C$17*D42</f>
        <v>8.9928057553956844E-2</v>
      </c>
      <c r="F42" s="76">
        <f>分析係数表!C45</f>
        <v>1</v>
      </c>
      <c r="G42" s="77">
        <f>E42*F42</f>
        <v>8.9928057553956844E-2</v>
      </c>
      <c r="H42" s="77">
        <v>0.1663394732894426</v>
      </c>
      <c r="I42" s="77">
        <f>C42+H42</f>
        <v>0.1663394732894426</v>
      </c>
      <c r="J42" s="76">
        <f>分析係数表!G45</f>
        <v>0</v>
      </c>
      <c r="K42" s="78">
        <f>I42*J42</f>
        <v>0</v>
      </c>
      <c r="L42" s="79"/>
      <c r="M42" s="80"/>
      <c r="N42" s="81">
        <f>分析係数表!H45</f>
        <v>0</v>
      </c>
      <c r="O42" s="82">
        <f t="shared" si="4"/>
        <v>0</v>
      </c>
      <c r="P42" s="76">
        <f>分析係数表!C45</f>
        <v>1</v>
      </c>
      <c r="Q42" s="82">
        <f>O42*P42</f>
        <v>0</v>
      </c>
      <c r="R42" s="83">
        <v>3.2205403362606806E-2</v>
      </c>
      <c r="S42" s="84">
        <f>I42+R42</f>
        <v>0.1985448766520494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5.3956834532374104E-3</v>
      </c>
      <c r="E43" s="77">
        <f>$C$17*D43</f>
        <v>0.53956834532374098</v>
      </c>
      <c r="F43" s="76">
        <f>分析係数表!C46</f>
        <v>1</v>
      </c>
      <c r="G43" s="77">
        <f>E43*F43</f>
        <v>0.53956834532374098</v>
      </c>
      <c r="H43" s="77">
        <v>0.75003859506367965</v>
      </c>
      <c r="I43" s="77">
        <f>C43+H43</f>
        <v>0.75003859506367965</v>
      </c>
      <c r="J43" s="76">
        <f>分析係数表!G46</f>
        <v>9.2635479388605835E-3</v>
      </c>
      <c r="K43" s="78">
        <f>I43*J43</f>
        <v>6.9480184813680377E-3</v>
      </c>
      <c r="L43" s="79"/>
      <c r="M43" s="80"/>
      <c r="N43" s="81">
        <f>分析係数表!H46</f>
        <v>4.7106371035644121E-2</v>
      </c>
      <c r="O43" s="82">
        <f t="shared" si="4"/>
        <v>0.47475612000583162</v>
      </c>
      <c r="P43" s="76">
        <f>分析係数表!C46</f>
        <v>1</v>
      </c>
      <c r="Q43" s="82">
        <f>O43*P43</f>
        <v>0.47475612000583162</v>
      </c>
      <c r="R43" s="83">
        <v>0.50810148688275514</v>
      </c>
      <c r="S43" s="84">
        <f>I43+R43</f>
        <v>1.2581400819464348</v>
      </c>
      <c r="T43" s="85">
        <f>分析係数表!F46</f>
        <v>0.31310792033348772</v>
      </c>
      <c r="U43" s="86">
        <f>S43*T43</f>
        <v>0.39393362454645203</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投入係数表!O44</f>
        <v>0.7712829736211031</v>
      </c>
      <c r="E44" s="91">
        <f>SUM(E5:E43)</f>
        <v>77.128297362110331</v>
      </c>
      <c r="F44" s="92">
        <f>分析係数表!C47</f>
        <v>0.38982283979167087</v>
      </c>
      <c r="G44" s="91">
        <f>SUM(G5:G43)</f>
        <v>17.551518005681871</v>
      </c>
      <c r="H44" s="91">
        <f>SUM(H5:H43)</f>
        <v>21.003911398014658</v>
      </c>
      <c r="I44" s="91">
        <f>SUM(I5:I43)</f>
        <v>121.00391139801468</v>
      </c>
      <c r="J44" s="92">
        <f>分析係数表!G47</f>
        <v>0.23326731469175374</v>
      </c>
      <c r="K44" s="93">
        <f>SUM(K5:K43)</f>
        <v>16.073978479359642</v>
      </c>
      <c r="L44" s="94">
        <f>最終需要_まとめ!$L$33</f>
        <v>0.627</v>
      </c>
      <c r="M44" s="91">
        <f>K44*L44</f>
        <v>10.078384506558496</v>
      </c>
      <c r="N44" s="95">
        <f>分析係数表!H47</f>
        <v>1</v>
      </c>
      <c r="O44" s="96">
        <f>SUM(O5:O43)</f>
        <v>10.078384506558496</v>
      </c>
      <c r="P44" s="92">
        <f>分析係数表!C47</f>
        <v>0.38982283979167087</v>
      </c>
      <c r="Q44" s="96">
        <f>SUM(Q5:Q43)</f>
        <v>5.2368975181389557</v>
      </c>
      <c r="R44" s="91">
        <f>SUM(R5:R43)</f>
        <v>6.1949315616059124</v>
      </c>
      <c r="S44" s="97">
        <f>SUM(S5:S43)</f>
        <v>127.19884295962061</v>
      </c>
      <c r="T44" s="98">
        <f>分析係数表!F47</f>
        <v>0.43488259974461208</v>
      </c>
      <c r="U44" s="99">
        <f>SUM(U5:U43)</f>
        <v>36.544224308164942</v>
      </c>
      <c r="V44" s="100">
        <f>分析係数表!D47</f>
        <v>5.7416673181664192E-2</v>
      </c>
      <c r="W44" s="164">
        <f>SUM(W5:W43)</f>
        <v>4</v>
      </c>
      <c r="X44" s="92">
        <f>分析係数表!E47</f>
        <v>4.8986266385218774E-2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0.24707259953161598</v>
      </c>
      <c r="G5" s="77">
        <f t="shared" ref="G5:G38" si="1">E5*F5</f>
        <v>0</v>
      </c>
      <c r="H5" s="77">
        <f t="array" ref="H5:H43">MMULT(逆行列係数!C5:AO43,'14'!G5:G43)</f>
        <v>4.8746332245080129E-4</v>
      </c>
      <c r="I5" s="77">
        <f t="shared" ref="I5:I38" si="2">C5+H5</f>
        <v>4.8746332245080129E-4</v>
      </c>
      <c r="J5" s="76">
        <f>分析係数表!G8</f>
        <v>0.12001140250855188</v>
      </c>
      <c r="K5" s="78">
        <f t="shared" ref="K5:K38" si="3">I5*J5</f>
        <v>5.8501156998799128E-5</v>
      </c>
      <c r="L5" s="79" t="s">
        <v>183</v>
      </c>
      <c r="M5" s="80" t="s">
        <v>183</v>
      </c>
      <c r="N5" s="81">
        <f>分析係数表!H8</f>
        <v>1.0676396295256806E-2</v>
      </c>
      <c r="O5" s="82">
        <f t="shared" ref="O5:O43" si="4">$M$44*N5</f>
        <v>0.21302951040107582</v>
      </c>
      <c r="P5" s="76">
        <f>分析係数表!C8</f>
        <v>0.24707259953161598</v>
      </c>
      <c r="Q5" s="82">
        <f t="shared" ref="Q5:Q38" si="5">O5*P5</f>
        <v>5.2633754911741229E-2</v>
      </c>
      <c r="R5" s="83">
        <f t="array" ref="R5:R43">MMULT(逆行列係数!C5:AO43,'14'!Q5:Q43)</f>
        <v>8.2280832264548937E-2</v>
      </c>
      <c r="S5" s="84">
        <f t="shared" ref="S5:S38" si="6">I5+R5</f>
        <v>8.2768295586999732E-2</v>
      </c>
      <c r="T5" s="85">
        <f>分析係数表!F8</f>
        <v>0.45011402508551879</v>
      </c>
      <c r="U5" s="86">
        <f t="shared" ref="U5:U38" si="7">S5*T5</f>
        <v>3.7255170676132432E-2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投入係数表!P6</f>
        <v>0</v>
      </c>
      <c r="E6" s="77">
        <f t="shared" si="0"/>
        <v>0</v>
      </c>
      <c r="F6" s="76">
        <f>分析係数表!C9</f>
        <v>9.7560975609756073E-2</v>
      </c>
      <c r="G6" s="77">
        <f t="shared" si="1"/>
        <v>0</v>
      </c>
      <c r="H6" s="77">
        <v>1.178793881769183E-4</v>
      </c>
      <c r="I6" s="77">
        <f t="shared" si="2"/>
        <v>1.178793881769183E-4</v>
      </c>
      <c r="J6" s="76">
        <f>分析係数表!G9</f>
        <v>0.27272727272727271</v>
      </c>
      <c r="K6" s="78">
        <f t="shared" si="3"/>
        <v>3.2148924048250445E-5</v>
      </c>
      <c r="L6" s="79"/>
      <c r="M6" s="80"/>
      <c r="N6" s="81">
        <f>分析係数表!H9</f>
        <v>5.7255122088127987E-4</v>
      </c>
      <c r="O6" s="82">
        <f t="shared" si="4"/>
        <v>1.1424295510467789E-2</v>
      </c>
      <c r="P6" s="76">
        <f>分析係数表!C9</f>
        <v>9.7560975609756073E-2</v>
      </c>
      <c r="Q6" s="82">
        <f t="shared" si="5"/>
        <v>1.1145654156553937E-3</v>
      </c>
      <c r="R6" s="83">
        <v>1.3569288529110526E-3</v>
      </c>
      <c r="S6" s="84">
        <f t="shared" si="6"/>
        <v>1.474808241087971E-3</v>
      </c>
      <c r="T6" s="85">
        <f>分析係数表!F9</f>
        <v>0.77272727272727271</v>
      </c>
      <c r="U6" s="86">
        <f t="shared" si="7"/>
        <v>1.1396245499316138E-3</v>
      </c>
      <c r="V6" s="87">
        <f>分析係数表!D9</f>
        <v>9.0909090909090912E-2</v>
      </c>
      <c r="W6" s="88">
        <f t="shared" si="8"/>
        <v>0</v>
      </c>
      <c r="X6" s="76">
        <f>分析係数表!E9</f>
        <v>0</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2.1280550460675292E-2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3.15059861373661E-4</v>
      </c>
      <c r="E8" s="77">
        <f t="shared" si="0"/>
        <v>3.1505986137366097E-2</v>
      </c>
      <c r="F8" s="76">
        <f>分析係数表!C11</f>
        <v>0.44906166219839139</v>
      </c>
      <c r="G8" s="77">
        <f t="shared" si="1"/>
        <v>1.4148130504045096E-2</v>
      </c>
      <c r="H8" s="77">
        <v>0.20483945505050102</v>
      </c>
      <c r="I8" s="77">
        <f t="shared" si="2"/>
        <v>0.20483945505050102</v>
      </c>
      <c r="J8" s="76">
        <f>分析係数表!G11</f>
        <v>0.33788395904436858</v>
      </c>
      <c r="K8" s="78">
        <f t="shared" si="3"/>
        <v>6.9211966040954268E-2</v>
      </c>
      <c r="L8" s="79"/>
      <c r="M8" s="80"/>
      <c r="N8" s="81">
        <f>分析係数表!H11</f>
        <v>-2.2452989054167835E-5</v>
      </c>
      <c r="O8" s="82">
        <f t="shared" si="4"/>
        <v>-4.4801158864579558E-4</v>
      </c>
      <c r="P8" s="76">
        <f>分析係数表!C11</f>
        <v>0.44906166219839139</v>
      </c>
      <c r="Q8" s="82">
        <f t="shared" si="5"/>
        <v>-2.0118482868142294E-4</v>
      </c>
      <c r="R8" s="83">
        <v>1.2668087100993446E-2</v>
      </c>
      <c r="S8" s="84">
        <f t="shared" si="6"/>
        <v>0.21750754215149448</v>
      </c>
      <c r="T8" s="85">
        <f>分析係数表!F11</f>
        <v>0.55767918088737201</v>
      </c>
      <c r="U8" s="86">
        <f t="shared" si="7"/>
        <v>0.12129942794387098</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投入係数表!P9</f>
        <v>0</v>
      </c>
      <c r="E9" s="77">
        <f t="shared" si="0"/>
        <v>0</v>
      </c>
      <c r="F9" s="76">
        <f>分析係数表!C12</f>
        <v>0.19299381807477189</v>
      </c>
      <c r="G9" s="77">
        <f t="shared" si="1"/>
        <v>0</v>
      </c>
      <c r="H9" s="77">
        <v>6.5775008313059629E-4</v>
      </c>
      <c r="I9" s="77">
        <f t="shared" si="2"/>
        <v>6.5775008313059629E-4</v>
      </c>
      <c r="J9" s="76">
        <f>分析係数表!G12</f>
        <v>0.13871320371671741</v>
      </c>
      <c r="K9" s="78">
        <f t="shared" si="3"/>
        <v>9.1238621275982221E-5</v>
      </c>
      <c r="L9" s="79"/>
      <c r="M9" s="80"/>
      <c r="N9" s="81">
        <f>分析係数表!H12</f>
        <v>9.0137524557956775E-2</v>
      </c>
      <c r="O9" s="82">
        <f t="shared" si="4"/>
        <v>1.7985425226185463</v>
      </c>
      <c r="P9" s="76">
        <f>分析係数表!C12</f>
        <v>0.19299381807477189</v>
      </c>
      <c r="Q9" s="82">
        <f t="shared" si="5"/>
        <v>0.34710758840998501</v>
      </c>
      <c r="R9" s="83">
        <v>0.40645704457953868</v>
      </c>
      <c r="S9" s="84">
        <f t="shared" si="6"/>
        <v>0.40711479466266925</v>
      </c>
      <c r="T9" s="85">
        <f>分析係数表!F12</f>
        <v>0.32372921058795973</v>
      </c>
      <c r="U9" s="86">
        <f t="shared" si="7"/>
        <v>0.13179495109482522</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投入係数表!P10</f>
        <v>1.4177693761814746E-3</v>
      </c>
      <c r="E10" s="77">
        <f t="shared" si="0"/>
        <v>0.14177693761814747</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0.28807145149924657</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投入係数表!P11</f>
        <v>3.6231884057971015E-3</v>
      </c>
      <c r="E11" s="77">
        <f t="shared" si="0"/>
        <v>0.36231884057971014</v>
      </c>
      <c r="F11" s="76">
        <f>分析係数表!C14</f>
        <v>0.21988652218398286</v>
      </c>
      <c r="G11" s="77">
        <f t="shared" si="1"/>
        <v>7.9669029776805386E-2</v>
      </c>
      <c r="H11" s="77">
        <v>0.15023182955300293</v>
      </c>
      <c r="I11" s="77">
        <f t="shared" si="2"/>
        <v>0.15023182955300293</v>
      </c>
      <c r="J11" s="76">
        <f>分析係数表!G14</f>
        <v>0.16684014869888475</v>
      </c>
      <c r="K11" s="78">
        <f t="shared" si="3"/>
        <v>2.5064700781928517E-2</v>
      </c>
      <c r="L11" s="79"/>
      <c r="M11" s="80"/>
      <c r="N11" s="81">
        <f>分析係数表!H14</f>
        <v>1.1338759472354757E-3</v>
      </c>
      <c r="O11" s="82">
        <f t="shared" si="4"/>
        <v>2.2624585226612676E-2</v>
      </c>
      <c r="P11" s="76">
        <f>分析係数表!C14</f>
        <v>0.21988652218398286</v>
      </c>
      <c r="Q11" s="82">
        <f t="shared" si="5"/>
        <v>4.9748413613349791E-3</v>
      </c>
      <c r="R11" s="83">
        <v>5.7102658043727571E-2</v>
      </c>
      <c r="S11" s="84">
        <f t="shared" si="6"/>
        <v>0.20733448759673051</v>
      </c>
      <c r="T11" s="85">
        <f>分析係数表!F14</f>
        <v>0.30074349442379184</v>
      </c>
      <c r="U11" s="86">
        <f t="shared" si="7"/>
        <v>6.2354498314407057E-2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投入係数表!P12</f>
        <v>8.9792060491493391E-3</v>
      </c>
      <c r="E12" s="77">
        <f t="shared" si="0"/>
        <v>0.89792060491493386</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0.16397224144436118</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投入係数表!P13</f>
        <v>2.9930686830497793E-3</v>
      </c>
      <c r="E13" s="77">
        <f t="shared" si="0"/>
        <v>0.29930686830497794</v>
      </c>
      <c r="F13" s="76">
        <f>分析係数表!C16</f>
        <v>4.5651796563096703E-2</v>
      </c>
      <c r="G13" s="77">
        <f t="shared" si="1"/>
        <v>1.3663896261796428E-2</v>
      </c>
      <c r="H13" s="77">
        <v>2.4437870019962869E-2</v>
      </c>
      <c r="I13" s="77">
        <f t="shared" si="2"/>
        <v>2.4437870019962869E-2</v>
      </c>
      <c r="J13" s="76">
        <f>分析係数表!G16</f>
        <v>3.2758620689655175E-2</v>
      </c>
      <c r="K13" s="78">
        <f t="shared" si="3"/>
        <v>8.0055091444705955E-4</v>
      </c>
      <c r="L13" s="79"/>
      <c r="M13" s="80"/>
      <c r="N13" s="81">
        <f>分析係数表!H16</f>
        <v>1.6682570867246702E-2</v>
      </c>
      <c r="O13" s="82">
        <f t="shared" si="4"/>
        <v>0.33287261036382615</v>
      </c>
      <c r="P13" s="76">
        <f>分析係数表!C16</f>
        <v>4.5651796563096703E-2</v>
      </c>
      <c r="Q13" s="82">
        <f t="shared" si="5"/>
        <v>1.5196232689756346E-2</v>
      </c>
      <c r="R13" s="83">
        <v>1.8911274514280763E-2</v>
      </c>
      <c r="S13" s="84">
        <f t="shared" si="6"/>
        <v>4.3349144534243628E-2</v>
      </c>
      <c r="T13" s="85">
        <f>分析係数表!F16</f>
        <v>0.28965517241379313</v>
      </c>
      <c r="U13" s="86">
        <f t="shared" si="7"/>
        <v>1.2556303934056776E-2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投入係数表!P14</f>
        <v>4.8834278512917455E-3</v>
      </c>
      <c r="E14" s="77">
        <f t="shared" si="0"/>
        <v>0.48834278512917456</v>
      </c>
      <c r="F14" s="76">
        <f>分析係数表!C17</f>
        <v>0.18709439528023597</v>
      </c>
      <c r="G14" s="77">
        <f t="shared" si="1"/>
        <v>9.1366198073209129E-2</v>
      </c>
      <c r="H14" s="77">
        <v>0.117733902310556</v>
      </c>
      <c r="I14" s="77">
        <f t="shared" si="2"/>
        <v>0.117733902310556</v>
      </c>
      <c r="J14" s="76">
        <f>分析係数表!G17</f>
        <v>0.21183949688973955</v>
      </c>
      <c r="K14" s="78">
        <f t="shared" si="3"/>
        <v>2.4940690632333926E-2</v>
      </c>
      <c r="L14" s="79"/>
      <c r="M14" s="80"/>
      <c r="N14" s="81">
        <f>分析係数表!H17</f>
        <v>2.9525680606230704E-3</v>
      </c>
      <c r="O14" s="82">
        <f t="shared" si="4"/>
        <v>5.8913523906922116E-2</v>
      </c>
      <c r="P14" s="76">
        <f>分析係数表!C17</f>
        <v>0.18709439528023597</v>
      </c>
      <c r="Q14" s="82">
        <f t="shared" si="5"/>
        <v>1.1022390129193317E-2</v>
      </c>
      <c r="R14" s="83">
        <v>3.0976355776215686E-2</v>
      </c>
      <c r="S14" s="84">
        <f t="shared" si="6"/>
        <v>0.14871025808677169</v>
      </c>
      <c r="T14" s="85">
        <f>分析係数表!F17</f>
        <v>0.32134800738259622</v>
      </c>
      <c r="U14" s="86">
        <f t="shared" si="7"/>
        <v>4.7787745113535694E-2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投入係数表!P15</f>
        <v>3.6231884057971015E-3</v>
      </c>
      <c r="E15" s="77">
        <f t="shared" si="0"/>
        <v>0.36231884057971014</v>
      </c>
      <c r="F15" s="76">
        <f>分析係数表!C18</f>
        <v>0.19379844961240311</v>
      </c>
      <c r="G15" s="77">
        <f t="shared" si="1"/>
        <v>7.0216829569711273E-2</v>
      </c>
      <c r="H15" s="77">
        <v>8.4941549417674289E-2</v>
      </c>
      <c r="I15" s="77">
        <f t="shared" si="2"/>
        <v>8.4941549417674289E-2</v>
      </c>
      <c r="J15" s="76">
        <f>分析係数表!G18</f>
        <v>0.21558441558441557</v>
      </c>
      <c r="K15" s="78">
        <f t="shared" si="3"/>
        <v>1.8312074290044066E-2</v>
      </c>
      <c r="L15" s="79"/>
      <c r="M15" s="80"/>
      <c r="N15" s="81">
        <f>分析係数表!H18</f>
        <v>4.3783328655627279E-4</v>
      </c>
      <c r="O15" s="82">
        <f t="shared" si="4"/>
        <v>8.7362259785930142E-3</v>
      </c>
      <c r="P15" s="76">
        <f>分析係数表!C18</f>
        <v>0.19379844961240311</v>
      </c>
      <c r="Q15" s="82">
        <f t="shared" si="5"/>
        <v>1.6930670501149254E-3</v>
      </c>
      <c r="R15" s="83">
        <v>5.6198522265316232E-3</v>
      </c>
      <c r="S15" s="84">
        <f t="shared" si="6"/>
        <v>9.0561401644205911E-2</v>
      </c>
      <c r="T15" s="85">
        <f>分析係数表!F18</f>
        <v>0.45643447461629277</v>
      </c>
      <c r="U15" s="86">
        <f t="shared" si="7"/>
        <v>4.1335345779988195E-2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投入係数表!P16</f>
        <v>0.23597983616887208</v>
      </c>
      <c r="E16" s="77">
        <f t="shared" si="0"/>
        <v>23.597983616887209</v>
      </c>
      <c r="F16" s="76">
        <f>分析係数表!C19</f>
        <v>0.18975946996975368</v>
      </c>
      <c r="G16" s="77">
        <f t="shared" si="1"/>
        <v>4.4779408634954478</v>
      </c>
      <c r="H16" s="77">
        <v>5.0328601434038269</v>
      </c>
      <c r="I16" s="77">
        <f t="shared" si="2"/>
        <v>5.0328601434038269</v>
      </c>
      <c r="J16" s="76">
        <f>分析係数表!G19</f>
        <v>5.7642820380854352E-2</v>
      </c>
      <c r="K16" s="78">
        <f t="shared" si="3"/>
        <v>0.29010825324818768</v>
      </c>
      <c r="L16" s="79"/>
      <c r="M16" s="80"/>
      <c r="N16" s="81">
        <f>分析係数表!H19</f>
        <v>-1.1226494527083918E-4</v>
      </c>
      <c r="O16" s="82">
        <f t="shared" si="4"/>
        <v>-2.2400579432289777E-3</v>
      </c>
      <c r="P16" s="76">
        <f>分析係数表!C19</f>
        <v>0.18975946996975368</v>
      </c>
      <c r="Q16" s="82">
        <f t="shared" si="5"/>
        <v>-4.2507220800866739E-4</v>
      </c>
      <c r="R16" s="83">
        <v>4.1320386251257335E-3</v>
      </c>
      <c r="S16" s="84">
        <f t="shared" si="6"/>
        <v>5.0369921820289525</v>
      </c>
      <c r="T16" s="85">
        <f>分析係数表!F19</f>
        <v>0.23974952822096415</v>
      </c>
      <c r="U16" s="86">
        <f t="shared" si="7"/>
        <v>1.2076164992941261</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投入係数表!P17</f>
        <v>6.8367989918084432E-2</v>
      </c>
      <c r="E17" s="77">
        <f t="shared" si="0"/>
        <v>6.8367989918084433</v>
      </c>
      <c r="F17" s="76">
        <f>分析係数表!C20</f>
        <v>6.5301867121599799E-2</v>
      </c>
      <c r="G17" s="77">
        <f t="shared" si="1"/>
        <v>0.44645573930016241</v>
      </c>
      <c r="H17" s="77">
        <v>0.46727728248320211</v>
      </c>
      <c r="I17" s="77">
        <f t="shared" si="2"/>
        <v>0.46727728248320211</v>
      </c>
      <c r="J17" s="76">
        <f>分析係数表!G20</f>
        <v>0.10011990407673861</v>
      </c>
      <c r="K17" s="78">
        <f t="shared" si="3"/>
        <v>4.6783756699457286E-2</v>
      </c>
      <c r="L17" s="79"/>
      <c r="M17" s="80"/>
      <c r="N17" s="81">
        <f>分析係数表!H20</f>
        <v>5.5009823182711204E-4</v>
      </c>
      <c r="O17" s="82">
        <f t="shared" si="4"/>
        <v>1.0976283921821994E-2</v>
      </c>
      <c r="P17" s="76">
        <f>分析係数表!C20</f>
        <v>6.5301867121599799E-2</v>
      </c>
      <c r="Q17" s="82">
        <f t="shared" si="5"/>
        <v>7.1677183415177212E-4</v>
      </c>
      <c r="R17" s="83">
        <v>2.9881428673734049E-3</v>
      </c>
      <c r="S17" s="84">
        <f t="shared" si="6"/>
        <v>0.47026542535057553</v>
      </c>
      <c r="T17" s="85">
        <f>分析係数表!F20</f>
        <v>0.22242206235011991</v>
      </c>
      <c r="U17" s="86">
        <f t="shared" si="7"/>
        <v>0.10459740575843136</v>
      </c>
      <c r="V17" s="87">
        <f>分析係数表!D20</f>
        <v>4.3465227817745804E-2</v>
      </c>
      <c r="W17" s="88">
        <f t="shared" si="8"/>
        <v>0</v>
      </c>
      <c r="X17" s="76">
        <f>分析係数表!E20</f>
        <v>4.6762589928057555E-2</v>
      </c>
      <c r="Y17" s="89">
        <f t="shared" si="9"/>
        <v>0</v>
      </c>
    </row>
    <row r="18" spans="1:25" x14ac:dyDescent="0.2">
      <c r="A18" s="6" t="s">
        <v>6</v>
      </c>
      <c r="B18" s="5" t="s">
        <v>34</v>
      </c>
      <c r="C18" s="75">
        <f>最終需要_まとめ!C19</f>
        <v>100</v>
      </c>
      <c r="D18" s="76">
        <f>投入係数表!P18</f>
        <v>7.340894770006301E-2</v>
      </c>
      <c r="E18" s="77">
        <f t="shared" si="0"/>
        <v>7.340894770006301</v>
      </c>
      <c r="F18" s="76">
        <f>分析係数表!C21</f>
        <v>0.11128404669260705</v>
      </c>
      <c r="G18" s="77">
        <f t="shared" si="1"/>
        <v>0.81692447635089616</v>
      </c>
      <c r="H18" s="77">
        <v>0.83251399113602864</v>
      </c>
      <c r="I18" s="77">
        <f t="shared" si="2"/>
        <v>100.83251399113603</v>
      </c>
      <c r="J18" s="76">
        <f>分析係数表!G21</f>
        <v>0.28512917454316322</v>
      </c>
      <c r="K18" s="78">
        <f t="shared" si="3"/>
        <v>28.75029148140457</v>
      </c>
      <c r="L18" s="79"/>
      <c r="M18" s="80"/>
      <c r="N18" s="81">
        <f>分析係数表!H21</f>
        <v>9.2057255122088126E-4</v>
      </c>
      <c r="O18" s="82">
        <f t="shared" si="4"/>
        <v>1.8368475134477619E-2</v>
      </c>
      <c r="P18" s="76">
        <f>分析係数表!C21</f>
        <v>0.11128404669260705</v>
      </c>
      <c r="Q18" s="82">
        <f t="shared" si="5"/>
        <v>2.0441182445371988E-3</v>
      </c>
      <c r="R18" s="83">
        <v>6.9008885750002236E-3</v>
      </c>
      <c r="S18" s="84">
        <f t="shared" si="6"/>
        <v>100.83941487971103</v>
      </c>
      <c r="T18" s="85">
        <f>分析係数表!F21</f>
        <v>0.42485822306238186</v>
      </c>
      <c r="U18" s="86">
        <f t="shared" si="7"/>
        <v>42.842454620444336</v>
      </c>
      <c r="V18" s="87">
        <f>分析係数表!D21</f>
        <v>9.2470069313169506E-2</v>
      </c>
      <c r="W18" s="88">
        <f t="shared" si="8"/>
        <v>9</v>
      </c>
      <c r="X18" s="76">
        <f>分析係数表!E21</f>
        <v>8.1758034026465032E-2</v>
      </c>
      <c r="Y18" s="89">
        <f t="shared" si="9"/>
        <v>8</v>
      </c>
    </row>
    <row r="19" spans="1:25" x14ac:dyDescent="0.2">
      <c r="A19" s="6" t="s">
        <v>7</v>
      </c>
      <c r="B19" s="5" t="s">
        <v>268</v>
      </c>
      <c r="C19" s="90"/>
      <c r="D19" s="76">
        <f>投入係数表!P19</f>
        <v>1.1027095148078135E-3</v>
      </c>
      <c r="E19" s="77">
        <f t="shared" si="0"/>
        <v>0.11027095148078135</v>
      </c>
      <c r="F19" s="76">
        <f>分析係数表!C22</f>
        <v>0.13366912049593183</v>
      </c>
      <c r="G19" s="77">
        <f t="shared" si="1"/>
        <v>1.4739821100685615E-2</v>
      </c>
      <c r="H19" s="77">
        <v>1.9480243926717444E-2</v>
      </c>
      <c r="I19" s="77">
        <f t="shared" si="2"/>
        <v>1.9480243926717444E-2</v>
      </c>
      <c r="J19" s="76">
        <f>分析係数表!G22</f>
        <v>0.19466531325776801</v>
      </c>
      <c r="K19" s="78">
        <f t="shared" si="3"/>
        <v>3.792127786332184E-3</v>
      </c>
      <c r="L19" s="79"/>
      <c r="M19" s="80"/>
      <c r="N19" s="81">
        <f>分析係数表!H22</f>
        <v>4.490597810833567E-5</v>
      </c>
      <c r="O19" s="82">
        <f t="shared" si="4"/>
        <v>8.9602317729159115E-4</v>
      </c>
      <c r="P19" s="76">
        <f>分析係数表!C22</f>
        <v>0.13366912049593183</v>
      </c>
      <c r="Q19" s="82">
        <f t="shared" si="5"/>
        <v>1.1977063005253738E-4</v>
      </c>
      <c r="R19" s="83">
        <v>2.0687529832225274E-3</v>
      </c>
      <c r="S19" s="84">
        <f t="shared" si="6"/>
        <v>2.1548996909939971E-2</v>
      </c>
      <c r="T19" s="85">
        <f>分析係数表!F22</f>
        <v>0.41154908926859529</v>
      </c>
      <c r="U19" s="86">
        <f t="shared" si="7"/>
        <v>8.8684700529375691E-3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投入係数表!P20</f>
        <v>4.7258979206049151E-4</v>
      </c>
      <c r="E20" s="77">
        <f t="shared" si="0"/>
        <v>4.725897920604915E-2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4.4801158864579558E-4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投入係数表!P21</f>
        <v>0</v>
      </c>
      <c r="E21" s="77">
        <f t="shared" si="0"/>
        <v>0</v>
      </c>
      <c r="F21" s="76">
        <f>分析係数表!C24</f>
        <v>0.55726027397260269</v>
      </c>
      <c r="G21" s="77">
        <f t="shared" si="1"/>
        <v>0</v>
      </c>
      <c r="H21" s="77">
        <v>1.1002078037075726E-2</v>
      </c>
      <c r="I21" s="77">
        <f t="shared" si="2"/>
        <v>1.1002078037075726E-2</v>
      </c>
      <c r="J21" s="76">
        <f>分析係数表!G24</f>
        <v>0.20783847980997625</v>
      </c>
      <c r="K21" s="78">
        <f t="shared" si="3"/>
        <v>2.2866551739765466E-3</v>
      </c>
      <c r="L21" s="79"/>
      <c r="M21" s="80"/>
      <c r="N21" s="81">
        <f>分析係数表!H24</f>
        <v>3.255683412854336E-4</v>
      </c>
      <c r="O21" s="82">
        <f t="shared" si="4"/>
        <v>6.4961680353640356E-3</v>
      </c>
      <c r="P21" s="76">
        <f>分析係数表!C24</f>
        <v>0.55726027397260269</v>
      </c>
      <c r="Q21" s="82">
        <f t="shared" si="5"/>
        <v>3.6200563791590266E-3</v>
      </c>
      <c r="R21" s="83">
        <v>1.865013384460059E-2</v>
      </c>
      <c r="S21" s="84">
        <f t="shared" si="6"/>
        <v>2.9652211881676317E-2</v>
      </c>
      <c r="T21" s="85">
        <f>分析係数表!F24</f>
        <v>0.38954869358669836</v>
      </c>
      <c r="U21" s="86">
        <f t="shared" si="7"/>
        <v>1.1550980400462985E-2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投入係数表!P22</f>
        <v>2.6780088216761186E-3</v>
      </c>
      <c r="E22" s="77">
        <f t="shared" si="0"/>
        <v>0.26780088216761189</v>
      </c>
      <c r="F22" s="76">
        <f>分析係数表!C25</f>
        <v>7.2460776218001621E-2</v>
      </c>
      <c r="G22" s="77">
        <f t="shared" si="1"/>
        <v>1.9405059793730747E-2</v>
      </c>
      <c r="H22" s="77">
        <v>2.6623994527858831E-2</v>
      </c>
      <c r="I22" s="77">
        <f t="shared" si="2"/>
        <v>2.6623994527858831E-2</v>
      </c>
      <c r="J22" s="76">
        <f>分析係数表!G25</f>
        <v>0.19694960212201593</v>
      </c>
      <c r="K22" s="78">
        <f t="shared" si="3"/>
        <v>5.2435851291605263E-3</v>
      </c>
      <c r="L22" s="79"/>
      <c r="M22" s="80"/>
      <c r="N22" s="81">
        <f>分析係数表!H25</f>
        <v>5.0519225371877636E-4</v>
      </c>
      <c r="O22" s="82">
        <f t="shared" si="4"/>
        <v>1.0080260744530401E-2</v>
      </c>
      <c r="P22" s="76">
        <f>分析係数表!C25</f>
        <v>7.2460776218001621E-2</v>
      </c>
      <c r="Q22" s="82">
        <f t="shared" si="5"/>
        <v>7.3042351802852384E-4</v>
      </c>
      <c r="R22" s="83">
        <v>1.0696265288448536E-2</v>
      </c>
      <c r="S22" s="84">
        <f t="shared" si="6"/>
        <v>3.7320259816307363E-2</v>
      </c>
      <c r="T22" s="85">
        <f>分析係数表!F25</f>
        <v>0.34811560565870908</v>
      </c>
      <c r="U22" s="86">
        <f t="shared" si="7"/>
        <v>1.2991764849294221E-2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投入係数表!P23</f>
        <v>9.4517958412098301E-4</v>
      </c>
      <c r="E23" s="77">
        <f t="shared" si="0"/>
        <v>9.4517958412098299E-2</v>
      </c>
      <c r="F23" s="76">
        <f>分析係数表!C26</f>
        <v>0.52994639944068989</v>
      </c>
      <c r="G23" s="77">
        <f t="shared" si="1"/>
        <v>5.0089451742976361E-2</v>
      </c>
      <c r="H23" s="77">
        <v>6.9818171436873688E-2</v>
      </c>
      <c r="I23" s="77">
        <f t="shared" si="2"/>
        <v>6.9818171436873688E-2</v>
      </c>
      <c r="J23" s="76">
        <f>分析係数表!G26</f>
        <v>0.19649205047072152</v>
      </c>
      <c r="K23" s="78">
        <f t="shared" si="3"/>
        <v>1.3718715665747672E-2</v>
      </c>
      <c r="L23" s="79"/>
      <c r="M23" s="80"/>
      <c r="N23" s="81">
        <f>分析係数表!H26</f>
        <v>1.0148751052483862E-2</v>
      </c>
      <c r="O23" s="82">
        <f t="shared" si="4"/>
        <v>0.2025012380678996</v>
      </c>
      <c r="P23" s="76">
        <f>分析係数表!C26</f>
        <v>0.52994639944068989</v>
      </c>
      <c r="Q23" s="82">
        <f t="shared" si="5"/>
        <v>0.10731480199636535</v>
      </c>
      <c r="R23" s="83">
        <v>0.12540801688832259</v>
      </c>
      <c r="S23" s="84">
        <f t="shared" si="6"/>
        <v>0.19522618832519628</v>
      </c>
      <c r="T23" s="85">
        <f>分析係数表!F26</f>
        <v>0.33286456502207118</v>
      </c>
      <c r="U23" s="86">
        <f t="shared" si="7"/>
        <v>6.4983880257783413E-2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投入係数表!P24</f>
        <v>0</v>
      </c>
      <c r="E24" s="77">
        <f t="shared" si="0"/>
        <v>0</v>
      </c>
      <c r="F24" s="76">
        <f>分析係数表!C27</f>
        <v>1</v>
      </c>
      <c r="G24" s="77">
        <f t="shared" si="1"/>
        <v>0</v>
      </c>
      <c r="H24" s="77">
        <v>4.0999556369289581E-3</v>
      </c>
      <c r="I24" s="77">
        <f t="shared" si="2"/>
        <v>4.0999556369289581E-3</v>
      </c>
      <c r="J24" s="76">
        <f>分析係数表!G27</f>
        <v>0.17101837770961673</v>
      </c>
      <c r="K24" s="78">
        <f t="shared" si="3"/>
        <v>7.0116776170898879E-4</v>
      </c>
      <c r="L24" s="79"/>
      <c r="M24" s="80"/>
      <c r="N24" s="81">
        <f>分析係数表!H27</f>
        <v>1.1349985966881842E-2</v>
      </c>
      <c r="O24" s="82">
        <f t="shared" si="4"/>
        <v>0.2264698580604497</v>
      </c>
      <c r="P24" s="76">
        <f>分析係数表!C27</f>
        <v>1</v>
      </c>
      <c r="Q24" s="82">
        <f t="shared" si="5"/>
        <v>0.2264698580604497</v>
      </c>
      <c r="R24" s="83">
        <v>0.23543532432835887</v>
      </c>
      <c r="S24" s="84">
        <f t="shared" si="6"/>
        <v>0.23953527996528784</v>
      </c>
      <c r="T24" s="85">
        <f>分析係数表!F27</f>
        <v>0.32043714720210326</v>
      </c>
      <c r="U24" s="86">
        <f t="shared" si="7"/>
        <v>7.6756001766333959E-2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投入係数表!P25</f>
        <v>0</v>
      </c>
      <c r="E25" s="77">
        <f t="shared" si="0"/>
        <v>0</v>
      </c>
      <c r="F25" s="76">
        <f>分析係数表!C28</f>
        <v>0.16640624999999998</v>
      </c>
      <c r="G25" s="77">
        <f t="shared" si="1"/>
        <v>0</v>
      </c>
      <c r="H25" s="77">
        <v>1.6384811941923646E-2</v>
      </c>
      <c r="I25" s="77">
        <f t="shared" si="2"/>
        <v>1.6384811941923646E-2</v>
      </c>
      <c r="J25" s="76">
        <f>分析係数表!G28</f>
        <v>0.1248661800486618</v>
      </c>
      <c r="K25" s="78">
        <f t="shared" si="3"/>
        <v>2.0459088780037022E-3</v>
      </c>
      <c r="L25" s="79"/>
      <c r="M25" s="80"/>
      <c r="N25" s="81">
        <f>分析係数表!H28</f>
        <v>1.9927027785573953E-2</v>
      </c>
      <c r="O25" s="82">
        <f t="shared" si="4"/>
        <v>0.39761028492314354</v>
      </c>
      <c r="P25" s="76">
        <f>分析係数表!C28</f>
        <v>0.16640624999999998</v>
      </c>
      <c r="Q25" s="82">
        <f t="shared" si="5"/>
        <v>6.6164836475491845E-2</v>
      </c>
      <c r="R25" s="83">
        <v>7.8454210087497589E-2</v>
      </c>
      <c r="S25" s="84">
        <f t="shared" si="6"/>
        <v>9.4839022029421238E-2</v>
      </c>
      <c r="T25" s="85">
        <f>分析係数表!F28</f>
        <v>0.21187347931873479</v>
      </c>
      <c r="U25" s="86">
        <f t="shared" si="7"/>
        <v>2.0093873572559613E-2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投入係数表!P26</f>
        <v>2.9930686830497793E-3</v>
      </c>
      <c r="E26" s="77">
        <f t="shared" si="0"/>
        <v>0.29930686830497794</v>
      </c>
      <c r="F26" s="76">
        <f>分析係数表!C29</f>
        <v>0.73364739989128469</v>
      </c>
      <c r="G26" s="77">
        <f t="shared" si="1"/>
        <v>0.21958570570155023</v>
      </c>
      <c r="H26" s="77">
        <v>0.34157177468551608</v>
      </c>
      <c r="I26" s="77">
        <f t="shared" si="2"/>
        <v>0.34157177468551608</v>
      </c>
      <c r="J26" s="76">
        <f>分析係数表!G29</f>
        <v>0.26009380097879281</v>
      </c>
      <c r="K26" s="78">
        <f t="shared" si="3"/>
        <v>8.8840701185027682E-2</v>
      </c>
      <c r="L26" s="79"/>
      <c r="M26" s="80"/>
      <c r="N26" s="81">
        <f>分析係数表!H29</f>
        <v>1.0137524557956778E-2</v>
      </c>
      <c r="O26" s="82">
        <f t="shared" si="4"/>
        <v>0.20227723227357672</v>
      </c>
      <c r="P26" s="76">
        <f>分析係数表!C29</f>
        <v>0.73364739989128469</v>
      </c>
      <c r="Q26" s="82">
        <f t="shared" si="5"/>
        <v>0.14840016551471502</v>
      </c>
      <c r="R26" s="83">
        <v>0.24481394905930201</v>
      </c>
      <c r="S26" s="84">
        <f t="shared" si="6"/>
        <v>0.58638572374481812</v>
      </c>
      <c r="T26" s="85">
        <f>分析係数表!F29</f>
        <v>0.41032830342577487</v>
      </c>
      <c r="U26" s="86">
        <f t="shared" si="7"/>
        <v>0.24061065917730634</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投入係数表!P27</f>
        <v>3.780718336483932E-3</v>
      </c>
      <c r="E27" s="77">
        <f t="shared" si="0"/>
        <v>0.3780718336483932</v>
      </c>
      <c r="F27" s="76">
        <f>分析係数表!C30</f>
        <v>1</v>
      </c>
      <c r="G27" s="77">
        <f t="shared" si="1"/>
        <v>0.3780718336483932</v>
      </c>
      <c r="H27" s="77">
        <v>0.42640002037374541</v>
      </c>
      <c r="I27" s="77">
        <f t="shared" si="2"/>
        <v>0.42640002037374541</v>
      </c>
      <c r="J27" s="76">
        <f>分析係数表!G30</f>
        <v>0.34455785557569396</v>
      </c>
      <c r="K27" s="78">
        <f t="shared" si="3"/>
        <v>0.14691947663740992</v>
      </c>
      <c r="L27" s="79"/>
      <c r="M27" s="80"/>
      <c r="N27" s="81">
        <f>分析係数表!H30</f>
        <v>0</v>
      </c>
      <c r="O27" s="82">
        <f t="shared" si="4"/>
        <v>0</v>
      </c>
      <c r="P27" s="76">
        <f>分析係数表!C30</f>
        <v>1</v>
      </c>
      <c r="Q27" s="82">
        <f t="shared" si="5"/>
        <v>0</v>
      </c>
      <c r="R27" s="83">
        <v>4.9501311376569053E-2</v>
      </c>
      <c r="S27" s="84">
        <f t="shared" si="6"/>
        <v>0.47590133175031446</v>
      </c>
      <c r="T27" s="85">
        <f>分析係数表!F30</f>
        <v>0.43861490031479539</v>
      </c>
      <c r="U27" s="86">
        <f t="shared" si="7"/>
        <v>0.20873741518534256</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投入係数表!P28</f>
        <v>2.3944549464398234E-2</v>
      </c>
      <c r="E28" s="77">
        <f t="shared" si="0"/>
        <v>2.3944549464398235</v>
      </c>
      <c r="F28" s="76">
        <f>分析係数表!C31</f>
        <v>8.5246870996353641E-2</v>
      </c>
      <c r="G28" s="77">
        <f t="shared" si="1"/>
        <v>0.20411979192573651</v>
      </c>
      <c r="H28" s="77">
        <v>0.23680347232273155</v>
      </c>
      <c r="I28" s="77">
        <f t="shared" si="2"/>
        <v>0.23680347232273155</v>
      </c>
      <c r="J28" s="76">
        <f>分析係数表!G31</f>
        <v>7.1346375143843496E-2</v>
      </c>
      <c r="K28" s="78">
        <f t="shared" si="3"/>
        <v>1.6895069371702365E-2</v>
      </c>
      <c r="L28" s="79"/>
      <c r="M28" s="80"/>
      <c r="N28" s="81">
        <f>分析係数表!H31</f>
        <v>2.2093741229301151E-2</v>
      </c>
      <c r="O28" s="82">
        <f t="shared" si="4"/>
        <v>0.44084340322746285</v>
      </c>
      <c r="P28" s="76">
        <f>分析係数表!C31</f>
        <v>8.5246870996353641E-2</v>
      </c>
      <c r="Q28" s="82">
        <f t="shared" si="5"/>
        <v>3.7580520724525036E-2</v>
      </c>
      <c r="R28" s="83">
        <v>5.1321200745949508E-2</v>
      </c>
      <c r="S28" s="84">
        <f t="shared" si="6"/>
        <v>0.28812467306868106</v>
      </c>
      <c r="T28" s="85">
        <f>分析係数表!F31</f>
        <v>0.34637514384349827</v>
      </c>
      <c r="U28" s="86">
        <f t="shared" si="7"/>
        <v>9.9799225079025319E-2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投入係数表!P29</f>
        <v>6.3011972274732201E-4</v>
      </c>
      <c r="E29" s="77">
        <f t="shared" si="0"/>
        <v>6.3011972274732195E-2</v>
      </c>
      <c r="F29" s="76">
        <f>分析係数表!C32</f>
        <v>0.30214830214830213</v>
      </c>
      <c r="G29" s="77">
        <f t="shared" si="1"/>
        <v>1.903896043782622E-2</v>
      </c>
      <c r="H29" s="77">
        <v>2.5011916502011306E-2</v>
      </c>
      <c r="I29" s="77">
        <f t="shared" si="2"/>
        <v>2.5011916502011306E-2</v>
      </c>
      <c r="J29" s="76">
        <f>分析係数表!G32</f>
        <v>0.14123006833712984</v>
      </c>
      <c r="K29" s="78">
        <f t="shared" si="3"/>
        <v>3.5324346768216422E-3</v>
      </c>
      <c r="L29" s="79"/>
      <c r="M29" s="80"/>
      <c r="N29" s="81">
        <f>分析係数表!H32</f>
        <v>6.1970249789503225E-3</v>
      </c>
      <c r="O29" s="82">
        <f t="shared" si="4"/>
        <v>0.12365119846623958</v>
      </c>
      <c r="P29" s="76">
        <f>分析係数表!C32</f>
        <v>0.30214830214830213</v>
      </c>
      <c r="Q29" s="82">
        <f t="shared" si="5"/>
        <v>3.7360999675177031E-2</v>
      </c>
      <c r="R29" s="83">
        <v>4.8554460081419226E-2</v>
      </c>
      <c r="S29" s="84">
        <f t="shared" si="6"/>
        <v>7.3566376583430529E-2</v>
      </c>
      <c r="T29" s="85">
        <f>分析係数表!F32</f>
        <v>0.48519362186788156</v>
      </c>
      <c r="U29" s="86">
        <f t="shared" si="7"/>
        <v>3.5693936702211167E-2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投入係数表!P30</f>
        <v>1.575299306868305E-4</v>
      </c>
      <c r="E30" s="77">
        <f t="shared" si="0"/>
        <v>1.5752993068683049E-2</v>
      </c>
      <c r="F30" s="76">
        <f>分析係数表!C33</f>
        <v>0.62789160608063455</v>
      </c>
      <c r="G30" s="77">
        <f t="shared" si="1"/>
        <v>9.8911721184725028E-3</v>
      </c>
      <c r="H30" s="77">
        <v>2.5359795483938324E-2</v>
      </c>
      <c r="I30" s="77">
        <f t="shared" si="2"/>
        <v>2.5359795483938324E-2</v>
      </c>
      <c r="J30" s="76">
        <f>分析係数表!G33</f>
        <v>0.50525210084033612</v>
      </c>
      <c r="K30" s="78">
        <f t="shared" si="3"/>
        <v>1.2813089945141107E-2</v>
      </c>
      <c r="L30" s="79"/>
      <c r="M30" s="80"/>
      <c r="N30" s="81">
        <f>分析係数表!H33</f>
        <v>9.5425203480213302E-4</v>
      </c>
      <c r="O30" s="82">
        <f t="shared" si="4"/>
        <v>1.9040492517446311E-2</v>
      </c>
      <c r="P30" s="76">
        <f>分析係数表!C33</f>
        <v>0.62789160608063455</v>
      </c>
      <c r="Q30" s="82">
        <f t="shared" si="5"/>
        <v>1.1955365427345668E-2</v>
      </c>
      <c r="R30" s="83">
        <v>5.2490710709157673E-2</v>
      </c>
      <c r="S30" s="84">
        <f t="shared" si="6"/>
        <v>7.7850506193095997E-2</v>
      </c>
      <c r="T30" s="85">
        <f>分析係数表!F33</f>
        <v>0.63235294117647056</v>
      </c>
      <c r="U30" s="86">
        <f t="shared" si="7"/>
        <v>4.9228996563281294E-2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投入係数表!P31</f>
        <v>4.6313799621928164E-2</v>
      </c>
      <c r="E31" s="77">
        <f t="shared" si="0"/>
        <v>4.6313799621928169</v>
      </c>
      <c r="F31" s="76">
        <f>分析係数表!C34</f>
        <v>0.27565714917493578</v>
      </c>
      <c r="G31" s="77">
        <f t="shared" si="1"/>
        <v>1.2766729971239938</v>
      </c>
      <c r="H31" s="77">
        <v>1.3859275628104455</v>
      </c>
      <c r="I31" s="77">
        <f t="shared" si="2"/>
        <v>1.3859275628104455</v>
      </c>
      <c r="J31" s="76">
        <f>分析係数表!G34</f>
        <v>0.42483061710309467</v>
      </c>
      <c r="K31" s="78">
        <f t="shared" si="3"/>
        <v>0.5887844617689495</v>
      </c>
      <c r="L31" s="79"/>
      <c r="M31" s="80"/>
      <c r="N31" s="81">
        <f>分析係数表!H34</f>
        <v>0.15684535503788941</v>
      </c>
      <c r="O31" s="82">
        <f t="shared" si="4"/>
        <v>3.1295849524852049</v>
      </c>
      <c r="P31" s="76">
        <f>分析係数表!C34</f>
        <v>0.27565714917493578</v>
      </c>
      <c r="Q31" s="82">
        <f t="shared" si="5"/>
        <v>0.86269246610284844</v>
      </c>
      <c r="R31" s="83">
        <v>0.97108959330553202</v>
      </c>
      <c r="S31" s="84">
        <f t="shared" si="6"/>
        <v>2.3570171561159774</v>
      </c>
      <c r="T31" s="85">
        <f>分析係数表!F34</f>
        <v>0.69468351339803458</v>
      </c>
      <c r="U31" s="86">
        <f t="shared" si="7"/>
        <v>1.637380959150091</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投入係数表!P32</f>
        <v>1.1342155009451797E-2</v>
      </c>
      <c r="E32" s="77">
        <f t="shared" si="0"/>
        <v>1.1342155009451798</v>
      </c>
      <c r="F32" s="76">
        <f>分析係数表!C35</f>
        <v>1</v>
      </c>
      <c r="G32" s="77">
        <f t="shared" si="1"/>
        <v>1.1342155009451798</v>
      </c>
      <c r="H32" s="77">
        <v>1.3383054785620399</v>
      </c>
      <c r="I32" s="77">
        <f t="shared" si="2"/>
        <v>1.3383054785620399</v>
      </c>
      <c r="J32" s="76">
        <f>分析係数表!G35</f>
        <v>0.31381419117031079</v>
      </c>
      <c r="K32" s="78">
        <f t="shared" si="3"/>
        <v>0.41997925129374225</v>
      </c>
      <c r="L32" s="79"/>
      <c r="M32" s="80"/>
      <c r="N32" s="81">
        <f>分析係数表!H35</f>
        <v>5.8153241650294694E-2</v>
      </c>
      <c r="O32" s="82">
        <f t="shared" si="4"/>
        <v>1.1603500145926104</v>
      </c>
      <c r="P32" s="76">
        <f>分析係数表!C35</f>
        <v>1</v>
      </c>
      <c r="Q32" s="82">
        <f t="shared" si="5"/>
        <v>1.1603500145926104</v>
      </c>
      <c r="R32" s="83">
        <v>1.4994121357157402</v>
      </c>
      <c r="S32" s="84">
        <f t="shared" si="6"/>
        <v>2.8377176142777802</v>
      </c>
      <c r="T32" s="85">
        <f>分析係数表!F35</f>
        <v>0.63575437714668681</v>
      </c>
      <c r="U32" s="86">
        <f t="shared" si="7"/>
        <v>1.8040913943833523</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投入係数表!P33</f>
        <v>3.1505986137366098E-3</v>
      </c>
      <c r="E33" s="77">
        <f t="shared" si="0"/>
        <v>0.31505986137366099</v>
      </c>
      <c r="F33" s="76">
        <f>分析係数表!C36</f>
        <v>0.71183260362767953</v>
      </c>
      <c r="G33" s="77">
        <f t="shared" si="1"/>
        <v>0.22426988142018889</v>
      </c>
      <c r="H33" s="77">
        <v>0.30817822268799971</v>
      </c>
      <c r="I33" s="77">
        <f t="shared" si="2"/>
        <v>0.30817822268799971</v>
      </c>
      <c r="J33" s="76">
        <f>分析係数表!G36</f>
        <v>2.303890306122449E-2</v>
      </c>
      <c r="K33" s="78">
        <f t="shared" si="3"/>
        <v>7.1000881980892794E-3</v>
      </c>
      <c r="L33" s="79"/>
      <c r="M33" s="80"/>
      <c r="N33" s="81">
        <f>分析係数表!H36</f>
        <v>0.16821779399382542</v>
      </c>
      <c r="O33" s="82">
        <f t="shared" si="4"/>
        <v>3.3565028221343005</v>
      </c>
      <c r="P33" s="76">
        <f>分析係数表!C36</f>
        <v>0.71183260362767953</v>
      </c>
      <c r="Q33" s="82">
        <f t="shared" si="5"/>
        <v>2.3892681429635134</v>
      </c>
      <c r="R33" s="83">
        <v>2.5133746343588359</v>
      </c>
      <c r="S33" s="84">
        <f t="shared" si="6"/>
        <v>2.8215528570468358</v>
      </c>
      <c r="T33" s="85">
        <f>分析係数表!F36</f>
        <v>0.87794961734693877</v>
      </c>
      <c r="U33" s="86">
        <f t="shared" si="7"/>
        <v>2.4771812511684312</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投入係数表!P34</f>
        <v>2.0478890989287964E-2</v>
      </c>
      <c r="E34" s="77">
        <f t="shared" si="0"/>
        <v>2.0478890989287963</v>
      </c>
      <c r="F34" s="76">
        <f>分析係数表!C37</f>
        <v>0.53618737957610785</v>
      </c>
      <c r="G34" s="77">
        <f t="shared" si="1"/>
        <v>1.0980522896171081</v>
      </c>
      <c r="H34" s="77">
        <v>1.3080120195852087</v>
      </c>
      <c r="I34" s="77">
        <f t="shared" si="2"/>
        <v>1.3080120195852087</v>
      </c>
      <c r="J34" s="76">
        <f>分析係数表!G37</f>
        <v>0.49029596047068413</v>
      </c>
      <c r="K34" s="78">
        <f t="shared" si="3"/>
        <v>0.64131300944972924</v>
      </c>
      <c r="L34" s="79"/>
      <c r="M34" s="80"/>
      <c r="N34" s="81">
        <f>分析係数表!H37</f>
        <v>4.9362896435587986E-2</v>
      </c>
      <c r="O34" s="82">
        <f t="shared" si="4"/>
        <v>0.98495347763778152</v>
      </c>
      <c r="P34" s="76">
        <f>分析係数表!C37</f>
        <v>0.53618737957610785</v>
      </c>
      <c r="Q34" s="82">
        <f t="shared" si="5"/>
        <v>0.52811962417897662</v>
      </c>
      <c r="R34" s="83">
        <v>0.69605539491411372</v>
      </c>
      <c r="S34" s="84">
        <f t="shared" si="6"/>
        <v>2.0040674144993225</v>
      </c>
      <c r="T34" s="85">
        <f>分析係数表!F37</f>
        <v>0.71575569252712545</v>
      </c>
      <c r="U34" s="86">
        <f t="shared" si="7"/>
        <v>1.4344226601360084</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投入係数表!P35</f>
        <v>6.1436672967863891E-3</v>
      </c>
      <c r="E35" s="77">
        <f t="shared" si="0"/>
        <v>0.61436672967863892</v>
      </c>
      <c r="F35" s="76">
        <f>分析係数表!C38</f>
        <v>4.5765302018820897E-2</v>
      </c>
      <c r="G35" s="77">
        <f t="shared" si="1"/>
        <v>2.8116678934058205E-2</v>
      </c>
      <c r="H35" s="77">
        <v>3.99398847127461E-2</v>
      </c>
      <c r="I35" s="77">
        <f t="shared" si="2"/>
        <v>3.99398847127461E-2</v>
      </c>
      <c r="J35" s="76">
        <f>分析係数表!G38</f>
        <v>0.29880478087649404</v>
      </c>
      <c r="K35" s="78">
        <f t="shared" si="3"/>
        <v>1.1934228499824532E-2</v>
      </c>
      <c r="L35" s="79"/>
      <c r="M35" s="80"/>
      <c r="N35" s="81">
        <f>分析係数表!H38</f>
        <v>4.3266909907381419E-2</v>
      </c>
      <c r="O35" s="82">
        <f t="shared" si="4"/>
        <v>0.86331833132044811</v>
      </c>
      <c r="P35" s="76">
        <f>分析係数表!C38</f>
        <v>4.5765302018820897E-2</v>
      </c>
      <c r="Q35" s="82">
        <f t="shared" si="5"/>
        <v>3.9510024171264792E-2</v>
      </c>
      <c r="R35" s="83">
        <v>5.329175723978017E-2</v>
      </c>
      <c r="S35" s="84">
        <f t="shared" si="6"/>
        <v>9.323164195252627E-2</v>
      </c>
      <c r="T35" s="85">
        <f>分析係数表!F38</f>
        <v>0.49667994687915007</v>
      </c>
      <c r="U35" s="86">
        <f t="shared" si="7"/>
        <v>4.6306286972436689E-2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投入係数表!P36</f>
        <v>0</v>
      </c>
      <c r="E36" s="77">
        <f t="shared" si="0"/>
        <v>0</v>
      </c>
      <c r="F36" s="76">
        <f>分析係数表!C39</f>
        <v>1</v>
      </c>
      <c r="G36" s="77">
        <f t="shared" si="1"/>
        <v>0</v>
      </c>
      <c r="H36" s="77">
        <v>9.7826583059768144E-2</v>
      </c>
      <c r="I36" s="77">
        <f t="shared" si="2"/>
        <v>9.7826583059768144E-2</v>
      </c>
      <c r="J36" s="76">
        <f>分析係数表!G39</f>
        <v>0.34650769117538827</v>
      </c>
      <c r="K36" s="78">
        <f t="shared" si="3"/>
        <v>3.3897663431617611E-2</v>
      </c>
      <c r="L36" s="79"/>
      <c r="M36" s="80"/>
      <c r="N36" s="81">
        <f>分析係数表!H39</f>
        <v>3.8057816446814483E-3</v>
      </c>
      <c r="O36" s="82">
        <f t="shared" si="4"/>
        <v>7.5937964275462358E-2</v>
      </c>
      <c r="P36" s="76">
        <f>分析係数表!C39</f>
        <v>1</v>
      </c>
      <c r="Q36" s="82">
        <f t="shared" si="5"/>
        <v>7.5937964275462358E-2</v>
      </c>
      <c r="R36" s="83">
        <v>0.26665921913169277</v>
      </c>
      <c r="S36" s="84">
        <f t="shared" si="6"/>
        <v>0.36448580219146093</v>
      </c>
      <c r="T36" s="85">
        <f>分析係数表!F39</f>
        <v>0.69721056892617939</v>
      </c>
      <c r="U36" s="86">
        <f t="shared" si="7"/>
        <v>0.25412335351142334</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投入係数表!P37</f>
        <v>3.15059861373661E-4</v>
      </c>
      <c r="E37" s="77">
        <f t="shared" si="0"/>
        <v>3.1505986137366097E-2</v>
      </c>
      <c r="F37" s="76">
        <f>分析係数表!C40</f>
        <v>0.81742190937087544</v>
      </c>
      <c r="G37" s="77">
        <f t="shared" si="1"/>
        <v>2.5753683345018128E-2</v>
      </c>
      <c r="H37" s="77">
        <v>2.7427109693696168E-2</v>
      </c>
      <c r="I37" s="77">
        <f t="shared" si="2"/>
        <v>2.7427109693696168E-2</v>
      </c>
      <c r="J37" s="76">
        <f>分析係数表!G40</f>
        <v>0.56450715973863475</v>
      </c>
      <c r="K37" s="78">
        <f t="shared" si="3"/>
        <v>1.54827997930284E-2</v>
      </c>
      <c r="L37" s="79"/>
      <c r="M37" s="80"/>
      <c r="N37" s="81">
        <f>分析係数表!H40</f>
        <v>3.0412573673870333E-2</v>
      </c>
      <c r="O37" s="82">
        <f t="shared" si="4"/>
        <v>0.60683169682073013</v>
      </c>
      <c r="P37" s="76">
        <f>分析係数表!C40</f>
        <v>0.81742190937087544</v>
      </c>
      <c r="Q37" s="82">
        <f t="shared" si="5"/>
        <v>0.4960375242819694</v>
      </c>
      <c r="R37" s="83">
        <v>0.49743412551158622</v>
      </c>
      <c r="S37" s="84">
        <f t="shared" si="6"/>
        <v>0.52486123520528238</v>
      </c>
      <c r="T37" s="85">
        <f>分析係数表!F40</f>
        <v>0.75483108577783953</v>
      </c>
      <c r="U37" s="86">
        <f t="shared" si="7"/>
        <v>0.39618157605270132</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投入係数表!P38</f>
        <v>0</v>
      </c>
      <c r="E38" s="77">
        <f t="shared" si="0"/>
        <v>0</v>
      </c>
      <c r="F38" s="76">
        <f>分析係数表!C41</f>
        <v>0.72941623882867468</v>
      </c>
      <c r="G38" s="77">
        <f t="shared" si="1"/>
        <v>0</v>
      </c>
      <c r="H38" s="77">
        <v>1.284557925656341E-3</v>
      </c>
      <c r="I38" s="77">
        <f t="shared" si="2"/>
        <v>1.284557925656341E-3</v>
      </c>
      <c r="J38" s="76">
        <f>分析係数表!G41</f>
        <v>0.453348349649138</v>
      </c>
      <c r="K38" s="78">
        <f t="shared" si="3"/>
        <v>5.8235221562502235E-4</v>
      </c>
      <c r="L38" s="79"/>
      <c r="M38" s="80"/>
      <c r="N38" s="81">
        <f>分析係数表!H41</f>
        <v>5.191131069323604E-2</v>
      </c>
      <c r="O38" s="82">
        <f t="shared" si="4"/>
        <v>1.0358027929490794</v>
      </c>
      <c r="P38" s="76">
        <f>分析係数表!C41</f>
        <v>0.72941623882867468</v>
      </c>
      <c r="Q38" s="82">
        <f t="shared" si="5"/>
        <v>0.75553137740115395</v>
      </c>
      <c r="R38" s="83">
        <v>0.76879853421044397</v>
      </c>
      <c r="S38" s="84">
        <f t="shared" si="6"/>
        <v>0.77008309213610027</v>
      </c>
      <c r="T38" s="85">
        <f>分析係数表!F41</f>
        <v>0.55271593173351818</v>
      </c>
      <c r="U38" s="86">
        <f t="shared" si="7"/>
        <v>0.42563719378223341</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投入係数表!P39</f>
        <v>7.8764965343415246E-4</v>
      </c>
      <c r="E39" s="77">
        <f>$C$18*D39</f>
        <v>7.8764965343415247E-2</v>
      </c>
      <c r="F39" s="76">
        <f>分析係数表!C42</f>
        <v>0.64552736982643522</v>
      </c>
      <c r="G39" s="77">
        <f>E39*F39</f>
        <v>5.084494091260517E-2</v>
      </c>
      <c r="H39" s="77">
        <v>6.0927954284819452E-2</v>
      </c>
      <c r="I39" s="77">
        <f>C39+H39</f>
        <v>6.0927954284819452E-2</v>
      </c>
      <c r="J39" s="76">
        <f>分析係数表!G42</f>
        <v>0.48562628336755648</v>
      </c>
      <c r="K39" s="78">
        <f>I39*J39</f>
        <v>2.9588215992525257E-2</v>
      </c>
      <c r="L39" s="79"/>
      <c r="M39" s="80"/>
      <c r="N39" s="81">
        <f>分析係数表!H42</f>
        <v>1.1765366264383946E-2</v>
      </c>
      <c r="O39" s="82">
        <f t="shared" si="4"/>
        <v>0.2347580724503969</v>
      </c>
      <c r="P39" s="76">
        <f>分析係数表!C42</f>
        <v>0.64552736982643522</v>
      </c>
      <c r="Q39" s="82">
        <f>O39*P39</f>
        <v>0.15154276105442843</v>
      </c>
      <c r="R39" s="83">
        <v>0.16302929146576003</v>
      </c>
      <c r="S39" s="84">
        <f>I39+R39</f>
        <v>0.22395724575057949</v>
      </c>
      <c r="T39" s="85">
        <f>分析係数表!F42</f>
        <v>0.5462012320328542</v>
      </c>
      <c r="U39" s="86">
        <f>S39*T39</f>
        <v>0.12232572355165122</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投入係数表!P40</f>
        <v>2.5677378701953371E-2</v>
      </c>
      <c r="E40" s="77">
        <f>$C$18*D40</f>
        <v>2.5677378701953373</v>
      </c>
      <c r="F40" s="76">
        <f>分析係数表!C43</f>
        <v>0.44974585997704541</v>
      </c>
      <c r="G40" s="77">
        <f>E40*F40</f>
        <v>1.1548294766266289</v>
      </c>
      <c r="H40" s="77">
        <v>1.5005415193174672</v>
      </c>
      <c r="I40" s="77">
        <f>C40+H40</f>
        <v>1.5005415193174672</v>
      </c>
      <c r="J40" s="76">
        <f>分析係数表!G43</f>
        <v>0.36430023338101331</v>
      </c>
      <c r="K40" s="78">
        <f>I40*J40</f>
        <v>0.5466476256852536</v>
      </c>
      <c r="L40" s="79"/>
      <c r="M40" s="80"/>
      <c r="N40" s="81">
        <f>分析係数表!H43</f>
        <v>3.2949761436991298E-2</v>
      </c>
      <c r="O40" s="82">
        <f t="shared" si="4"/>
        <v>0.65745700633770499</v>
      </c>
      <c r="P40" s="76">
        <f>分析係数表!C43</f>
        <v>0.44974585997704541</v>
      </c>
      <c r="Q40" s="82">
        <f>O40*P40</f>
        <v>0.29568856671328492</v>
      </c>
      <c r="R40" s="83">
        <v>0.59137616253094394</v>
      </c>
      <c r="S40" s="84">
        <f>I40+R40</f>
        <v>2.0919176818484111</v>
      </c>
      <c r="T40" s="85">
        <f>分析係数表!F43</f>
        <v>0.57336445080177667</v>
      </c>
      <c r="U40" s="86">
        <f>S40*T40</f>
        <v>1.1994312327755401</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投入係数表!P41</f>
        <v>0</v>
      </c>
      <c r="E41" s="77">
        <f>$C$18*D41</f>
        <v>0</v>
      </c>
      <c r="F41" s="76">
        <f>分析係数表!C44</f>
        <v>0.68535687071374141</v>
      </c>
      <c r="G41" s="77">
        <f>E41*F41</f>
        <v>0</v>
      </c>
      <c r="H41" s="77">
        <v>3.3170543982615867E-3</v>
      </c>
      <c r="I41" s="77">
        <f>C41+H41</f>
        <v>3.3170543982615867E-3</v>
      </c>
      <c r="J41" s="76">
        <f>分析係数表!G44</f>
        <v>0.27039319248826293</v>
      </c>
      <c r="K41" s="78">
        <f>I41*J41</f>
        <v>8.9690892840318438E-4</v>
      </c>
      <c r="L41" s="79"/>
      <c r="M41" s="80"/>
      <c r="N41" s="81">
        <f>分析係数表!H44</f>
        <v>0.11684535503788943</v>
      </c>
      <c r="O41" s="82">
        <f t="shared" si="4"/>
        <v>2.3314523073127202</v>
      </c>
      <c r="P41" s="76">
        <f>分析係数表!C44</f>
        <v>0.68535687071374141</v>
      </c>
      <c r="Q41" s="82">
        <f>O41*P41</f>
        <v>1.5978768575581781</v>
      </c>
      <c r="R41" s="83">
        <v>1.6277898466747003</v>
      </c>
      <c r="S41" s="84">
        <f>I41+R41</f>
        <v>1.631106901072962</v>
      </c>
      <c r="T41" s="85">
        <f>分析係数表!F44</f>
        <v>0.52366979655712054</v>
      </c>
      <c r="U41" s="86">
        <f>S41*T41</f>
        <v>0.8541614190477933</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投入係数表!P42</f>
        <v>1.5752993068683049E-3</v>
      </c>
      <c r="E42" s="77">
        <f>$C$18*D42</f>
        <v>0.15752993068683049</v>
      </c>
      <c r="F42" s="76">
        <f>分析係数表!C45</f>
        <v>1</v>
      </c>
      <c r="G42" s="77">
        <f>E42*F42</f>
        <v>0.15752993068683049</v>
      </c>
      <c r="H42" s="77">
        <v>0.21106574458781266</v>
      </c>
      <c r="I42" s="77">
        <f>C42+H42</f>
        <v>0.21106574458781266</v>
      </c>
      <c r="J42" s="76">
        <f>分析係数表!G45</f>
        <v>0</v>
      </c>
      <c r="K42" s="78">
        <f>I42*J42</f>
        <v>0</v>
      </c>
      <c r="L42" s="79"/>
      <c r="M42" s="80"/>
      <c r="N42" s="81">
        <f>分析係数表!H45</f>
        <v>0</v>
      </c>
      <c r="O42" s="82">
        <f t="shared" si="4"/>
        <v>0</v>
      </c>
      <c r="P42" s="76">
        <f>分析係数表!C45</f>
        <v>1</v>
      </c>
      <c r="Q42" s="82">
        <f>O42*P42</f>
        <v>0</v>
      </c>
      <c r="R42" s="83">
        <v>6.3760674535480455E-2</v>
      </c>
      <c r="S42" s="84">
        <f>I42+R42</f>
        <v>0.27482641912329309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4.2533081285444233E-3</v>
      </c>
      <c r="E43" s="77">
        <f>$C$18*D43</f>
        <v>0.42533081285444235</v>
      </c>
      <c r="F43" s="76">
        <f>分析係数表!C46</f>
        <v>1</v>
      </c>
      <c r="G43" s="77">
        <f>E43*F43</f>
        <v>0.42533081285444235</v>
      </c>
      <c r="H43" s="77">
        <v>0.51597946130139927</v>
      </c>
      <c r="I43" s="77">
        <f>C43+H43</f>
        <v>0.51597946130139927</v>
      </c>
      <c r="J43" s="76">
        <f>分析係数表!G46</f>
        <v>9.2635479388605835E-3</v>
      </c>
      <c r="K43" s="78">
        <f>I43*J43</f>
        <v>4.7798004752329717E-3</v>
      </c>
      <c r="L43" s="79"/>
      <c r="M43" s="80"/>
      <c r="N43" s="81">
        <f>分析係数表!H46</f>
        <v>4.7106371035644121E-2</v>
      </c>
      <c r="O43" s="82">
        <f t="shared" si="4"/>
        <v>0.93992831297887913</v>
      </c>
      <c r="P43" s="76">
        <f>分析係数表!C46</f>
        <v>1</v>
      </c>
      <c r="Q43" s="82">
        <f>O43*P43</f>
        <v>0.93992831297887913</v>
      </c>
      <c r="R43" s="83">
        <v>1.0059459020389285</v>
      </c>
      <c r="S43" s="84">
        <f>I43+R43</f>
        <v>1.5219253633403278</v>
      </c>
      <c r="T43" s="85">
        <f>分析係数表!F46</f>
        <v>0.31310792033348772</v>
      </c>
      <c r="U43" s="86">
        <f>S43*T43</f>
        <v>0.4765268854182777</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投入係数表!P44</f>
        <v>0.56033396345305608</v>
      </c>
      <c r="E44" s="91">
        <f>SUM(E5:E43)</f>
        <v>56.033396345305604</v>
      </c>
      <c r="F44" s="92">
        <f>分析係数表!C47</f>
        <v>0.38982283979167087</v>
      </c>
      <c r="G44" s="91">
        <f>SUM(G5:G43)</f>
        <v>12.500943152267498</v>
      </c>
      <c r="H44" s="91">
        <f>SUM(H5:H43)</f>
        <v>14.917388503971155</v>
      </c>
      <c r="I44" s="91">
        <f>SUM(I5:I43)</f>
        <v>114.91738850397117</v>
      </c>
      <c r="J44" s="92">
        <f>分析係数表!G47</f>
        <v>0.23326731469175374</v>
      </c>
      <c r="K44" s="93">
        <f>SUM(K5:K43)</f>
        <v>31.823470700657293</v>
      </c>
      <c r="L44" s="94">
        <f>最終需要_まとめ!$L$33</f>
        <v>0.627</v>
      </c>
      <c r="M44" s="91">
        <f>K44*L44</f>
        <v>19.953316129312121</v>
      </c>
      <c r="N44" s="95">
        <f>分析係数表!H47</f>
        <v>1</v>
      </c>
      <c r="O44" s="96">
        <f>SUM(O5:O43)</f>
        <v>19.953316129312118</v>
      </c>
      <c r="P44" s="92">
        <f>分析係数表!C47</f>
        <v>0.38982283979167087</v>
      </c>
      <c r="Q44" s="96">
        <f>SUM(Q5:Q43)</f>
        <v>10.36807750768366</v>
      </c>
      <c r="R44" s="91">
        <f>SUM(R5:R43)</f>
        <v>12.264805710452631</v>
      </c>
      <c r="S44" s="97">
        <f>SUM(S5:S43)</f>
        <v>127.18219421442379</v>
      </c>
      <c r="T44" s="98">
        <f>分析係数表!F47</f>
        <v>0.43488259974461208</v>
      </c>
      <c r="U44" s="99">
        <f>SUM(U5:U43)</f>
        <v>56.567276732460137</v>
      </c>
      <c r="V44" s="100">
        <f>分析係数表!D47</f>
        <v>5.7416673181664192E-2</v>
      </c>
      <c r="W44" s="101">
        <f>SUM(W5:W43)</f>
        <v>9</v>
      </c>
      <c r="X44" s="92">
        <f>分析係数表!E47</f>
        <v>4.8986266385218774E-2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0.24707259953161598</v>
      </c>
      <c r="G5" s="77">
        <f t="shared" ref="G5:G38" si="1">E5*F5</f>
        <v>0</v>
      </c>
      <c r="H5" s="77">
        <f t="array" ref="H5:H43">MMULT(逆行列係数!C5:AO43,'15'!G5:G43)</f>
        <v>4.7294252947374172E-4</v>
      </c>
      <c r="I5" s="77">
        <f t="shared" ref="I5:I38" si="2">C5+H5</f>
        <v>4.7294252947374172E-4</v>
      </c>
      <c r="J5" s="76">
        <f>分析係数表!G8</f>
        <v>0.12001140250855188</v>
      </c>
      <c r="K5" s="78">
        <f t="shared" ref="K5:K38" si="3">I5*J5</f>
        <v>5.6758496268085878E-5</v>
      </c>
      <c r="L5" s="79" t="s">
        <v>183</v>
      </c>
      <c r="M5" s="80" t="s">
        <v>183</v>
      </c>
      <c r="N5" s="81">
        <f>分析係数表!H8</f>
        <v>1.0676396295256806E-2</v>
      </c>
      <c r="O5" s="82">
        <f t="shared" ref="O5:O43" si="4">$M$44*N5</f>
        <v>0.15504746604842895</v>
      </c>
      <c r="P5" s="76">
        <f>分析係数表!C8</f>
        <v>0.24707259953161598</v>
      </c>
      <c r="Q5" s="82">
        <f t="shared" ref="Q5:Q38" si="5">O5*P5</f>
        <v>3.8307980487375312E-2</v>
      </c>
      <c r="R5" s="83">
        <f t="array" ref="R5:R43">MMULT(逆行列係数!C5:AO43,'15'!Q5:Q43)</f>
        <v>5.9885761944227352E-2</v>
      </c>
      <c r="S5" s="84">
        <f t="shared" ref="S5:S38" si="6">I5+R5</f>
        <v>6.0358704473701091E-2</v>
      </c>
      <c r="T5" s="85">
        <f>分析係数表!F8</f>
        <v>0.45011402508551879</v>
      </c>
      <c r="U5" s="86">
        <f t="shared" ref="U5:U38" si="7">S5*T5</f>
        <v>2.716829941960491E-2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投入係数表!Q6</f>
        <v>0</v>
      </c>
      <c r="E6" s="77">
        <f t="shared" si="0"/>
        <v>0</v>
      </c>
      <c r="F6" s="76">
        <f>分析係数表!C9</f>
        <v>9.7560975609756073E-2</v>
      </c>
      <c r="G6" s="77">
        <f t="shared" si="1"/>
        <v>0</v>
      </c>
      <c r="H6" s="77">
        <v>9.6421107810895062E-5</v>
      </c>
      <c r="I6" s="77">
        <f t="shared" si="2"/>
        <v>9.6421107810895062E-5</v>
      </c>
      <c r="J6" s="76">
        <f>分析係数表!G9</f>
        <v>0.27272727272727271</v>
      </c>
      <c r="K6" s="78">
        <f t="shared" si="3"/>
        <v>2.6296665766607741E-5</v>
      </c>
      <c r="L6" s="79"/>
      <c r="M6" s="80"/>
      <c r="N6" s="81">
        <f>分析係数表!H9</f>
        <v>5.7255122088127987E-4</v>
      </c>
      <c r="O6" s="82">
        <f t="shared" si="4"/>
        <v>8.3148483369819958E-3</v>
      </c>
      <c r="P6" s="76">
        <f>分析係数表!C9</f>
        <v>9.7560975609756073E-2</v>
      </c>
      <c r="Q6" s="82">
        <f t="shared" si="5"/>
        <v>8.1120471580312136E-4</v>
      </c>
      <c r="R6" s="83">
        <v>9.8760204563094083E-4</v>
      </c>
      <c r="S6" s="84">
        <f t="shared" si="6"/>
        <v>1.084023153441836E-3</v>
      </c>
      <c r="T6" s="85">
        <f>分析係数表!F9</f>
        <v>0.77272727272727271</v>
      </c>
      <c r="U6" s="86">
        <f t="shared" si="7"/>
        <v>8.3765425493232781E-4</v>
      </c>
      <c r="V6" s="87">
        <f>分析係数表!D9</f>
        <v>9.0909090909090912E-2</v>
      </c>
      <c r="W6" s="167">
        <f t="shared" si="8"/>
        <v>0</v>
      </c>
      <c r="X6" s="76">
        <f>分析係数表!E9</f>
        <v>0</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1.5488442980652734E-2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5.639203744431286E-5</v>
      </c>
      <c r="E8" s="77">
        <f t="shared" si="0"/>
        <v>5.6392037444312863E-3</v>
      </c>
      <c r="F8" s="76">
        <f>分析係数表!C11</f>
        <v>0.44906166219839139</v>
      </c>
      <c r="G8" s="77">
        <f t="shared" si="1"/>
        <v>2.5323502069497061E-3</v>
      </c>
      <c r="H8" s="77">
        <v>0.11084509623328888</v>
      </c>
      <c r="I8" s="77">
        <f t="shared" si="2"/>
        <v>0.11084509623328888</v>
      </c>
      <c r="J8" s="76">
        <f>分析係数表!G11</f>
        <v>0.33788395904436858</v>
      </c>
      <c r="K8" s="78">
        <f t="shared" si="3"/>
        <v>3.7452779955957673E-2</v>
      </c>
      <c r="L8" s="79"/>
      <c r="M8" s="80"/>
      <c r="N8" s="81">
        <f>分析係数表!H11</f>
        <v>-2.2452989054167835E-5</v>
      </c>
      <c r="O8" s="82">
        <f t="shared" si="4"/>
        <v>-3.2607248380321543E-4</v>
      </c>
      <c r="P8" s="76">
        <f>分析係数表!C11</f>
        <v>0.44906166219839139</v>
      </c>
      <c r="Q8" s="82">
        <f t="shared" si="5"/>
        <v>-1.4642665157382998E-4</v>
      </c>
      <c r="R8" s="83">
        <v>9.2201066462193927E-3</v>
      </c>
      <c r="S8" s="84">
        <f t="shared" si="6"/>
        <v>0.12006520287950827</v>
      </c>
      <c r="T8" s="85">
        <f>分析係数表!F11</f>
        <v>0.55767918088737201</v>
      </c>
      <c r="U8" s="86">
        <f t="shared" si="7"/>
        <v>6.6957863994920305E-2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投入係数表!Q9</f>
        <v>0</v>
      </c>
      <c r="E9" s="77">
        <f t="shared" si="0"/>
        <v>0</v>
      </c>
      <c r="F9" s="76">
        <f>分析係数表!C12</f>
        <v>0.19299381807477189</v>
      </c>
      <c r="G9" s="77">
        <f t="shared" si="1"/>
        <v>0</v>
      </c>
      <c r="H9" s="77">
        <v>1.03934322252554E-3</v>
      </c>
      <c r="I9" s="77">
        <f t="shared" si="2"/>
        <v>1.03934322252554E-3</v>
      </c>
      <c r="J9" s="76">
        <f>分析係数表!G12</f>
        <v>0.13871320371671741</v>
      </c>
      <c r="K9" s="78">
        <f t="shared" si="3"/>
        <v>1.4417062815777479E-4</v>
      </c>
      <c r="L9" s="79"/>
      <c r="M9" s="80"/>
      <c r="N9" s="81">
        <f>分析係数表!H12</f>
        <v>9.0137524557956775E-2</v>
      </c>
      <c r="O9" s="82">
        <f t="shared" si="4"/>
        <v>1.3090179862280085</v>
      </c>
      <c r="P9" s="76">
        <f>分析係数表!C12</f>
        <v>0.19299381807477189</v>
      </c>
      <c r="Q9" s="82">
        <f t="shared" si="5"/>
        <v>0.25263237909069253</v>
      </c>
      <c r="R9" s="83">
        <v>0.2958281916009724</v>
      </c>
      <c r="S9" s="84">
        <f t="shared" si="6"/>
        <v>0.29686753482349792</v>
      </c>
      <c r="T9" s="85">
        <f>分析係数表!F12</f>
        <v>0.32372921058795973</v>
      </c>
      <c r="U9" s="86">
        <f t="shared" si="7"/>
        <v>9.6104692697604632E-2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投入係数表!Q10</f>
        <v>1.1278407488862572E-3</v>
      </c>
      <c r="E10" s="77">
        <f t="shared" si="0"/>
        <v>0.11278407488862573</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0.20966460708546755</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投入係数表!Q11</f>
        <v>1.6917611233293859E-3</v>
      </c>
      <c r="E11" s="77">
        <f t="shared" si="0"/>
        <v>0.16917611233293858</v>
      </c>
      <c r="F11" s="76">
        <f>分析係数表!C14</f>
        <v>0.21988652218398286</v>
      </c>
      <c r="G11" s="77">
        <f t="shared" si="1"/>
        <v>3.7199546977496674E-2</v>
      </c>
      <c r="H11" s="77">
        <v>0.12352906599128043</v>
      </c>
      <c r="I11" s="77">
        <f t="shared" si="2"/>
        <v>0.12352906599128043</v>
      </c>
      <c r="J11" s="76">
        <f>分析係数表!G14</f>
        <v>0.16684014869888475</v>
      </c>
      <c r="K11" s="78">
        <f t="shared" si="3"/>
        <v>2.0609607738619574E-2</v>
      </c>
      <c r="L11" s="79"/>
      <c r="M11" s="80"/>
      <c r="N11" s="81">
        <f>分析係数表!H14</f>
        <v>1.1338759472354757E-3</v>
      </c>
      <c r="O11" s="82">
        <f t="shared" si="4"/>
        <v>1.646666043206238E-2</v>
      </c>
      <c r="P11" s="76">
        <f>分析係数表!C14</f>
        <v>0.21988652218398286</v>
      </c>
      <c r="Q11" s="82">
        <f t="shared" si="5"/>
        <v>3.6207966943907974E-3</v>
      </c>
      <c r="R11" s="83">
        <v>4.1560544441194877E-2</v>
      </c>
      <c r="S11" s="84">
        <f t="shared" si="6"/>
        <v>0.1650896104324753</v>
      </c>
      <c r="T11" s="85">
        <f>分析係数表!F14</f>
        <v>0.30074349442379184</v>
      </c>
      <c r="U11" s="86">
        <f t="shared" si="7"/>
        <v>4.9649626334525104E-2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投入係数表!Q12</f>
        <v>4.5113629955450289E-3</v>
      </c>
      <c r="E12" s="77">
        <f t="shared" si="0"/>
        <v>0.45113629955450291</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0.11934252907197686</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投入係数表!Q13</f>
        <v>1.2970168612191958E-3</v>
      </c>
      <c r="E13" s="77">
        <f t="shared" si="0"/>
        <v>0.12970168612191957</v>
      </c>
      <c r="F13" s="76">
        <f>分析係数表!C16</f>
        <v>4.5651796563096703E-2</v>
      </c>
      <c r="G13" s="77">
        <f t="shared" si="1"/>
        <v>5.9211149887284948E-3</v>
      </c>
      <c r="H13" s="77">
        <v>1.3651077450775333E-2</v>
      </c>
      <c r="I13" s="77">
        <f t="shared" si="2"/>
        <v>1.3651077450775333E-2</v>
      </c>
      <c r="J13" s="76">
        <f>分析係数表!G16</f>
        <v>3.2758620689655175E-2</v>
      </c>
      <c r="K13" s="78">
        <f t="shared" si="3"/>
        <v>4.4719046821505406E-4</v>
      </c>
      <c r="L13" s="79"/>
      <c r="M13" s="80"/>
      <c r="N13" s="81">
        <f>分析係数表!H16</f>
        <v>1.6682570867246702E-2</v>
      </c>
      <c r="O13" s="82">
        <f t="shared" si="4"/>
        <v>0.24227185546578908</v>
      </c>
      <c r="P13" s="76">
        <f>分析係数表!C16</f>
        <v>4.5651796563096703E-2</v>
      </c>
      <c r="Q13" s="82">
        <f t="shared" si="5"/>
        <v>1.1060145458688171E-2</v>
      </c>
      <c r="R13" s="83">
        <v>1.3764032915745076E-2</v>
      </c>
      <c r="S13" s="84">
        <f t="shared" si="6"/>
        <v>2.7415110366520411E-2</v>
      </c>
      <c r="T13" s="85">
        <f>分析係数表!F16</f>
        <v>0.28965517241379313</v>
      </c>
      <c r="U13" s="86">
        <f t="shared" si="7"/>
        <v>7.9409285199576376E-3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投入係数表!Q14</f>
        <v>1.35904810240794E-2</v>
      </c>
      <c r="E14" s="77">
        <f t="shared" si="0"/>
        <v>1.3590481024079399</v>
      </c>
      <c r="F14" s="76">
        <f>分析係数表!C17</f>
        <v>0.18709439528023597</v>
      </c>
      <c r="G14" s="77">
        <f t="shared" si="1"/>
        <v>0.25427028287676573</v>
      </c>
      <c r="H14" s="77">
        <v>0.30852941021607927</v>
      </c>
      <c r="I14" s="77">
        <f t="shared" si="2"/>
        <v>0.30852941021607927</v>
      </c>
      <c r="J14" s="76">
        <f>分析係数表!G17</f>
        <v>0.21183949688973955</v>
      </c>
      <c r="K14" s="78">
        <f t="shared" si="3"/>
        <v>6.5358715035862297E-2</v>
      </c>
      <c r="L14" s="79"/>
      <c r="M14" s="80"/>
      <c r="N14" s="81">
        <f>分析係数表!H17</f>
        <v>2.9525680606230704E-3</v>
      </c>
      <c r="O14" s="82">
        <f t="shared" si="4"/>
        <v>4.2878531620122833E-2</v>
      </c>
      <c r="P14" s="76">
        <f>分析係数表!C17</f>
        <v>0.18709439528023597</v>
      </c>
      <c r="Q14" s="82">
        <f t="shared" si="5"/>
        <v>8.0223329439713578E-3</v>
      </c>
      <c r="R14" s="83">
        <v>2.2545258924336356E-2</v>
      </c>
      <c r="S14" s="84">
        <f t="shared" si="6"/>
        <v>0.33107466914041561</v>
      </c>
      <c r="T14" s="85">
        <f>分析係数表!F17</f>
        <v>0.32134800738259622</v>
      </c>
      <c r="U14" s="86">
        <f t="shared" si="7"/>
        <v>0.10639018522312488</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投入係数表!Q15</f>
        <v>6.6542604184289178E-3</v>
      </c>
      <c r="E15" s="77">
        <f t="shared" si="0"/>
        <v>0.66542604184289178</v>
      </c>
      <c r="F15" s="76">
        <f>分析係数表!C18</f>
        <v>0.19379844961240311</v>
      </c>
      <c r="G15" s="77">
        <f t="shared" si="1"/>
        <v>0.1289585352408705</v>
      </c>
      <c r="H15" s="77">
        <v>0.14637825582663613</v>
      </c>
      <c r="I15" s="77">
        <f t="shared" si="2"/>
        <v>0.14637825582663613</v>
      </c>
      <c r="J15" s="76">
        <f>分析係数表!G18</f>
        <v>0.21558441558441557</v>
      </c>
      <c r="K15" s="78">
        <f t="shared" si="3"/>
        <v>3.1556870736651421E-2</v>
      </c>
      <c r="L15" s="79"/>
      <c r="M15" s="80"/>
      <c r="N15" s="81">
        <f>分析係数表!H18</f>
        <v>4.3783328655627279E-4</v>
      </c>
      <c r="O15" s="82">
        <f t="shared" si="4"/>
        <v>6.3584134341627017E-3</v>
      </c>
      <c r="P15" s="76">
        <f>分析係数表!C18</f>
        <v>0.19379844961240311</v>
      </c>
      <c r="Q15" s="82">
        <f t="shared" si="5"/>
        <v>1.2322506655354074E-3</v>
      </c>
      <c r="R15" s="83">
        <v>4.0902494947758633E-3</v>
      </c>
      <c r="S15" s="84">
        <f t="shared" si="6"/>
        <v>0.15046850532141198</v>
      </c>
      <c r="T15" s="85">
        <f>分析係数表!F18</f>
        <v>0.45643447461629277</v>
      </c>
      <c r="U15" s="86">
        <f t="shared" si="7"/>
        <v>6.8679013172677536E-2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投入係数表!Q16</f>
        <v>0.11938194326961032</v>
      </c>
      <c r="E16" s="77">
        <f t="shared" si="0"/>
        <v>11.938194326961032</v>
      </c>
      <c r="F16" s="76">
        <f>分析係数表!C19</f>
        <v>0.18975946996975368</v>
      </c>
      <c r="G16" s="77">
        <f t="shared" si="1"/>
        <v>2.2653854278800458</v>
      </c>
      <c r="H16" s="77">
        <v>2.6193391623969742</v>
      </c>
      <c r="I16" s="77">
        <f t="shared" si="2"/>
        <v>2.6193391623969742</v>
      </c>
      <c r="J16" s="76">
        <f>分析係数表!G19</f>
        <v>5.7642820380854352E-2</v>
      </c>
      <c r="K16" s="78">
        <f t="shared" si="3"/>
        <v>0.15098609685458628</v>
      </c>
      <c r="L16" s="79"/>
      <c r="M16" s="80"/>
      <c r="N16" s="81">
        <f>分析係数表!H19</f>
        <v>-1.1226494527083918E-4</v>
      </c>
      <c r="O16" s="82">
        <f t="shared" si="4"/>
        <v>-1.6303624190160773E-3</v>
      </c>
      <c r="P16" s="76">
        <f>分析係数表!C19</f>
        <v>0.18975946996975368</v>
      </c>
      <c r="Q16" s="82">
        <f t="shared" si="5"/>
        <v>-3.0937670849109629E-4</v>
      </c>
      <c r="R16" s="83">
        <v>3.007386710103165E-3</v>
      </c>
      <c r="S16" s="84">
        <f t="shared" si="6"/>
        <v>2.6223465491070774</v>
      </c>
      <c r="T16" s="85">
        <f>分析係数表!F19</f>
        <v>0.23974952822096415</v>
      </c>
      <c r="U16" s="86">
        <f t="shared" si="7"/>
        <v>0.62870634798029523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投入係数表!Q17</f>
        <v>3.9136073986353125E-2</v>
      </c>
      <c r="E17" s="77">
        <f t="shared" si="0"/>
        <v>3.9136073986353126</v>
      </c>
      <c r="F17" s="76">
        <f>分析係数表!C20</f>
        <v>6.5301867121599799E-2</v>
      </c>
      <c r="G17" s="77">
        <f t="shared" si="1"/>
        <v>0.25556587031179306</v>
      </c>
      <c r="H17" s="77">
        <v>0.28056234743230057</v>
      </c>
      <c r="I17" s="77">
        <f t="shared" si="2"/>
        <v>0.28056234743230057</v>
      </c>
      <c r="J17" s="76">
        <f>分析係数表!G20</f>
        <v>0.10011990407673861</v>
      </c>
      <c r="K17" s="78">
        <f t="shared" si="3"/>
        <v>2.8089875312466546E-2</v>
      </c>
      <c r="L17" s="79"/>
      <c r="M17" s="80"/>
      <c r="N17" s="81">
        <f>分析係数表!H20</f>
        <v>5.5009823182711204E-4</v>
      </c>
      <c r="O17" s="82">
        <f t="shared" si="4"/>
        <v>7.9887758531787794E-3</v>
      </c>
      <c r="P17" s="76">
        <f>分析係数表!C20</f>
        <v>6.5301867121599799E-2</v>
      </c>
      <c r="Q17" s="82">
        <f t="shared" si="5"/>
        <v>5.2168197922852571E-4</v>
      </c>
      <c r="R17" s="83">
        <v>2.1748347395844805E-3</v>
      </c>
      <c r="S17" s="84">
        <f t="shared" si="6"/>
        <v>0.28273718217188504</v>
      </c>
      <c r="T17" s="85">
        <f>分析係数表!F20</f>
        <v>0.22242206235011991</v>
      </c>
      <c r="U17" s="86">
        <f t="shared" si="7"/>
        <v>6.288698716173223E-2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投入係数表!Q18</f>
        <v>3.7275136750690802E-2</v>
      </c>
      <c r="E18" s="77">
        <f t="shared" si="0"/>
        <v>3.7275136750690803</v>
      </c>
      <c r="F18" s="76">
        <f>分析係数表!C21</f>
        <v>0.11128404669260705</v>
      </c>
      <c r="G18" s="77">
        <f t="shared" si="1"/>
        <v>0.41481280586371883</v>
      </c>
      <c r="H18" s="77">
        <v>0.43916443573841729</v>
      </c>
      <c r="I18" s="77">
        <f t="shared" si="2"/>
        <v>0.43916443573841729</v>
      </c>
      <c r="J18" s="76">
        <f>分析係数表!G21</f>
        <v>0.28512917454316322</v>
      </c>
      <c r="K18" s="78">
        <f t="shared" si="3"/>
        <v>0.12521859305080899</v>
      </c>
      <c r="L18" s="79"/>
      <c r="M18" s="80"/>
      <c r="N18" s="81">
        <f>分析係数表!H21</f>
        <v>9.2057255122088126E-4</v>
      </c>
      <c r="O18" s="82">
        <f t="shared" si="4"/>
        <v>1.3368971835931834E-2</v>
      </c>
      <c r="P18" s="76">
        <f>分析係数表!C21</f>
        <v>0.11128404669260705</v>
      </c>
      <c r="Q18" s="82">
        <f t="shared" si="5"/>
        <v>1.487753286021987E-3</v>
      </c>
      <c r="R18" s="83">
        <v>5.0226153410477693E-3</v>
      </c>
      <c r="S18" s="84">
        <f t="shared" si="6"/>
        <v>0.44418705107946505</v>
      </c>
      <c r="T18" s="85">
        <f>分析係数表!F21</f>
        <v>0.42485822306238186</v>
      </c>
      <c r="U18" s="86">
        <f t="shared" si="7"/>
        <v>0.18871652122894098</v>
      </c>
      <c r="V18" s="87">
        <f>分析係数表!D21</f>
        <v>9.2470069313169506E-2</v>
      </c>
      <c r="W18" s="167">
        <f t="shared" si="8"/>
        <v>0</v>
      </c>
      <c r="X18" s="76">
        <f>分析係数表!E21</f>
        <v>8.1758034026465032E-2</v>
      </c>
      <c r="Y18" s="166">
        <f t="shared" si="9"/>
        <v>0</v>
      </c>
    </row>
    <row r="19" spans="1:25" x14ac:dyDescent="0.2">
      <c r="A19" s="6" t="s">
        <v>7</v>
      </c>
      <c r="B19" s="5" t="s">
        <v>268</v>
      </c>
      <c r="C19" s="75">
        <f>最終需要_まとめ!C20</f>
        <v>100</v>
      </c>
      <c r="D19" s="76">
        <f>投入係数表!Q19</f>
        <v>0.16381886877572888</v>
      </c>
      <c r="E19" s="77">
        <f t="shared" si="0"/>
        <v>16.381886877572889</v>
      </c>
      <c r="F19" s="76">
        <f>分析係数表!C22</f>
        <v>0.13366912049593183</v>
      </c>
      <c r="G19" s="77">
        <f t="shared" si="1"/>
        <v>2.1897524109890147</v>
      </c>
      <c r="H19" s="77">
        <v>2.2470175846132645</v>
      </c>
      <c r="I19" s="77">
        <f t="shared" si="2"/>
        <v>102.24701758461326</v>
      </c>
      <c r="J19" s="76">
        <f>分析係数表!G22</f>
        <v>0.19466531325776801</v>
      </c>
      <c r="K19" s="78">
        <f t="shared" si="3"/>
        <v>19.903947707781253</v>
      </c>
      <c r="L19" s="79"/>
      <c r="M19" s="80"/>
      <c r="N19" s="81">
        <f>分析係数表!H22</f>
        <v>4.490597810833567E-5</v>
      </c>
      <c r="O19" s="82">
        <f t="shared" si="4"/>
        <v>6.5214496760643086E-4</v>
      </c>
      <c r="P19" s="76">
        <f>分析係数表!C22</f>
        <v>0.13366912049593183</v>
      </c>
      <c r="Q19" s="82">
        <f t="shared" si="5"/>
        <v>8.717164425579957E-5</v>
      </c>
      <c r="R19" s="83">
        <v>1.5056829794373933E-3</v>
      </c>
      <c r="S19" s="84">
        <f t="shared" si="6"/>
        <v>102.2485232675927</v>
      </c>
      <c r="T19" s="85">
        <f>分析係数表!F22</f>
        <v>0.41154908926859529</v>
      </c>
      <c r="U19" s="86">
        <f t="shared" si="7"/>
        <v>42.08028662983655</v>
      </c>
      <c r="V19" s="87">
        <f>分析係数表!D22</f>
        <v>4.4775277730784414E-2</v>
      </c>
      <c r="W19" s="167">
        <f t="shared" si="8"/>
        <v>5</v>
      </c>
      <c r="X19" s="76">
        <f>分析係数表!E22</f>
        <v>4.7087351266001241E-2</v>
      </c>
      <c r="Y19" s="166">
        <f t="shared" si="9"/>
        <v>5</v>
      </c>
    </row>
    <row r="20" spans="1:25" x14ac:dyDescent="0.2">
      <c r="A20" s="6" t="s">
        <v>8</v>
      </c>
      <c r="B20" s="5" t="s">
        <v>269</v>
      </c>
      <c r="C20" s="90"/>
      <c r="D20" s="76">
        <f>投入係数表!Q20</f>
        <v>5.018891332543845E-3</v>
      </c>
      <c r="E20" s="77">
        <f t="shared" si="0"/>
        <v>0.50188913325438456</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3.2607248380321543E-4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投入係数表!Q21</f>
        <v>2.7632098347713302E-3</v>
      </c>
      <c r="E21" s="77">
        <f t="shared" si="0"/>
        <v>0.27632098347713302</v>
      </c>
      <c r="F21" s="76">
        <f>分析係数表!C24</f>
        <v>0.55726027397260269</v>
      </c>
      <c r="G21" s="77">
        <f t="shared" si="1"/>
        <v>0.15398270695684615</v>
      </c>
      <c r="H21" s="77">
        <v>0.18181393867298309</v>
      </c>
      <c r="I21" s="77">
        <f t="shared" si="2"/>
        <v>0.18181393867298309</v>
      </c>
      <c r="J21" s="76">
        <f>分析係数表!G24</f>
        <v>0.20783847980997625</v>
      </c>
      <c r="K21" s="78">
        <f t="shared" si="3"/>
        <v>3.7787932622057055E-2</v>
      </c>
      <c r="L21" s="79"/>
      <c r="M21" s="80"/>
      <c r="N21" s="81">
        <f>分析係数表!H24</f>
        <v>3.255683412854336E-4</v>
      </c>
      <c r="O21" s="82">
        <f t="shared" si="4"/>
        <v>4.728051015146624E-3</v>
      </c>
      <c r="P21" s="76">
        <f>分析係数表!C24</f>
        <v>0.55726027397260269</v>
      </c>
      <c r="Q21" s="82">
        <f t="shared" si="5"/>
        <v>2.6347550040570502E-3</v>
      </c>
      <c r="R21" s="83">
        <v>1.3573969111721542E-2</v>
      </c>
      <c r="S21" s="84">
        <f t="shared" si="6"/>
        <v>0.19538790778470463</v>
      </c>
      <c r="T21" s="85">
        <f>分析係数表!F24</f>
        <v>0.38954869358669836</v>
      </c>
      <c r="U21" s="86">
        <f t="shared" si="7"/>
        <v>7.611310422016998E-2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投入係数表!Q22</f>
        <v>7.8384932047594873E-3</v>
      </c>
      <c r="E22" s="77">
        <f t="shared" si="0"/>
        <v>0.78384932047594869</v>
      </c>
      <c r="F22" s="76">
        <f>分析係数表!C25</f>
        <v>7.2460776218001621E-2</v>
      </c>
      <c r="G22" s="77">
        <f t="shared" si="1"/>
        <v>5.6798330199640354E-2</v>
      </c>
      <c r="H22" s="77">
        <v>8.6855200759461251E-2</v>
      </c>
      <c r="I22" s="77">
        <f t="shared" si="2"/>
        <v>8.6855200759461251E-2</v>
      </c>
      <c r="J22" s="76">
        <f>分析係数表!G25</f>
        <v>0.19694960212201593</v>
      </c>
      <c r="K22" s="78">
        <f t="shared" si="3"/>
        <v>1.7106097231803709E-2</v>
      </c>
      <c r="L22" s="79"/>
      <c r="M22" s="80"/>
      <c r="N22" s="81">
        <f>分析係数表!H25</f>
        <v>5.0519225371877636E-4</v>
      </c>
      <c r="O22" s="82">
        <f t="shared" si="4"/>
        <v>7.3366308855723483E-3</v>
      </c>
      <c r="P22" s="76">
        <f>分析係数表!C25</f>
        <v>7.2460776218001621E-2</v>
      </c>
      <c r="Q22" s="82">
        <f t="shared" si="5"/>
        <v>5.31617968793537E-4</v>
      </c>
      <c r="R22" s="83">
        <v>7.7849722605724866E-3</v>
      </c>
      <c r="S22" s="84">
        <f t="shared" si="6"/>
        <v>9.4640173020033733E-2</v>
      </c>
      <c r="T22" s="85">
        <f>分析係数表!F25</f>
        <v>0.34811560565870908</v>
      </c>
      <c r="U22" s="86">
        <f t="shared" si="7"/>
        <v>3.2945721150514064E-2</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投入係数表!Q23</f>
        <v>2.4417752213387468E-2</v>
      </c>
      <c r="E23" s="77">
        <f t="shared" si="0"/>
        <v>2.4417752213387467</v>
      </c>
      <c r="F23" s="76">
        <f>分析係数表!C26</f>
        <v>0.52994639944068989</v>
      </c>
      <c r="G23" s="77">
        <f t="shared" si="1"/>
        <v>1.2940099867919623</v>
      </c>
      <c r="H23" s="77">
        <v>1.4350920039978341</v>
      </c>
      <c r="I23" s="77">
        <f t="shared" si="2"/>
        <v>1.4350920039978341</v>
      </c>
      <c r="J23" s="76">
        <f>分析係数表!G26</f>
        <v>0.19649205047072152</v>
      </c>
      <c r="K23" s="78">
        <f t="shared" si="3"/>
        <v>0.28198417047967128</v>
      </c>
      <c r="L23" s="79"/>
      <c r="M23" s="80"/>
      <c r="N23" s="81">
        <f>分析係数表!H26</f>
        <v>1.0148751052483862E-2</v>
      </c>
      <c r="O23" s="82">
        <f t="shared" si="4"/>
        <v>0.1473847626790534</v>
      </c>
      <c r="P23" s="76">
        <f>分析係数表!C26</f>
        <v>0.52994639944068989</v>
      </c>
      <c r="Q23" s="82">
        <f t="shared" si="5"/>
        <v>7.810602431418491E-2</v>
      </c>
      <c r="R23" s="83">
        <v>9.1274655816862879E-2</v>
      </c>
      <c r="S23" s="84">
        <f t="shared" si="6"/>
        <v>1.526366659814697</v>
      </c>
      <c r="T23" s="85">
        <f>分析係数表!F26</f>
        <v>0.33286456502207118</v>
      </c>
      <c r="U23" s="86">
        <f t="shared" si="7"/>
        <v>0.50807337428341082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投入係数表!Q24</f>
        <v>7.8948852422038008E-4</v>
      </c>
      <c r="E24" s="77">
        <f t="shared" si="0"/>
        <v>7.8948852422038002E-2</v>
      </c>
      <c r="F24" s="76">
        <f>分析係数表!C27</f>
        <v>1</v>
      </c>
      <c r="G24" s="77">
        <f t="shared" si="1"/>
        <v>7.8948852422038002E-2</v>
      </c>
      <c r="H24" s="77">
        <v>8.7581082738855315E-2</v>
      </c>
      <c r="I24" s="77">
        <f t="shared" si="2"/>
        <v>8.7581082738855315E-2</v>
      </c>
      <c r="J24" s="76">
        <f>分析係数表!G27</f>
        <v>0.17101837770961673</v>
      </c>
      <c r="K24" s="78">
        <f t="shared" si="3"/>
        <v>1.4977974688050752E-2</v>
      </c>
      <c r="L24" s="79"/>
      <c r="M24" s="80"/>
      <c r="N24" s="81">
        <f>分析係数表!H27</f>
        <v>1.1349985966881842E-2</v>
      </c>
      <c r="O24" s="82">
        <f t="shared" si="4"/>
        <v>0.16482964056252544</v>
      </c>
      <c r="P24" s="76">
        <f>分析係数表!C27</f>
        <v>1</v>
      </c>
      <c r="Q24" s="82">
        <f t="shared" si="5"/>
        <v>0.16482964056252544</v>
      </c>
      <c r="R24" s="83">
        <v>0.17135490001679007</v>
      </c>
      <c r="S24" s="84">
        <f t="shared" si="6"/>
        <v>0.25893598275564539</v>
      </c>
      <c r="T24" s="85">
        <f>分析係数表!F27</f>
        <v>0.32043714720210326</v>
      </c>
      <c r="U24" s="86">
        <f t="shared" si="7"/>
        <v>8.2972707622192013E-2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投入係数表!Q25</f>
        <v>0</v>
      </c>
      <c r="E25" s="77">
        <f t="shared" si="0"/>
        <v>0</v>
      </c>
      <c r="F25" s="76">
        <f>分析係数表!C28</f>
        <v>0.16640624999999998</v>
      </c>
      <c r="G25" s="77">
        <f t="shared" si="1"/>
        <v>0</v>
      </c>
      <c r="H25" s="77">
        <v>2.2264741028961615E-2</v>
      </c>
      <c r="I25" s="77">
        <f t="shared" si="2"/>
        <v>2.2264741028961615E-2</v>
      </c>
      <c r="J25" s="76">
        <f>分析係数表!G28</f>
        <v>0.1248661800486618</v>
      </c>
      <c r="K25" s="78">
        <f t="shared" si="3"/>
        <v>2.7801131620591489E-3</v>
      </c>
      <c r="L25" s="79"/>
      <c r="M25" s="80"/>
      <c r="N25" s="81">
        <f>分析係数表!H28</f>
        <v>1.9927027785573953E-2</v>
      </c>
      <c r="O25" s="82">
        <f t="shared" si="4"/>
        <v>0.28938932937535372</v>
      </c>
      <c r="P25" s="76">
        <f>分析係数表!C28</f>
        <v>0.16640624999999998</v>
      </c>
      <c r="Q25" s="82">
        <f t="shared" si="5"/>
        <v>4.8156193091367448E-2</v>
      </c>
      <c r="R25" s="83">
        <v>5.7100663903305669E-2</v>
      </c>
      <c r="S25" s="84">
        <f t="shared" si="6"/>
        <v>7.9365404932267292E-2</v>
      </c>
      <c r="T25" s="85">
        <f>分析係数表!F28</f>
        <v>0.21187347931873479</v>
      </c>
      <c r="U25" s="86">
        <f t="shared" si="7"/>
        <v>1.6815424480539746E-2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投入係数表!Q26</f>
        <v>1.2970168612191958E-3</v>
      </c>
      <c r="E26" s="77">
        <f t="shared" si="0"/>
        <v>0.12970168612191957</v>
      </c>
      <c r="F26" s="76">
        <f>分析係数表!C29</f>
        <v>0.73364739989128469</v>
      </c>
      <c r="G26" s="77">
        <f t="shared" si="1"/>
        <v>9.5155304784861811E-2</v>
      </c>
      <c r="H26" s="77">
        <v>0.21329515617464243</v>
      </c>
      <c r="I26" s="77">
        <f t="shared" si="2"/>
        <v>0.21329515617464243</v>
      </c>
      <c r="J26" s="76">
        <f>分析係数表!G29</f>
        <v>0.26009380097879281</v>
      </c>
      <c r="K26" s="78">
        <f t="shared" si="3"/>
        <v>5.5476747899827976E-2</v>
      </c>
      <c r="L26" s="79"/>
      <c r="M26" s="80"/>
      <c r="N26" s="81">
        <f>分析係数表!H29</f>
        <v>1.0137524557956778E-2</v>
      </c>
      <c r="O26" s="82">
        <f t="shared" si="4"/>
        <v>0.14722172643715178</v>
      </c>
      <c r="P26" s="76">
        <f>分析係数表!C29</f>
        <v>0.73364739989128469</v>
      </c>
      <c r="Q26" s="82">
        <f t="shared" si="5"/>
        <v>0.10800883680812241</v>
      </c>
      <c r="R26" s="83">
        <v>0.17818086509934658</v>
      </c>
      <c r="S26" s="84">
        <f t="shared" si="6"/>
        <v>0.39147602127398901</v>
      </c>
      <c r="T26" s="85">
        <f>分析係数表!F29</f>
        <v>0.41032830342577487</v>
      </c>
      <c r="U26" s="86">
        <f t="shared" si="7"/>
        <v>0.16063369164122845</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投入係数表!Q27</f>
        <v>1.7481531607736987E-3</v>
      </c>
      <c r="E27" s="77">
        <f t="shared" si="0"/>
        <v>0.17481531607736989</v>
      </c>
      <c r="F27" s="76">
        <f>分析係数表!C30</f>
        <v>1</v>
      </c>
      <c r="G27" s="77">
        <f t="shared" si="1"/>
        <v>0.17481531607736989</v>
      </c>
      <c r="H27" s="77">
        <v>0.21591322665340518</v>
      </c>
      <c r="I27" s="77">
        <f t="shared" si="2"/>
        <v>0.21591322665340518</v>
      </c>
      <c r="J27" s="76">
        <f>分析係数表!G30</f>
        <v>0.34455785557569396</v>
      </c>
      <c r="K27" s="78">
        <f t="shared" si="3"/>
        <v>7.4394598366126052E-2</v>
      </c>
      <c r="L27" s="79"/>
      <c r="M27" s="80"/>
      <c r="N27" s="81">
        <f>分析係数表!H30</f>
        <v>0</v>
      </c>
      <c r="O27" s="82">
        <f t="shared" si="4"/>
        <v>0</v>
      </c>
      <c r="P27" s="76">
        <f>分析係数表!C30</f>
        <v>1</v>
      </c>
      <c r="Q27" s="82">
        <f t="shared" si="5"/>
        <v>0</v>
      </c>
      <c r="R27" s="83">
        <v>3.6028120613718219E-2</v>
      </c>
      <c r="S27" s="84">
        <f t="shared" si="6"/>
        <v>0.25194134726712342</v>
      </c>
      <c r="T27" s="85">
        <f>分析係数表!F30</f>
        <v>0.43861490031479539</v>
      </c>
      <c r="U27" s="86">
        <f t="shared" si="7"/>
        <v>0.11050522891674458</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投入係数表!Q28</f>
        <v>1.398522528618959E-2</v>
      </c>
      <c r="E28" s="77">
        <f t="shared" si="0"/>
        <v>1.3985225286189591</v>
      </c>
      <c r="F28" s="76">
        <f>分析係数表!C31</f>
        <v>8.5246870996353641E-2</v>
      </c>
      <c r="G28" s="77">
        <f t="shared" si="1"/>
        <v>0.1192196695826747</v>
      </c>
      <c r="H28" s="77">
        <v>0.14501674445893414</v>
      </c>
      <c r="I28" s="77">
        <f t="shared" si="2"/>
        <v>0.14501674445893414</v>
      </c>
      <c r="J28" s="76">
        <f>分析係数表!G31</f>
        <v>7.1346375143843496E-2</v>
      </c>
      <c r="K28" s="78">
        <f t="shared" si="3"/>
        <v>1.0346419052306002E-2</v>
      </c>
      <c r="L28" s="79"/>
      <c r="M28" s="80"/>
      <c r="N28" s="81">
        <f>分析係数表!H31</f>
        <v>2.2093741229301151E-2</v>
      </c>
      <c r="O28" s="82">
        <f t="shared" si="4"/>
        <v>0.320855324062364</v>
      </c>
      <c r="P28" s="76">
        <f>分析係数表!C31</f>
        <v>8.5246870996353641E-2</v>
      </c>
      <c r="Q28" s="82">
        <f t="shared" si="5"/>
        <v>2.7351912418837585E-2</v>
      </c>
      <c r="R28" s="83">
        <v>3.7352675294802858E-2</v>
      </c>
      <c r="S28" s="84">
        <f t="shared" si="6"/>
        <v>0.18236941975373699</v>
      </c>
      <c r="T28" s="85">
        <f>分析係数表!F31</f>
        <v>0.34637514384349827</v>
      </c>
      <c r="U28" s="86">
        <f t="shared" si="7"/>
        <v>6.3168233999855966E-2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投入係数表!Q29</f>
        <v>6.2031241188744151E-4</v>
      </c>
      <c r="E29" s="77">
        <f t="shared" si="0"/>
        <v>6.2031241188744153E-2</v>
      </c>
      <c r="F29" s="76">
        <f>分析係数表!C32</f>
        <v>0.30214830214830213</v>
      </c>
      <c r="G29" s="77">
        <f t="shared" si="1"/>
        <v>1.8742634205330871E-2</v>
      </c>
      <c r="H29" s="77">
        <v>2.4705228260578603E-2</v>
      </c>
      <c r="I29" s="77">
        <f t="shared" si="2"/>
        <v>2.4705228260578603E-2</v>
      </c>
      <c r="J29" s="76">
        <f>分析係数表!G32</f>
        <v>0.14123006833712984</v>
      </c>
      <c r="K29" s="78">
        <f t="shared" si="3"/>
        <v>3.4891210755259076E-3</v>
      </c>
      <c r="L29" s="79"/>
      <c r="M29" s="80"/>
      <c r="N29" s="81">
        <f>分析係数表!H32</f>
        <v>6.1970249789503225E-3</v>
      </c>
      <c r="O29" s="82">
        <f t="shared" si="4"/>
        <v>8.9996005529687464E-2</v>
      </c>
      <c r="P29" s="76">
        <f>分析係数表!C32</f>
        <v>0.30214830214830213</v>
      </c>
      <c r="Q29" s="82">
        <f t="shared" si="5"/>
        <v>2.7192140270924276E-2</v>
      </c>
      <c r="R29" s="83">
        <v>3.5338981847163033E-2</v>
      </c>
      <c r="S29" s="84">
        <f t="shared" si="6"/>
        <v>6.0044210107741636E-2</v>
      </c>
      <c r="T29" s="85">
        <f>分析係数表!F32</f>
        <v>0.48519362186788156</v>
      </c>
      <c r="U29" s="86">
        <f t="shared" si="7"/>
        <v>2.9133067774371229E-2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投入係数表!Q30</f>
        <v>2.8196018722156431E-4</v>
      </c>
      <c r="E30" s="77">
        <f t="shared" si="0"/>
        <v>2.8196018722156432E-2</v>
      </c>
      <c r="F30" s="76">
        <f>分析係数表!C33</f>
        <v>0.62789160608063455</v>
      </c>
      <c r="G30" s="77">
        <f t="shared" si="1"/>
        <v>1.7704043480534441E-2</v>
      </c>
      <c r="H30" s="77">
        <v>3.5387918058061255E-2</v>
      </c>
      <c r="I30" s="77">
        <f t="shared" si="2"/>
        <v>3.5387918058061255E-2</v>
      </c>
      <c r="J30" s="76">
        <f>分析係数表!G33</f>
        <v>0.50525210084033612</v>
      </c>
      <c r="K30" s="78">
        <f t="shared" si="3"/>
        <v>1.7879819943201116E-2</v>
      </c>
      <c r="L30" s="79"/>
      <c r="M30" s="80"/>
      <c r="N30" s="81">
        <f>分析係数表!H33</f>
        <v>9.5425203480213302E-4</v>
      </c>
      <c r="O30" s="82">
        <f t="shared" si="4"/>
        <v>1.3858080561636657E-2</v>
      </c>
      <c r="P30" s="76">
        <f>分析係数表!C33</f>
        <v>0.62789160608063455</v>
      </c>
      <c r="Q30" s="82">
        <f t="shared" si="5"/>
        <v>8.7013724610408624E-3</v>
      </c>
      <c r="R30" s="83">
        <v>3.8203869835748951E-2</v>
      </c>
      <c r="S30" s="84">
        <f t="shared" si="6"/>
        <v>7.3591787893810212E-2</v>
      </c>
      <c r="T30" s="85">
        <f>分析係数表!F33</f>
        <v>0.63235294117647056</v>
      </c>
      <c r="U30" s="86">
        <f t="shared" si="7"/>
        <v>4.6535983521085865E-2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投入係数表!Q31</f>
        <v>4.5282806067783232E-2</v>
      </c>
      <c r="E31" s="77">
        <f t="shared" si="0"/>
        <v>4.5282806067783232</v>
      </c>
      <c r="F31" s="76">
        <f>分析係数表!C34</f>
        <v>0.27565714917493578</v>
      </c>
      <c r="G31" s="77">
        <f t="shared" si="1"/>
        <v>1.248252922728661</v>
      </c>
      <c r="H31" s="77">
        <v>1.3948031955235944</v>
      </c>
      <c r="I31" s="77">
        <f t="shared" si="2"/>
        <v>1.3948031955235944</v>
      </c>
      <c r="J31" s="76">
        <f>分析係数表!G34</f>
        <v>0.42483061710309467</v>
      </c>
      <c r="K31" s="78">
        <f t="shared" si="3"/>
        <v>0.59255510229165709</v>
      </c>
      <c r="L31" s="79"/>
      <c r="M31" s="80"/>
      <c r="N31" s="81">
        <f>分析係数表!H34</f>
        <v>0.15684535503788941</v>
      </c>
      <c r="O31" s="82">
        <f t="shared" si="4"/>
        <v>2.2777793356073612</v>
      </c>
      <c r="P31" s="76">
        <f>分析係数表!C34</f>
        <v>0.27565714917493578</v>
      </c>
      <c r="Q31" s="82">
        <f t="shared" si="5"/>
        <v>0.62788615810310444</v>
      </c>
      <c r="R31" s="83">
        <v>0.70677992201432494</v>
      </c>
      <c r="S31" s="84">
        <f t="shared" si="6"/>
        <v>2.1015831175379196</v>
      </c>
      <c r="T31" s="85">
        <f>分析係数表!F34</f>
        <v>0.69468351339803458</v>
      </c>
      <c r="U31" s="86">
        <f t="shared" si="7"/>
        <v>1.4599351437892367</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投入係数表!Q32</f>
        <v>6.1467320814301025E-3</v>
      </c>
      <c r="E32" s="77">
        <f t="shared" si="0"/>
        <v>0.6146732081430103</v>
      </c>
      <c r="F32" s="76">
        <f>分析係数表!C35</f>
        <v>1</v>
      </c>
      <c r="G32" s="77">
        <f t="shared" si="1"/>
        <v>0.6146732081430103</v>
      </c>
      <c r="H32" s="77">
        <v>0.78994723615628104</v>
      </c>
      <c r="I32" s="77">
        <f t="shared" si="2"/>
        <v>0.78994723615628104</v>
      </c>
      <c r="J32" s="76">
        <f>分析係数表!G35</f>
        <v>0.31381419117031079</v>
      </c>
      <c r="K32" s="78">
        <f t="shared" si="3"/>
        <v>0.24789665298160582</v>
      </c>
      <c r="L32" s="79"/>
      <c r="M32" s="80"/>
      <c r="N32" s="81">
        <f>分析係数表!H35</f>
        <v>5.8153241650294694E-2</v>
      </c>
      <c r="O32" s="82">
        <f t="shared" si="4"/>
        <v>0.84452773305032802</v>
      </c>
      <c r="P32" s="76">
        <f>分析係数表!C35</f>
        <v>1</v>
      </c>
      <c r="Q32" s="82">
        <f t="shared" si="5"/>
        <v>0.84452773305032802</v>
      </c>
      <c r="R32" s="83">
        <v>1.0913044477607483</v>
      </c>
      <c r="S32" s="84">
        <f t="shared" si="6"/>
        <v>1.8812516839170295</v>
      </c>
      <c r="T32" s="85">
        <f>分析係数表!F35</f>
        <v>0.63575437714668681</v>
      </c>
      <c r="U32" s="86">
        <f t="shared" si="7"/>
        <v>1.1960139925648268</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投入係数表!Q33</f>
        <v>1.9173292731066373E-3</v>
      </c>
      <c r="E33" s="77">
        <f t="shared" si="0"/>
        <v>0.19173292731066374</v>
      </c>
      <c r="F33" s="76">
        <f>分析係数表!C36</f>
        <v>0.71183260362767953</v>
      </c>
      <c r="G33" s="77">
        <f t="shared" si="1"/>
        <v>0.1364817488487064</v>
      </c>
      <c r="H33" s="77">
        <v>0.22268519355203217</v>
      </c>
      <c r="I33" s="77">
        <f t="shared" si="2"/>
        <v>0.22268519355203217</v>
      </c>
      <c r="J33" s="76">
        <f>分析係数表!G36</f>
        <v>2.303890306122449E-2</v>
      </c>
      <c r="K33" s="78">
        <f t="shared" si="3"/>
        <v>5.1304225874152821E-3</v>
      </c>
      <c r="L33" s="79"/>
      <c r="M33" s="80"/>
      <c r="N33" s="81">
        <f>分析係数表!H36</f>
        <v>0.16821779399382542</v>
      </c>
      <c r="O33" s="82">
        <f t="shared" si="4"/>
        <v>2.4429350486536903</v>
      </c>
      <c r="P33" s="76">
        <f>分析係数表!C36</f>
        <v>0.71183260362767953</v>
      </c>
      <c r="Q33" s="82">
        <f t="shared" si="5"/>
        <v>1.7389608161764682</v>
      </c>
      <c r="R33" s="83">
        <v>1.8292881937063599</v>
      </c>
      <c r="S33" s="84">
        <f t="shared" si="6"/>
        <v>2.0519733872583918</v>
      </c>
      <c r="T33" s="85">
        <f>分析係数表!F36</f>
        <v>0.87794961734693877</v>
      </c>
      <c r="U33" s="86">
        <f t="shared" si="7"/>
        <v>1.801529250149607</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投入係数表!Q34</f>
        <v>1.5902554559296227E-2</v>
      </c>
      <c r="E34" s="77">
        <f t="shared" si="0"/>
        <v>1.5902554559296227</v>
      </c>
      <c r="F34" s="76">
        <f>分析係数表!C37</f>
        <v>0.53618737957610785</v>
      </c>
      <c r="G34" s="77">
        <f t="shared" si="1"/>
        <v>0.85267490577151306</v>
      </c>
      <c r="H34" s="77">
        <v>1.0685057831311051</v>
      </c>
      <c r="I34" s="77">
        <f t="shared" si="2"/>
        <v>1.0685057831311051</v>
      </c>
      <c r="J34" s="76">
        <f>分析係数表!G37</f>
        <v>0.49029596047068413</v>
      </c>
      <c r="K34" s="78">
        <f t="shared" si="3"/>
        <v>0.52388406920874575</v>
      </c>
      <c r="L34" s="79"/>
      <c r="M34" s="80"/>
      <c r="N34" s="81">
        <f>分析係数表!H37</f>
        <v>4.9362896435587986E-2</v>
      </c>
      <c r="O34" s="82">
        <f t="shared" si="4"/>
        <v>0.71687035564136914</v>
      </c>
      <c r="P34" s="76">
        <f>分析係数表!C37</f>
        <v>0.53618737957610785</v>
      </c>
      <c r="Q34" s="82">
        <f t="shared" si="5"/>
        <v>0.38437683748713825</v>
      </c>
      <c r="R34" s="83">
        <v>0.50660410854620652</v>
      </c>
      <c r="S34" s="84">
        <f t="shared" si="6"/>
        <v>1.5751098916773116</v>
      </c>
      <c r="T34" s="85">
        <f>分析係数表!F37</f>
        <v>0.71575569252712545</v>
      </c>
      <c r="U34" s="86">
        <f t="shared" si="7"/>
        <v>1.1273938713238199</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投入係数表!Q35</f>
        <v>6.7106524558732308E-3</v>
      </c>
      <c r="E35" s="77">
        <f t="shared" si="0"/>
        <v>0.67106524558732306</v>
      </c>
      <c r="F35" s="76">
        <f>分析係数表!C38</f>
        <v>4.5765302018820897E-2</v>
      </c>
      <c r="G35" s="77">
        <f t="shared" si="1"/>
        <v>3.0711503638638057E-2</v>
      </c>
      <c r="H35" s="77">
        <v>4.4301231688692363E-2</v>
      </c>
      <c r="I35" s="77">
        <f t="shared" si="2"/>
        <v>4.4301231688692363E-2</v>
      </c>
      <c r="J35" s="76">
        <f>分析係数表!G38</f>
        <v>0.29880478087649404</v>
      </c>
      <c r="K35" s="78">
        <f t="shared" si="3"/>
        <v>1.3237419827298515E-2</v>
      </c>
      <c r="L35" s="79"/>
      <c r="M35" s="80"/>
      <c r="N35" s="81">
        <f>分析係数表!H38</f>
        <v>4.3266909907381419E-2</v>
      </c>
      <c r="O35" s="82">
        <f t="shared" si="4"/>
        <v>0.62834167628879622</v>
      </c>
      <c r="P35" s="76">
        <f>分析係数表!C38</f>
        <v>4.5765302018820897E-2</v>
      </c>
      <c r="Q35" s="82">
        <f t="shared" si="5"/>
        <v>2.8756246586368953E-2</v>
      </c>
      <c r="R35" s="83">
        <v>3.8786888754236207E-2</v>
      </c>
      <c r="S35" s="84">
        <f t="shared" si="6"/>
        <v>8.308812044292857E-2</v>
      </c>
      <c r="T35" s="85">
        <f>分析係数表!F38</f>
        <v>0.49667994687915007</v>
      </c>
      <c r="U35" s="86">
        <f t="shared" si="7"/>
        <v>4.1268203247882183E-2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投入係数表!Q36</f>
        <v>0</v>
      </c>
      <c r="E36" s="77">
        <f t="shared" si="0"/>
        <v>0</v>
      </c>
      <c r="F36" s="76">
        <f>分析係数表!C39</f>
        <v>1</v>
      </c>
      <c r="G36" s="77">
        <f t="shared" si="1"/>
        <v>0</v>
      </c>
      <c r="H36" s="77">
        <v>0.17715025097403869</v>
      </c>
      <c r="I36" s="77">
        <f t="shared" si="2"/>
        <v>0.17715025097403869</v>
      </c>
      <c r="J36" s="76">
        <f>分析係数表!G39</f>
        <v>0.34650769117538827</v>
      </c>
      <c r="K36" s="78">
        <f t="shared" si="3"/>
        <v>6.1383924456154725E-2</v>
      </c>
      <c r="L36" s="79"/>
      <c r="M36" s="80"/>
      <c r="N36" s="81">
        <f>分析係数表!H39</f>
        <v>3.8057816446814483E-3</v>
      </c>
      <c r="O36" s="82">
        <f t="shared" si="4"/>
        <v>5.5269286004645021E-2</v>
      </c>
      <c r="P36" s="76">
        <f>分析係数表!C39</f>
        <v>1</v>
      </c>
      <c r="Q36" s="82">
        <f t="shared" si="5"/>
        <v>5.5269286004645021E-2</v>
      </c>
      <c r="R36" s="83">
        <v>0.19408032317673163</v>
      </c>
      <c r="S36" s="84">
        <f t="shared" si="6"/>
        <v>0.37123057415077032</v>
      </c>
      <c r="T36" s="85">
        <f>分析係数表!F39</f>
        <v>0.69721056892617939</v>
      </c>
      <c r="U36" s="86">
        <f t="shared" si="7"/>
        <v>0.25882587980645078</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投入係数表!Q37</f>
        <v>1.1278407488862572E-4</v>
      </c>
      <c r="E37" s="77">
        <f t="shared" si="0"/>
        <v>1.1278407488862573E-2</v>
      </c>
      <c r="F37" s="76">
        <f>分析係数表!C40</f>
        <v>0.81742190937087544</v>
      </c>
      <c r="G37" s="77">
        <f t="shared" si="1"/>
        <v>9.2192173842088245E-3</v>
      </c>
      <c r="H37" s="77">
        <v>1.1895649357259223E-2</v>
      </c>
      <c r="I37" s="77">
        <f t="shared" si="2"/>
        <v>1.1895649357259223E-2</v>
      </c>
      <c r="J37" s="76">
        <f>分析係数表!G40</f>
        <v>0.56450715973863475</v>
      </c>
      <c r="K37" s="78">
        <f t="shared" si="3"/>
        <v>6.7151792319131206E-3</v>
      </c>
      <c r="L37" s="79"/>
      <c r="M37" s="80"/>
      <c r="N37" s="81">
        <f>分析係数表!H40</f>
        <v>3.0412573673870333E-2</v>
      </c>
      <c r="O37" s="82">
        <f t="shared" si="4"/>
        <v>0.44166517931145532</v>
      </c>
      <c r="P37" s="76">
        <f>分析係数表!C40</f>
        <v>0.81742190937087544</v>
      </c>
      <c r="Q37" s="82">
        <f t="shared" si="5"/>
        <v>0.3610267941753999</v>
      </c>
      <c r="R37" s="83">
        <v>0.36204327063128861</v>
      </c>
      <c r="S37" s="84">
        <f t="shared" si="6"/>
        <v>0.37393891998854784</v>
      </c>
      <c r="T37" s="85">
        <f>分析係数表!F40</f>
        <v>0.75483108577783953</v>
      </c>
      <c r="U37" s="86">
        <f t="shared" si="7"/>
        <v>0.28226072098954824</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投入係数表!Q38</f>
        <v>0</v>
      </c>
      <c r="E38" s="77">
        <f t="shared" si="0"/>
        <v>0</v>
      </c>
      <c r="F38" s="76">
        <f>分析係数表!C41</f>
        <v>0.72941623882867468</v>
      </c>
      <c r="G38" s="77">
        <f t="shared" si="1"/>
        <v>0</v>
      </c>
      <c r="H38" s="77">
        <v>1.7344823638565021E-3</v>
      </c>
      <c r="I38" s="77">
        <f t="shared" si="2"/>
        <v>1.7344823638565021E-3</v>
      </c>
      <c r="J38" s="76">
        <f>分析係数表!G41</f>
        <v>0.453348349649138</v>
      </c>
      <c r="K38" s="78">
        <f t="shared" si="3"/>
        <v>7.8632471714988096E-4</v>
      </c>
      <c r="L38" s="79"/>
      <c r="M38" s="80"/>
      <c r="N38" s="81">
        <f>分析係数表!H41</f>
        <v>5.191131069323604E-2</v>
      </c>
      <c r="O38" s="82">
        <f t="shared" si="4"/>
        <v>0.75387958255303422</v>
      </c>
      <c r="P38" s="76">
        <f>分析係数表!C41</f>
        <v>0.72941623882867468</v>
      </c>
      <c r="Q38" s="82">
        <f t="shared" si="5"/>
        <v>0.54989200963556562</v>
      </c>
      <c r="R38" s="83">
        <v>0.55954813211866539</v>
      </c>
      <c r="S38" s="84">
        <f t="shared" si="6"/>
        <v>0.56128261448252192</v>
      </c>
      <c r="T38" s="85">
        <f>分析係数表!F41</f>
        <v>0.55271593173351818</v>
      </c>
      <c r="U38" s="86">
        <f t="shared" si="7"/>
        <v>0.31022984322953218</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投入係数表!Q39</f>
        <v>2.1992894603282014E-3</v>
      </c>
      <c r="E39" s="77">
        <f>$C$19*D39</f>
        <v>0.21992894603282015</v>
      </c>
      <c r="F39" s="76">
        <f>分析係数表!C42</f>
        <v>0.64552736982643522</v>
      </c>
      <c r="G39" s="77">
        <f>E39*F39</f>
        <v>0.1419701540812664</v>
      </c>
      <c r="H39" s="77">
        <v>0.15500025524305813</v>
      </c>
      <c r="I39" s="77">
        <f>C39+H39</f>
        <v>0.15500025524305813</v>
      </c>
      <c r="J39" s="76">
        <f>分析係数表!G42</f>
        <v>0.48562628336755648</v>
      </c>
      <c r="K39" s="78">
        <f>I39*J39</f>
        <v>7.5272197874708929E-2</v>
      </c>
      <c r="L39" s="79"/>
      <c r="M39" s="80"/>
      <c r="N39" s="81">
        <f>分析係数表!H42</f>
        <v>1.1765366264383946E-2</v>
      </c>
      <c r="O39" s="82">
        <f t="shared" si="4"/>
        <v>0.1708619815128849</v>
      </c>
      <c r="P39" s="76">
        <f>分析係数表!C42</f>
        <v>0.64552736982643522</v>
      </c>
      <c r="Q39" s="82">
        <f>O39*P39</f>
        <v>0.11029608552934558</v>
      </c>
      <c r="R39" s="83">
        <v>0.11865622976763505</v>
      </c>
      <c r="S39" s="84">
        <f>I39+R39</f>
        <v>0.27365648501069317</v>
      </c>
      <c r="T39" s="85">
        <f>分析係数表!F42</f>
        <v>0.5462012320328542</v>
      </c>
      <c r="U39" s="86">
        <f>S39*T39</f>
        <v>0.14947150926662092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投入係数表!Q40</f>
        <v>3.6711216376247677E-2</v>
      </c>
      <c r="E40" s="77">
        <f>$C$19*D40</f>
        <v>3.6711216376247675</v>
      </c>
      <c r="F40" s="76">
        <f>分析係数表!C43</f>
        <v>0.44974585997704541</v>
      </c>
      <c r="G40" s="77">
        <f>E40*F40</f>
        <v>1.6510717579938903</v>
      </c>
      <c r="H40" s="77">
        <v>2.0392558087353452</v>
      </c>
      <c r="I40" s="77">
        <f>C40+H40</f>
        <v>2.0392558087353452</v>
      </c>
      <c r="J40" s="76">
        <f>分析係数表!G43</f>
        <v>0.36430023338101331</v>
      </c>
      <c r="K40" s="78">
        <f>I40*J40</f>
        <v>0.74290136704587328</v>
      </c>
      <c r="L40" s="79"/>
      <c r="M40" s="80"/>
      <c r="N40" s="81">
        <f>分析係数表!H43</f>
        <v>3.2949761436991298E-2</v>
      </c>
      <c r="O40" s="82">
        <f t="shared" si="4"/>
        <v>0.47851136998121868</v>
      </c>
      <c r="P40" s="76">
        <f>分析係数表!C43</f>
        <v>0.44974585997704541</v>
      </c>
      <c r="Q40" s="82">
        <f>O40*P40</f>
        <v>0.21520850760099736</v>
      </c>
      <c r="R40" s="83">
        <v>0.43041630856324636</v>
      </c>
      <c r="S40" s="84">
        <f>I40+R40</f>
        <v>2.4696721172985914</v>
      </c>
      <c r="T40" s="85">
        <f>分析係数表!F43</f>
        <v>0.57336445080177667</v>
      </c>
      <c r="U40" s="86">
        <f>S40*T40</f>
        <v>1.4160221971953679</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投入係数表!Q41</f>
        <v>1.1278407488862572E-4</v>
      </c>
      <c r="E41" s="77">
        <f>$C$19*D41</f>
        <v>1.1278407488862573E-2</v>
      </c>
      <c r="F41" s="76">
        <f>分析係数表!C44</f>
        <v>0.68535687071374141</v>
      </c>
      <c r="G41" s="77">
        <f>E41*F41</f>
        <v>7.7297340632012787E-3</v>
      </c>
      <c r="H41" s="77">
        <v>1.2099213292627925E-2</v>
      </c>
      <c r="I41" s="77">
        <f>C41+H41</f>
        <v>1.2099213292627925E-2</v>
      </c>
      <c r="J41" s="76">
        <f>分析係数表!G44</f>
        <v>0.27039319248826293</v>
      </c>
      <c r="K41" s="78">
        <f>I41*J41</f>
        <v>3.2715449087900922E-3</v>
      </c>
      <c r="L41" s="79"/>
      <c r="M41" s="80"/>
      <c r="N41" s="81">
        <f>分析係数表!H44</f>
        <v>0.11684535503788943</v>
      </c>
      <c r="O41" s="82">
        <f t="shared" si="4"/>
        <v>1.6968812057119333</v>
      </c>
      <c r="P41" s="76">
        <f>分析係数表!C44</f>
        <v>0.68535687071374141</v>
      </c>
      <c r="Q41" s="82">
        <f>O41*P41</f>
        <v>1.162969193119691</v>
      </c>
      <c r="R41" s="83">
        <v>1.1847405108855678</v>
      </c>
      <c r="S41" s="84">
        <f>I41+R41</f>
        <v>1.1968397241781956</v>
      </c>
      <c r="T41" s="85">
        <f>分析係数表!F44</f>
        <v>0.52366979655712054</v>
      </c>
      <c r="U41" s="86">
        <f>S41*T41</f>
        <v>0.62674881487187595</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投入係数表!Q42</f>
        <v>2.1992894603282014E-3</v>
      </c>
      <c r="E42" s="77">
        <f>$C$19*D42</f>
        <v>0.21992894603282015</v>
      </c>
      <c r="F42" s="76">
        <f>分析係数表!C45</f>
        <v>1</v>
      </c>
      <c r="G42" s="77">
        <f>E42*F42</f>
        <v>0.21992894603282015</v>
      </c>
      <c r="H42" s="77">
        <v>0.27793462819340303</v>
      </c>
      <c r="I42" s="77">
        <f>C42+H42</f>
        <v>0.27793462819340303</v>
      </c>
      <c r="J42" s="76">
        <f>分析係数表!G45</f>
        <v>0</v>
      </c>
      <c r="K42" s="78">
        <f>I42*J42</f>
        <v>0</v>
      </c>
      <c r="L42" s="79"/>
      <c r="M42" s="80"/>
      <c r="N42" s="81">
        <f>分析係数表!H45</f>
        <v>0</v>
      </c>
      <c r="O42" s="82">
        <f t="shared" si="4"/>
        <v>0</v>
      </c>
      <c r="P42" s="76">
        <f>分析係数表!C45</f>
        <v>1</v>
      </c>
      <c r="Q42" s="82">
        <f>O42*P42</f>
        <v>0</v>
      </c>
      <c r="R42" s="83">
        <v>4.6406392248906518E-2</v>
      </c>
      <c r="S42" s="84">
        <f>I42+R42</f>
        <v>0.32434102044230956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8.4024135792026174E-3</v>
      </c>
      <c r="E43" s="77">
        <f>$C$19*D43</f>
        <v>0.84024135792026178</v>
      </c>
      <c r="F43" s="76">
        <f>分析係数表!C46</f>
        <v>1</v>
      </c>
      <c r="G43" s="77">
        <f>E43*F43</f>
        <v>0.84024135792026178</v>
      </c>
      <c r="H43" s="77">
        <v>0.9343665924746325</v>
      </c>
      <c r="I43" s="77">
        <f>C43+H43</f>
        <v>0.9343665924746325</v>
      </c>
      <c r="J43" s="76">
        <f>分析係数表!G46</f>
        <v>9.2635479388605835E-3</v>
      </c>
      <c r="K43" s="78">
        <f>I43*J43</f>
        <v>8.6555497218585679E-3</v>
      </c>
      <c r="L43" s="79"/>
      <c r="M43" s="80"/>
      <c r="N43" s="81">
        <f>分析係数表!H46</f>
        <v>4.7106371035644121E-2</v>
      </c>
      <c r="O43" s="82">
        <f t="shared" si="4"/>
        <v>0.68410007101914605</v>
      </c>
      <c r="P43" s="76">
        <f>分析係数表!C46</f>
        <v>1</v>
      </c>
      <c r="Q43" s="82">
        <f>O43*P43</f>
        <v>0.68410007101914605</v>
      </c>
      <c r="R43" s="83">
        <v>0.73214909427003683</v>
      </c>
      <c r="S43" s="84">
        <f>I43+R43</f>
        <v>1.6665156867446693</v>
      </c>
      <c r="T43" s="85">
        <f>分析係数表!F46</f>
        <v>0.31310792033348772</v>
      </c>
      <c r="U43" s="86">
        <f>S43*T43</f>
        <v>0.52179926087975748</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投入係数表!Q44</f>
        <v>0.57299949247166304</v>
      </c>
      <c r="E44" s="91">
        <f>SUM(E5:E43)</f>
        <v>57.299949247166303</v>
      </c>
      <c r="F44" s="92">
        <f>分析係数表!C47</f>
        <v>0.38982283979167087</v>
      </c>
      <c r="G44" s="91">
        <f>SUM(G5:G43)</f>
        <v>13.316730646442817</v>
      </c>
      <c r="H44" s="91">
        <f>SUM(H5:H43)</f>
        <v>15.868229904248471</v>
      </c>
      <c r="I44" s="91">
        <f>SUM(I5:I43)</f>
        <v>115.86822990424845</v>
      </c>
      <c r="J44" s="92">
        <f>分析係数表!G47</f>
        <v>0.23326731469175374</v>
      </c>
      <c r="K44" s="93">
        <f>SUM(K5:K43)</f>
        <v>23.161807412098419</v>
      </c>
      <c r="L44" s="94">
        <f>最終需要_まとめ!$L$33</f>
        <v>0.627</v>
      </c>
      <c r="M44" s="91">
        <f>K44*L44</f>
        <v>14.522453247385709</v>
      </c>
      <c r="N44" s="95">
        <f>分析係数表!H47</f>
        <v>1</v>
      </c>
      <c r="O44" s="96">
        <f>SUM(O5:O43)</f>
        <v>14.522453247385709</v>
      </c>
      <c r="P44" s="92">
        <f>分析係数表!C47</f>
        <v>0.38982283979167087</v>
      </c>
      <c r="Q44" s="96">
        <f>SUM(Q5:Q43)</f>
        <v>7.54611012499395</v>
      </c>
      <c r="R44" s="91">
        <f>SUM(R5:R43)</f>
        <v>8.9265897640272609</v>
      </c>
      <c r="S44" s="97">
        <f>SUM(S5:S43)</f>
        <v>124.79481966827571</v>
      </c>
      <c r="T44" s="98">
        <f>分析係数表!F47</f>
        <v>0.43488259974461208</v>
      </c>
      <c r="U44" s="99">
        <f>SUM(U5:U43)</f>
        <v>53.702719974749506</v>
      </c>
      <c r="V44" s="100">
        <f>分析係数表!D47</f>
        <v>5.7416673181664192E-2</v>
      </c>
      <c r="W44" s="164">
        <f>SUM(W5:W43)</f>
        <v>5</v>
      </c>
      <c r="X44" s="92">
        <f>分析係数表!E47</f>
        <v>4.8986266385218774E-2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0.24707259953161598</v>
      </c>
      <c r="G5" s="77">
        <f t="shared" ref="G5:G38" si="1">E5*F5</f>
        <v>0</v>
      </c>
      <c r="H5" s="77">
        <f t="array" ref="H5:H43">MMULT(逆行列係数!C5:AO43,'16'!G5:G43)</f>
        <v>5.1881283149473809E-4</v>
      </c>
      <c r="I5" s="77">
        <f t="shared" ref="I5:I38" si="2">C5+H5</f>
        <v>5.1881283149473809E-4</v>
      </c>
      <c r="J5" s="76">
        <f>分析係数表!G8</f>
        <v>0.12001140250855188</v>
      </c>
      <c r="K5" s="78">
        <f t="shared" ref="K5:K38" si="3">I5*J5</f>
        <v>6.2263455547116519E-5</v>
      </c>
      <c r="L5" s="79" t="s">
        <v>183</v>
      </c>
      <c r="M5" s="80" t="s">
        <v>183</v>
      </c>
      <c r="N5" s="81">
        <f>分析係数表!H8</f>
        <v>1.0676396295256806E-2</v>
      </c>
      <c r="O5" s="82">
        <f t="shared" ref="O5:O43" si="4">$M$44*N5</f>
        <v>0.16506941780771564</v>
      </c>
      <c r="P5" s="76">
        <f>分析係数表!C8</f>
        <v>0.24707259953161598</v>
      </c>
      <c r="Q5" s="82">
        <f t="shared" ref="Q5:Q38" si="5">O5*P5</f>
        <v>4.0784130160922728E-2</v>
      </c>
      <c r="R5" s="83">
        <f t="array" ref="R5:R43">MMULT(逆行列係数!C5:AO43,'16'!Q5:Q43)</f>
        <v>6.3756655371700166E-2</v>
      </c>
      <c r="S5" s="84">
        <f t="shared" ref="S5:S38" si="6">I5+R5</f>
        <v>6.4275468203194908E-2</v>
      </c>
      <c r="T5" s="85">
        <f>分析係数表!F8</f>
        <v>0.45011402508551879</v>
      </c>
      <c r="U5" s="86">
        <f t="shared" ref="U5:U38" si="7">S5*T5</f>
        <v>2.8931289707196339E-2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投入係数表!R6</f>
        <v>0</v>
      </c>
      <c r="E6" s="77">
        <f t="shared" si="0"/>
        <v>0</v>
      </c>
      <c r="F6" s="76">
        <f>分析係数表!C9</f>
        <v>9.7560975609756073E-2</v>
      </c>
      <c r="G6" s="77">
        <f t="shared" si="1"/>
        <v>0</v>
      </c>
      <c r="H6" s="77">
        <v>9.1837921182059013E-5</v>
      </c>
      <c r="I6" s="77">
        <f t="shared" si="2"/>
        <v>9.1837921182059013E-5</v>
      </c>
      <c r="J6" s="76">
        <f>分析係数表!G9</f>
        <v>0.27272727272727271</v>
      </c>
      <c r="K6" s="78">
        <f t="shared" si="3"/>
        <v>2.5046705776925184E-5</v>
      </c>
      <c r="L6" s="79"/>
      <c r="M6" s="80"/>
      <c r="N6" s="81">
        <f>分析係数表!H9</f>
        <v>5.7255122088127987E-4</v>
      </c>
      <c r="O6" s="82">
        <f t="shared" si="4"/>
        <v>8.8523031631897991E-3</v>
      </c>
      <c r="P6" s="76">
        <f>分析係数表!C9</f>
        <v>9.7560975609756073E-2</v>
      </c>
      <c r="Q6" s="82">
        <f t="shared" si="5"/>
        <v>8.6363933299412655E-4</v>
      </c>
      <c r="R6" s="83">
        <v>1.0514386262016583E-3</v>
      </c>
      <c r="S6" s="84">
        <f t="shared" si="6"/>
        <v>1.1432765473837173E-3</v>
      </c>
      <c r="T6" s="85">
        <f>分析係数表!F9</f>
        <v>0.77272727272727271</v>
      </c>
      <c r="U6" s="86">
        <f t="shared" si="7"/>
        <v>8.834409684328724E-4</v>
      </c>
      <c r="V6" s="87">
        <f>分析係数表!D9</f>
        <v>9.0909090909090912E-2</v>
      </c>
      <c r="W6" s="167">
        <f t="shared" si="8"/>
        <v>0</v>
      </c>
      <c r="X6" s="76">
        <f>分析係数表!E9</f>
        <v>0</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1.6489584323588841E-2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1.076773985140519E-4</v>
      </c>
      <c r="E8" s="77">
        <f t="shared" si="0"/>
        <v>1.076773985140519E-2</v>
      </c>
      <c r="F8" s="76">
        <f>分析係数表!C11</f>
        <v>0.44906166219839139</v>
      </c>
      <c r="G8" s="77">
        <f t="shared" si="1"/>
        <v>4.8353791557918741E-3</v>
      </c>
      <c r="H8" s="77">
        <v>8.5221197688367015E-2</v>
      </c>
      <c r="I8" s="77">
        <f t="shared" si="2"/>
        <v>8.5221197688367015E-2</v>
      </c>
      <c r="J8" s="76">
        <f>分析係数表!G11</f>
        <v>0.33788395904436858</v>
      </c>
      <c r="K8" s="78">
        <f t="shared" si="3"/>
        <v>2.8794875669448237E-2</v>
      </c>
      <c r="L8" s="79"/>
      <c r="M8" s="80"/>
      <c r="N8" s="81">
        <f>分析係数表!H11</f>
        <v>-2.2452989054167835E-5</v>
      </c>
      <c r="O8" s="82">
        <f t="shared" si="4"/>
        <v>-3.4714914365450186E-4</v>
      </c>
      <c r="P8" s="76">
        <f>分析係数表!C11</f>
        <v>0.44906166219839139</v>
      </c>
      <c r="Q8" s="82">
        <f t="shared" si="5"/>
        <v>-1.5589137148023876E-4</v>
      </c>
      <c r="R8" s="83">
        <v>9.8160755219379187E-3</v>
      </c>
      <c r="S8" s="84">
        <f t="shared" si="6"/>
        <v>9.5037273210304932E-2</v>
      </c>
      <c r="T8" s="85">
        <f>分析係数表!F11</f>
        <v>0.55767918088737201</v>
      </c>
      <c r="U8" s="86">
        <f t="shared" si="7"/>
        <v>5.3000308677692239E-2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投入係数表!R9</f>
        <v>0</v>
      </c>
      <c r="E9" s="77">
        <f t="shared" si="0"/>
        <v>0</v>
      </c>
      <c r="F9" s="76">
        <f>分析係数表!C12</f>
        <v>0.19299381807477189</v>
      </c>
      <c r="G9" s="77">
        <f t="shared" si="1"/>
        <v>0</v>
      </c>
      <c r="H9" s="77">
        <v>9.5087174657236323E-4</v>
      </c>
      <c r="I9" s="77">
        <f t="shared" si="2"/>
        <v>9.5087174657236323E-4</v>
      </c>
      <c r="J9" s="76">
        <f>分析係数表!G12</f>
        <v>0.13871320371671741</v>
      </c>
      <c r="K9" s="78">
        <f t="shared" si="3"/>
        <v>1.3189846629076311E-4</v>
      </c>
      <c r="L9" s="79"/>
      <c r="M9" s="80"/>
      <c r="N9" s="81">
        <f>分析係数表!H12</f>
        <v>9.0137524557956775E-2</v>
      </c>
      <c r="O9" s="82">
        <f t="shared" si="4"/>
        <v>1.3936302372009979</v>
      </c>
      <c r="P9" s="76">
        <f>分析係数表!C12</f>
        <v>0.19299381807477189</v>
      </c>
      <c r="Q9" s="82">
        <f t="shared" si="5"/>
        <v>0.26896202046187057</v>
      </c>
      <c r="R9" s="83">
        <v>0.31494992213177581</v>
      </c>
      <c r="S9" s="84">
        <f t="shared" si="6"/>
        <v>0.31590079387834819</v>
      </c>
      <c r="T9" s="85">
        <f>分析係数表!F12</f>
        <v>0.32372921058795973</v>
      </c>
      <c r="U9" s="86">
        <f t="shared" si="7"/>
        <v>0.10226631462634744</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投入係数表!R10</f>
        <v>1.3998061806826747E-3</v>
      </c>
      <c r="E10" s="77">
        <f t="shared" si="0"/>
        <v>0.13998061806826748</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0.22321689936984473</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投入係数表!R11</f>
        <v>1.184451383654571E-3</v>
      </c>
      <c r="E11" s="77">
        <f t="shared" si="0"/>
        <v>0.1184451383654571</v>
      </c>
      <c r="F11" s="76">
        <f>分析係数表!C14</f>
        <v>0.21988652218398286</v>
      </c>
      <c r="G11" s="77">
        <f t="shared" si="1"/>
        <v>2.6044489544781002E-2</v>
      </c>
      <c r="H11" s="77">
        <v>0.11379714558405407</v>
      </c>
      <c r="I11" s="77">
        <f t="shared" si="2"/>
        <v>0.11379714558405407</v>
      </c>
      <c r="J11" s="76">
        <f>分析係数表!G14</f>
        <v>0.16684014869888475</v>
      </c>
      <c r="K11" s="78">
        <f t="shared" si="3"/>
        <v>1.8985932690752216E-2</v>
      </c>
      <c r="L11" s="79"/>
      <c r="M11" s="80"/>
      <c r="N11" s="81">
        <f>分析係数表!H14</f>
        <v>1.1338759472354757E-3</v>
      </c>
      <c r="O11" s="82">
        <f t="shared" si="4"/>
        <v>1.7531031754552347E-2</v>
      </c>
      <c r="P11" s="76">
        <f>分析係数表!C14</f>
        <v>0.21988652218398286</v>
      </c>
      <c r="Q11" s="82">
        <f t="shared" si="5"/>
        <v>3.8548376028054825E-3</v>
      </c>
      <c r="R11" s="83">
        <v>4.4246933210355721E-2</v>
      </c>
      <c r="S11" s="84">
        <f t="shared" si="6"/>
        <v>0.15804407879440979</v>
      </c>
      <c r="T11" s="85">
        <f>分析係数表!F14</f>
        <v>0.30074349442379184</v>
      </c>
      <c r="U11" s="86">
        <f t="shared" si="7"/>
        <v>4.7530728529619898E-2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投入係数表!R12</f>
        <v>4.1994185420480244E-3</v>
      </c>
      <c r="E12" s="77">
        <f t="shared" si="0"/>
        <v>0.41994185420480246</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0.12705658657754768</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投入係数表!R13</f>
        <v>1.0767739851405189E-3</v>
      </c>
      <c r="E13" s="77">
        <f t="shared" si="0"/>
        <v>0.10767739851405189</v>
      </c>
      <c r="F13" s="76">
        <f>分析係数表!C16</f>
        <v>4.5651796563096703E-2</v>
      </c>
      <c r="G13" s="77">
        <f t="shared" si="1"/>
        <v>4.915666691406988E-3</v>
      </c>
      <c r="H13" s="77">
        <v>1.1216429421981129E-2</v>
      </c>
      <c r="I13" s="77">
        <f t="shared" si="2"/>
        <v>1.1216429421981129E-2</v>
      </c>
      <c r="J13" s="76">
        <f>分析係数表!G16</f>
        <v>3.2758620689655175E-2</v>
      </c>
      <c r="K13" s="78">
        <f t="shared" si="3"/>
        <v>3.6743475692696802E-4</v>
      </c>
      <c r="L13" s="79"/>
      <c r="M13" s="80"/>
      <c r="N13" s="81">
        <f>分析係数表!H16</f>
        <v>1.6682570867246702E-2</v>
      </c>
      <c r="O13" s="82">
        <f t="shared" si="4"/>
        <v>0.25793181373529489</v>
      </c>
      <c r="P13" s="76">
        <f>分析係数表!C16</f>
        <v>4.5651796563096703E-2</v>
      </c>
      <c r="Q13" s="82">
        <f t="shared" si="5"/>
        <v>1.1775050687794233E-2</v>
      </c>
      <c r="R13" s="83">
        <v>1.4653711911542048E-2</v>
      </c>
      <c r="S13" s="84">
        <f t="shared" si="6"/>
        <v>2.5870141333523177E-2</v>
      </c>
      <c r="T13" s="85">
        <f>分析係数表!F16</f>
        <v>0.28965517241379313</v>
      </c>
      <c r="U13" s="86">
        <f t="shared" si="7"/>
        <v>7.4934202483308522E-3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投入係数表!R14</f>
        <v>2.1320124905782275E-2</v>
      </c>
      <c r="E14" s="77">
        <f t="shared" si="0"/>
        <v>2.1320124905782274</v>
      </c>
      <c r="F14" s="76">
        <f>分析係数表!C17</f>
        <v>0.18709439528023597</v>
      </c>
      <c r="G14" s="77">
        <f t="shared" si="1"/>
        <v>0.39888758765464322</v>
      </c>
      <c r="H14" s="77">
        <v>0.45600355659846836</v>
      </c>
      <c r="I14" s="77">
        <f t="shared" si="2"/>
        <v>0.45600355659846836</v>
      </c>
      <c r="J14" s="76">
        <f>分析係数表!G17</f>
        <v>0.21183949688973955</v>
      </c>
      <c r="K14" s="78">
        <f t="shared" si="3"/>
        <v>9.6599564009751407E-2</v>
      </c>
      <c r="L14" s="79"/>
      <c r="M14" s="80"/>
      <c r="N14" s="81">
        <f>分析係数表!H17</f>
        <v>2.9525680606230704E-3</v>
      </c>
      <c r="O14" s="82">
        <f t="shared" si="4"/>
        <v>4.5650112390566995E-2</v>
      </c>
      <c r="P14" s="76">
        <f>分析係数表!C17</f>
        <v>0.18709439528023597</v>
      </c>
      <c r="Q14" s="82">
        <f t="shared" si="5"/>
        <v>8.5408801721879399E-3</v>
      </c>
      <c r="R14" s="83">
        <v>2.4002538447174558E-2</v>
      </c>
      <c r="S14" s="84">
        <f t="shared" si="6"/>
        <v>0.4800060950456429</v>
      </c>
      <c r="T14" s="85">
        <f>分析係数表!F17</f>
        <v>0.32134800738259622</v>
      </c>
      <c r="U14" s="86">
        <f t="shared" si="7"/>
        <v>0.15424900217441845</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投入係数表!R15</f>
        <v>4.5224507375901798E-3</v>
      </c>
      <c r="E15" s="77">
        <f t="shared" si="0"/>
        <v>0.45224507375901796</v>
      </c>
      <c r="F15" s="76">
        <f>分析係数表!C18</f>
        <v>0.19379844961240311</v>
      </c>
      <c r="G15" s="77">
        <f t="shared" si="1"/>
        <v>8.7644394139344564E-2</v>
      </c>
      <c r="H15" s="77">
        <v>0.10186971573776769</v>
      </c>
      <c r="I15" s="77">
        <f t="shared" si="2"/>
        <v>0.10186971573776769</v>
      </c>
      <c r="J15" s="76">
        <f>分析係数表!G18</f>
        <v>0.21558441558441557</v>
      </c>
      <c r="K15" s="78">
        <f t="shared" si="3"/>
        <v>2.1961523133077188E-2</v>
      </c>
      <c r="L15" s="79"/>
      <c r="M15" s="80"/>
      <c r="N15" s="81">
        <f>分析係数表!H18</f>
        <v>4.3783328655627279E-4</v>
      </c>
      <c r="O15" s="82">
        <f t="shared" si="4"/>
        <v>6.7694083012627866E-3</v>
      </c>
      <c r="P15" s="76">
        <f>分析係数表!C18</f>
        <v>0.19379844961240311</v>
      </c>
      <c r="Q15" s="82">
        <f t="shared" si="5"/>
        <v>1.3119008335780594E-3</v>
      </c>
      <c r="R15" s="83">
        <v>4.354634874071818E-3</v>
      </c>
      <c r="S15" s="84">
        <f t="shared" si="6"/>
        <v>0.10622435061183952</v>
      </c>
      <c r="T15" s="85">
        <f>分析係数表!F18</f>
        <v>0.45643447461629277</v>
      </c>
      <c r="U15" s="86">
        <f t="shared" si="7"/>
        <v>4.8484455662971847E-2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投入係数表!R16</f>
        <v>9.550985248196403E-2</v>
      </c>
      <c r="E16" s="77">
        <f t="shared" si="0"/>
        <v>9.5509852481964028</v>
      </c>
      <c r="F16" s="76">
        <f>分析係数表!C19</f>
        <v>0.18975946996975368</v>
      </c>
      <c r="G16" s="77">
        <f t="shared" si="1"/>
        <v>1.8123898983866857</v>
      </c>
      <c r="H16" s="77">
        <v>2.0702765619881172</v>
      </c>
      <c r="I16" s="77">
        <f t="shared" si="2"/>
        <v>2.0702765619881172</v>
      </c>
      <c r="J16" s="76">
        <f>分析係数表!G19</f>
        <v>5.7642820380854352E-2</v>
      </c>
      <c r="K16" s="78">
        <f t="shared" si="3"/>
        <v>0.11933658000137372</v>
      </c>
      <c r="L16" s="79"/>
      <c r="M16" s="80"/>
      <c r="N16" s="81">
        <f>分析係数表!H19</f>
        <v>-1.1226494527083918E-4</v>
      </c>
      <c r="O16" s="82">
        <f t="shared" si="4"/>
        <v>-1.7357457182725093E-3</v>
      </c>
      <c r="P16" s="76">
        <f>分析係数表!C19</f>
        <v>0.18975946996975368</v>
      </c>
      <c r="Q16" s="82">
        <f t="shared" si="5"/>
        <v>-3.2937418750166074E-4</v>
      </c>
      <c r="R16" s="83">
        <v>3.2017780490803511E-3</v>
      </c>
      <c r="S16" s="84">
        <f t="shared" si="6"/>
        <v>2.0734783400371977</v>
      </c>
      <c r="T16" s="85">
        <f>分析係数表!F19</f>
        <v>0.23974952822096415</v>
      </c>
      <c r="U16" s="86">
        <f t="shared" si="7"/>
        <v>0.49711545380030603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投入係数表!R17</f>
        <v>2.0135673522127705E-2</v>
      </c>
      <c r="E17" s="77">
        <f t="shared" si="0"/>
        <v>2.0135673522127706</v>
      </c>
      <c r="F17" s="76">
        <f>分析係数表!C20</f>
        <v>6.5301867121599799E-2</v>
      </c>
      <c r="G17" s="77">
        <f t="shared" si="1"/>
        <v>0.1314897076745899</v>
      </c>
      <c r="H17" s="77">
        <v>0.14818972056010879</v>
      </c>
      <c r="I17" s="77">
        <f t="shared" si="2"/>
        <v>0.14818972056010879</v>
      </c>
      <c r="J17" s="76">
        <f>分析係数表!G20</f>
        <v>0.10011990407673861</v>
      </c>
      <c r="K17" s="78">
        <f t="shared" si="3"/>
        <v>1.4836740607636791E-2</v>
      </c>
      <c r="L17" s="79"/>
      <c r="M17" s="80"/>
      <c r="N17" s="81">
        <f>分析係数表!H20</f>
        <v>5.5009823182711204E-4</v>
      </c>
      <c r="O17" s="82">
        <f t="shared" si="4"/>
        <v>8.5051540195352979E-3</v>
      </c>
      <c r="P17" s="76">
        <f>分析係数表!C20</f>
        <v>6.5301867121599799E-2</v>
      </c>
      <c r="Q17" s="82">
        <f t="shared" si="5"/>
        <v>5.5540243763243439E-4</v>
      </c>
      <c r="R17" s="83">
        <v>2.3154116183947962E-3</v>
      </c>
      <c r="S17" s="84">
        <f t="shared" si="6"/>
        <v>0.15050513217850359</v>
      </c>
      <c r="T17" s="85">
        <f>分析係数表!F20</f>
        <v>0.22242206235011991</v>
      </c>
      <c r="U17" s="86">
        <f t="shared" si="7"/>
        <v>3.3475661893420161E-2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投入係数表!R18</f>
        <v>3.3703025734898244E-2</v>
      </c>
      <c r="E18" s="77">
        <f t="shared" si="0"/>
        <v>3.3703025734898242</v>
      </c>
      <c r="F18" s="76">
        <f>分析係数表!C21</f>
        <v>0.11128404669260705</v>
      </c>
      <c r="G18" s="77">
        <f t="shared" si="1"/>
        <v>0.37506090895645533</v>
      </c>
      <c r="H18" s="77">
        <v>0.39218234739968594</v>
      </c>
      <c r="I18" s="77">
        <f t="shared" si="2"/>
        <v>0.39218234739968594</v>
      </c>
      <c r="J18" s="76">
        <f>分析係数表!G21</f>
        <v>0.28512917454316322</v>
      </c>
      <c r="K18" s="78">
        <f t="shared" si="3"/>
        <v>0.11182262898447252</v>
      </c>
      <c r="L18" s="79"/>
      <c r="M18" s="80"/>
      <c r="N18" s="81">
        <f>分析係数表!H21</f>
        <v>9.2057255122088126E-4</v>
      </c>
      <c r="O18" s="82">
        <f t="shared" si="4"/>
        <v>1.4233114889834577E-2</v>
      </c>
      <c r="P18" s="76">
        <f>分析係数表!C21</f>
        <v>0.11128404669260705</v>
      </c>
      <c r="Q18" s="82">
        <f t="shared" si="5"/>
        <v>1.5839186219815918E-3</v>
      </c>
      <c r="R18" s="83">
        <v>5.3472669457228913E-3</v>
      </c>
      <c r="S18" s="84">
        <f t="shared" si="6"/>
        <v>0.39752961434540884</v>
      </c>
      <c r="T18" s="85">
        <f>分析係数表!F21</f>
        <v>0.42485822306238186</v>
      </c>
      <c r="U18" s="86">
        <f t="shared" si="7"/>
        <v>0.16889372556546434</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投入係数表!R19</f>
        <v>4.1025088833853772E-2</v>
      </c>
      <c r="E19" s="77">
        <f t="shared" si="0"/>
        <v>4.1025088833853776</v>
      </c>
      <c r="F19" s="76">
        <f>分析係数表!C22</f>
        <v>0.13366912049593183</v>
      </c>
      <c r="G19" s="77">
        <f t="shared" si="1"/>
        <v>0.54837875426887073</v>
      </c>
      <c r="H19" s="77">
        <v>0.56837325779118542</v>
      </c>
      <c r="I19" s="77">
        <f t="shared" si="2"/>
        <v>0.56837325779118542</v>
      </c>
      <c r="J19" s="76">
        <f>分析係数表!G22</f>
        <v>0.19466531325776801</v>
      </c>
      <c r="K19" s="78">
        <f t="shared" si="3"/>
        <v>0.11064255827525923</v>
      </c>
      <c r="L19" s="79"/>
      <c r="M19" s="80"/>
      <c r="N19" s="81">
        <f>分析係数表!H22</f>
        <v>4.490597810833567E-5</v>
      </c>
      <c r="O19" s="82">
        <f t="shared" si="4"/>
        <v>6.9429828730900372E-4</v>
      </c>
      <c r="P19" s="76">
        <f>分析係数表!C22</f>
        <v>0.13366912049593183</v>
      </c>
      <c r="Q19" s="82">
        <f t="shared" si="5"/>
        <v>9.2806241426426314E-5</v>
      </c>
      <c r="R19" s="83">
        <v>1.6030072541855362E-3</v>
      </c>
      <c r="S19" s="84">
        <f t="shared" si="6"/>
        <v>0.56997626504537091</v>
      </c>
      <c r="T19" s="85">
        <f>分析係数表!F22</f>
        <v>0.41154908926859529</v>
      </c>
      <c r="U19" s="86">
        <f t="shared" si="7"/>
        <v>0.2345732127841379</v>
      </c>
      <c r="V19" s="87">
        <f>分析係数表!D22</f>
        <v>4.4775277730784414E-2</v>
      </c>
      <c r="W19" s="167">
        <f t="shared" si="8"/>
        <v>0</v>
      </c>
      <c r="X19" s="76">
        <f>分析係数表!E22</f>
        <v>4.7087351266001241E-2</v>
      </c>
      <c r="Y19" s="166">
        <f t="shared" si="9"/>
        <v>0</v>
      </c>
    </row>
    <row r="20" spans="1:25" x14ac:dyDescent="0.2">
      <c r="A20" s="6" t="s">
        <v>8</v>
      </c>
      <c r="B20" s="5" t="s">
        <v>269</v>
      </c>
      <c r="C20" s="75">
        <f>最終需要_まとめ!C21</f>
        <v>100</v>
      </c>
      <c r="D20" s="76">
        <f>投入係数表!R20</f>
        <v>0.1524711962958975</v>
      </c>
      <c r="E20" s="77">
        <f t="shared" si="0"/>
        <v>15.247119629589751</v>
      </c>
      <c r="F20" s="76">
        <f>分析係数表!C23</f>
        <v>0</v>
      </c>
      <c r="G20" s="77">
        <f t="shared" si="1"/>
        <v>0</v>
      </c>
      <c r="H20" s="77">
        <v>0</v>
      </c>
      <c r="I20" s="77">
        <f t="shared" si="2"/>
        <v>100</v>
      </c>
      <c r="J20" s="76">
        <f>分析係数表!G23</f>
        <v>0.21578550662216001</v>
      </c>
      <c r="K20" s="78">
        <f t="shared" si="3"/>
        <v>21.578550662215999</v>
      </c>
      <c r="L20" s="79"/>
      <c r="M20" s="80"/>
      <c r="N20" s="81">
        <f>分析係数表!H23</f>
        <v>2.2452989054167835E-5</v>
      </c>
      <c r="O20" s="82">
        <f t="shared" si="4"/>
        <v>3.4714914365450186E-4</v>
      </c>
      <c r="P20" s="76">
        <f>分析係数表!C23</f>
        <v>0</v>
      </c>
      <c r="Q20" s="82">
        <f t="shared" si="5"/>
        <v>0</v>
      </c>
      <c r="R20" s="83">
        <v>0</v>
      </c>
      <c r="S20" s="84">
        <f t="shared" si="6"/>
        <v>100</v>
      </c>
      <c r="T20" s="85">
        <f>分析係数表!F23</f>
        <v>0.43921610853881771</v>
      </c>
      <c r="U20" s="86">
        <f t="shared" si="7"/>
        <v>43.921610853881774</v>
      </c>
      <c r="V20" s="87">
        <f>分析係数表!D23</f>
        <v>6.2775923333692252E-2</v>
      </c>
      <c r="W20" s="167">
        <f t="shared" si="8"/>
        <v>6</v>
      </c>
      <c r="X20" s="76">
        <f>分析係数表!E23</f>
        <v>6.6759987078712182E-2</v>
      </c>
      <c r="Y20" s="166">
        <f t="shared" si="9"/>
        <v>7</v>
      </c>
    </row>
    <row r="21" spans="1:25" x14ac:dyDescent="0.2">
      <c r="A21" s="6" t="s">
        <v>9</v>
      </c>
      <c r="B21" s="5" t="s">
        <v>270</v>
      </c>
      <c r="C21" s="90"/>
      <c r="D21" s="76">
        <f>投入係数表!R21</f>
        <v>5.8145795197588022E-3</v>
      </c>
      <c r="E21" s="77">
        <f t="shared" si="0"/>
        <v>0.58145795197588024</v>
      </c>
      <c r="F21" s="76">
        <f>分析係数表!C24</f>
        <v>0.55726027397260269</v>
      </c>
      <c r="G21" s="77">
        <f t="shared" si="1"/>
        <v>0.32402341762162751</v>
      </c>
      <c r="H21" s="77">
        <v>0.35572177254497334</v>
      </c>
      <c r="I21" s="77">
        <f t="shared" si="2"/>
        <v>0.35572177254497334</v>
      </c>
      <c r="J21" s="76">
        <f>分析係数表!G24</f>
        <v>0.20783847980997625</v>
      </c>
      <c r="K21" s="78">
        <f t="shared" si="3"/>
        <v>7.3932672441057404E-2</v>
      </c>
      <c r="L21" s="79"/>
      <c r="M21" s="80"/>
      <c r="N21" s="81">
        <f>分析係数表!H24</f>
        <v>3.255683412854336E-4</v>
      </c>
      <c r="O21" s="82">
        <f t="shared" si="4"/>
        <v>5.0336625829902771E-3</v>
      </c>
      <c r="P21" s="76">
        <f>分析係数表!C24</f>
        <v>0.55726027397260269</v>
      </c>
      <c r="Q21" s="82">
        <f t="shared" si="5"/>
        <v>2.8050601900828009E-3</v>
      </c>
      <c r="R21" s="83">
        <v>1.4451362771139557E-2</v>
      </c>
      <c r="S21" s="84">
        <f t="shared" si="6"/>
        <v>0.3701731353161129</v>
      </c>
      <c r="T21" s="85">
        <f>分析係数表!F24</f>
        <v>0.38954869358669836</v>
      </c>
      <c r="U21" s="86">
        <f t="shared" si="7"/>
        <v>0.1442004612632839</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投入係数表!R22</f>
        <v>9.9063206632927746E-3</v>
      </c>
      <c r="E22" s="77">
        <f t="shared" si="0"/>
        <v>0.99063206632927747</v>
      </c>
      <c r="F22" s="76">
        <f>分析係数表!C25</f>
        <v>7.2460776218001621E-2</v>
      </c>
      <c r="G22" s="77">
        <f t="shared" si="1"/>
        <v>7.1781968472662314E-2</v>
      </c>
      <c r="H22" s="77">
        <v>0.10064757311292427</v>
      </c>
      <c r="I22" s="77">
        <f t="shared" si="2"/>
        <v>0.10064757311292427</v>
      </c>
      <c r="J22" s="76">
        <f>分析係数表!G25</f>
        <v>0.19694960212201593</v>
      </c>
      <c r="K22" s="78">
        <f t="shared" si="3"/>
        <v>1.9822499479136942E-2</v>
      </c>
      <c r="L22" s="79"/>
      <c r="M22" s="80"/>
      <c r="N22" s="81">
        <f>分析係数表!H25</f>
        <v>5.0519225371877636E-4</v>
      </c>
      <c r="O22" s="82">
        <f t="shared" si="4"/>
        <v>7.8108557322262937E-3</v>
      </c>
      <c r="P22" s="76">
        <f>分析係数表!C25</f>
        <v>7.2460776218001621E-2</v>
      </c>
      <c r="Q22" s="82">
        <f t="shared" si="5"/>
        <v>5.6598066928394467E-4</v>
      </c>
      <c r="R22" s="83">
        <v>8.2881769786584489E-3</v>
      </c>
      <c r="S22" s="84">
        <f t="shared" si="6"/>
        <v>0.10893575009158273</v>
      </c>
      <c r="T22" s="85">
        <f>分析係数表!F25</f>
        <v>0.34811560565870908</v>
      </c>
      <c r="U22" s="86">
        <f t="shared" si="7"/>
        <v>3.7922234621017091E-2</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投入係数表!R23</f>
        <v>2.3689027673091417E-2</v>
      </c>
      <c r="E23" s="77">
        <f t="shared" si="0"/>
        <v>2.3689027673091418</v>
      </c>
      <c r="F23" s="76">
        <f>分析係数表!C26</f>
        <v>0.52994639944068989</v>
      </c>
      <c r="G23" s="77">
        <f t="shared" si="1"/>
        <v>1.2553914921605662</v>
      </c>
      <c r="H23" s="77">
        <v>1.3696147779203698</v>
      </c>
      <c r="I23" s="77">
        <f t="shared" si="2"/>
        <v>1.3696147779203698</v>
      </c>
      <c r="J23" s="76">
        <f>分析係数表!G26</f>
        <v>0.19649205047072152</v>
      </c>
      <c r="K23" s="78">
        <f t="shared" si="3"/>
        <v>0.26911841606857534</v>
      </c>
      <c r="L23" s="79"/>
      <c r="M23" s="80"/>
      <c r="N23" s="81">
        <f>分析係数表!H26</f>
        <v>1.0148751052483862E-2</v>
      </c>
      <c r="O23" s="82">
        <f t="shared" si="4"/>
        <v>0.15691141293183486</v>
      </c>
      <c r="P23" s="76">
        <f>分析係数表!C26</f>
        <v>0.52994639944068989</v>
      </c>
      <c r="Q23" s="82">
        <f t="shared" si="5"/>
        <v>8.3154638314377194E-2</v>
      </c>
      <c r="R23" s="83">
        <v>9.7174463280703463E-2</v>
      </c>
      <c r="S23" s="84">
        <f t="shared" si="6"/>
        <v>1.4667892412010732</v>
      </c>
      <c r="T23" s="85">
        <f>分析係数表!F26</f>
        <v>0.33286456502207118</v>
      </c>
      <c r="U23" s="86">
        <f t="shared" si="7"/>
        <v>0.4882421627514491</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投入係数表!R24</f>
        <v>2.1535479702810379E-4</v>
      </c>
      <c r="E24" s="77">
        <f t="shared" si="0"/>
        <v>2.1535479702810379E-2</v>
      </c>
      <c r="F24" s="76">
        <f>分析係数表!C27</f>
        <v>1</v>
      </c>
      <c r="G24" s="77">
        <f t="shared" si="1"/>
        <v>2.1535479702810379E-2</v>
      </c>
      <c r="H24" s="77">
        <v>2.6649082352317686E-2</v>
      </c>
      <c r="I24" s="77">
        <f t="shared" si="2"/>
        <v>2.6649082352317686E-2</v>
      </c>
      <c r="J24" s="76">
        <f>分析係数表!G27</f>
        <v>0.17101837770961673</v>
      </c>
      <c r="K24" s="78">
        <f t="shared" si="3"/>
        <v>4.5574828313433473E-3</v>
      </c>
      <c r="L24" s="79"/>
      <c r="M24" s="80"/>
      <c r="N24" s="81">
        <f>分析係数表!H27</f>
        <v>1.1349985966881842E-2</v>
      </c>
      <c r="O24" s="82">
        <f t="shared" si="4"/>
        <v>0.17548389211735071</v>
      </c>
      <c r="P24" s="76">
        <f>分析係数表!C27</f>
        <v>1</v>
      </c>
      <c r="Q24" s="82">
        <f t="shared" si="5"/>
        <v>0.17548389211735071</v>
      </c>
      <c r="R24" s="83">
        <v>0.18243093102492833</v>
      </c>
      <c r="S24" s="84">
        <f t="shared" si="6"/>
        <v>0.20908001337724602</v>
      </c>
      <c r="T24" s="85">
        <f>分析係数表!F27</f>
        <v>0.32043714720210326</v>
      </c>
      <c r="U24" s="86">
        <f t="shared" si="7"/>
        <v>6.6997003023582302E-2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投入係数表!R25</f>
        <v>5.3838699257025946E-4</v>
      </c>
      <c r="E25" s="77">
        <f t="shared" si="0"/>
        <v>5.3838699257025946E-2</v>
      </c>
      <c r="F25" s="76">
        <f>分析係数表!C28</f>
        <v>0.16640624999999998</v>
      </c>
      <c r="G25" s="77">
        <f t="shared" si="1"/>
        <v>8.9590960482394729E-3</v>
      </c>
      <c r="H25" s="77">
        <v>2.8449681212101962E-2</v>
      </c>
      <c r="I25" s="77">
        <f t="shared" si="2"/>
        <v>2.8449681212101962E-2</v>
      </c>
      <c r="J25" s="76">
        <f>分析係数表!G28</f>
        <v>0.1248661800486618</v>
      </c>
      <c r="K25" s="78">
        <f t="shared" si="3"/>
        <v>3.5524030165573544E-3</v>
      </c>
      <c r="L25" s="79"/>
      <c r="M25" s="80"/>
      <c r="N25" s="81">
        <f>分析係数表!H28</f>
        <v>1.9927027785573953E-2</v>
      </c>
      <c r="O25" s="82">
        <f t="shared" si="4"/>
        <v>0.30809486499337041</v>
      </c>
      <c r="P25" s="76">
        <f>分析係数表!C28</f>
        <v>0.16640624999999998</v>
      </c>
      <c r="Q25" s="82">
        <f t="shared" si="5"/>
        <v>5.1268911127803039E-2</v>
      </c>
      <c r="R25" s="83">
        <v>6.0791534277694313E-2</v>
      </c>
      <c r="S25" s="84">
        <f t="shared" si="6"/>
        <v>8.9241215489796272E-2</v>
      </c>
      <c r="T25" s="85">
        <f>分析係数表!F28</f>
        <v>0.21187347931873479</v>
      </c>
      <c r="U25" s="86">
        <f t="shared" si="7"/>
        <v>1.8907846824456107E-2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投入係数表!R26</f>
        <v>3.2303219554215569E-3</v>
      </c>
      <c r="E26" s="77">
        <f t="shared" si="0"/>
        <v>0.32303219554215568</v>
      </c>
      <c r="F26" s="76">
        <f>分析係数表!C29</f>
        <v>0.73364739989128469</v>
      </c>
      <c r="G26" s="77">
        <f t="shared" si="1"/>
        <v>0.23699173034067555</v>
      </c>
      <c r="H26" s="77">
        <v>0.34581068514767815</v>
      </c>
      <c r="I26" s="77">
        <f t="shared" si="2"/>
        <v>0.34581068514767815</v>
      </c>
      <c r="J26" s="76">
        <f>分析係数表!G29</f>
        <v>0.26009380097879281</v>
      </c>
      <c r="K26" s="78">
        <f t="shared" si="3"/>
        <v>8.9943215519140182E-2</v>
      </c>
      <c r="L26" s="79"/>
      <c r="M26" s="80"/>
      <c r="N26" s="81">
        <f>分析係数表!H29</f>
        <v>1.0137524557956778E-2</v>
      </c>
      <c r="O26" s="82">
        <f t="shared" si="4"/>
        <v>0.1567378383600076</v>
      </c>
      <c r="P26" s="76">
        <f>分析係数表!C29</f>
        <v>0.73364739989128469</v>
      </c>
      <c r="Q26" s="82">
        <f t="shared" si="5"/>
        <v>0.11499030757740003</v>
      </c>
      <c r="R26" s="83">
        <v>0.18969811255888164</v>
      </c>
      <c r="S26" s="84">
        <f t="shared" si="6"/>
        <v>0.53550879770655979</v>
      </c>
      <c r="T26" s="85">
        <f>分析係数表!F29</f>
        <v>0.41032830342577487</v>
      </c>
      <c r="U26" s="86">
        <f t="shared" si="7"/>
        <v>0.21973441643250916</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投入係数表!R27</f>
        <v>1.7228383762248303E-3</v>
      </c>
      <c r="E27" s="77">
        <f t="shared" si="0"/>
        <v>0.17228383762248303</v>
      </c>
      <c r="F27" s="76">
        <f>分析係数表!C30</f>
        <v>1</v>
      </c>
      <c r="G27" s="77">
        <f t="shared" si="1"/>
        <v>0.17228383762248303</v>
      </c>
      <c r="H27" s="77">
        <v>0.20571068681923538</v>
      </c>
      <c r="I27" s="77">
        <f t="shared" si="2"/>
        <v>0.20571068681923538</v>
      </c>
      <c r="J27" s="76">
        <f>分析係数表!G30</f>
        <v>0.34455785557569396</v>
      </c>
      <c r="K27" s="78">
        <f t="shared" si="3"/>
        <v>7.0879233119438917E-2</v>
      </c>
      <c r="L27" s="79"/>
      <c r="M27" s="80"/>
      <c r="N27" s="81">
        <f>分析係数表!H30</f>
        <v>0</v>
      </c>
      <c r="O27" s="82">
        <f t="shared" si="4"/>
        <v>0</v>
      </c>
      <c r="P27" s="76">
        <f>分析係数表!C30</f>
        <v>1</v>
      </c>
      <c r="Q27" s="82">
        <f t="shared" si="5"/>
        <v>0</v>
      </c>
      <c r="R27" s="83">
        <v>3.8356904798141231E-2</v>
      </c>
      <c r="S27" s="84">
        <f t="shared" si="6"/>
        <v>0.24406759161737662</v>
      </c>
      <c r="T27" s="85">
        <f>分析係数表!F30</f>
        <v>0.43861490031479539</v>
      </c>
      <c r="U27" s="86">
        <f t="shared" si="7"/>
        <v>0.10705168236732784</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投入係数表!R28</f>
        <v>1.0875417249919242E-2</v>
      </c>
      <c r="E28" s="77">
        <f t="shared" si="0"/>
        <v>1.0875417249919241</v>
      </c>
      <c r="F28" s="76">
        <f>分析係数表!C31</f>
        <v>8.5246870996353641E-2</v>
      </c>
      <c r="G28" s="77">
        <f t="shared" si="1"/>
        <v>9.2709529133538471E-2</v>
      </c>
      <c r="H28" s="77">
        <v>0.1132397864612701</v>
      </c>
      <c r="I28" s="77">
        <f t="shared" si="2"/>
        <v>0.1132397864612701</v>
      </c>
      <c r="J28" s="76">
        <f>分析係数表!G31</f>
        <v>7.1346375143843496E-2</v>
      </c>
      <c r="K28" s="78">
        <f t="shared" si="3"/>
        <v>8.0792482860745068E-3</v>
      </c>
      <c r="L28" s="79"/>
      <c r="M28" s="80"/>
      <c r="N28" s="81">
        <f>分析係数表!H31</f>
        <v>2.2093741229301151E-2</v>
      </c>
      <c r="O28" s="82">
        <f t="shared" si="4"/>
        <v>0.34159475735602984</v>
      </c>
      <c r="P28" s="76">
        <f>分析係数表!C31</f>
        <v>8.5246870996353641E-2</v>
      </c>
      <c r="Q28" s="82">
        <f t="shared" si="5"/>
        <v>2.91198842133602E-2</v>
      </c>
      <c r="R28" s="83">
        <v>3.97670759904446E-2</v>
      </c>
      <c r="S28" s="84">
        <f t="shared" si="6"/>
        <v>0.15300686245171469</v>
      </c>
      <c r="T28" s="85">
        <f>分析係数表!F31</f>
        <v>0.34637514384349827</v>
      </c>
      <c r="U28" s="86">
        <f t="shared" si="7"/>
        <v>5.2997773990755032E-2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投入係数表!R29</f>
        <v>5.3838699257025946E-4</v>
      </c>
      <c r="E29" s="77">
        <f t="shared" si="0"/>
        <v>5.3838699257025946E-2</v>
      </c>
      <c r="F29" s="76">
        <f>分析係数表!C32</f>
        <v>0.30214830214830213</v>
      </c>
      <c r="G29" s="77">
        <f t="shared" si="1"/>
        <v>1.6267271570383445E-2</v>
      </c>
      <c r="H29" s="77">
        <v>2.1242061437590214E-2</v>
      </c>
      <c r="I29" s="77">
        <f t="shared" si="2"/>
        <v>2.1242061437590214E-2</v>
      </c>
      <c r="J29" s="76">
        <f>分析係数表!G32</f>
        <v>0.14123006833712984</v>
      </c>
      <c r="K29" s="78">
        <f t="shared" si="3"/>
        <v>3.0000177884523765E-3</v>
      </c>
      <c r="L29" s="79"/>
      <c r="M29" s="80"/>
      <c r="N29" s="81">
        <f>分析係数表!H32</f>
        <v>6.1970249789503225E-3</v>
      </c>
      <c r="O29" s="82">
        <f t="shared" si="4"/>
        <v>9.5813163648642521E-2</v>
      </c>
      <c r="P29" s="76">
        <f>分析係数表!C32</f>
        <v>0.30214830214830213</v>
      </c>
      <c r="Q29" s="82">
        <f t="shared" si="5"/>
        <v>2.8949784719894758E-2</v>
      </c>
      <c r="R29" s="83">
        <v>3.76232215082224E-2</v>
      </c>
      <c r="S29" s="84">
        <f t="shared" si="6"/>
        <v>5.8865282945812614E-2</v>
      </c>
      <c r="T29" s="85">
        <f>分析係数表!F32</f>
        <v>0.48519362186788156</v>
      </c>
      <c r="U29" s="86">
        <f t="shared" si="7"/>
        <v>2.8561059834756462E-2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投入係数表!R30</f>
        <v>0</v>
      </c>
      <c r="E30" s="77">
        <f t="shared" si="0"/>
        <v>0</v>
      </c>
      <c r="F30" s="76">
        <f>分析係数表!C33</f>
        <v>0.62789160608063455</v>
      </c>
      <c r="G30" s="77">
        <f t="shared" si="1"/>
        <v>0</v>
      </c>
      <c r="H30" s="77">
        <v>1.4813630498925635E-2</v>
      </c>
      <c r="I30" s="77">
        <f t="shared" si="2"/>
        <v>1.4813630498925635E-2</v>
      </c>
      <c r="J30" s="76">
        <f>分析係数表!G33</f>
        <v>0.50525210084033612</v>
      </c>
      <c r="K30" s="78">
        <f t="shared" si="3"/>
        <v>7.484617930654653E-3</v>
      </c>
      <c r="L30" s="79"/>
      <c r="M30" s="80"/>
      <c r="N30" s="81">
        <f>分析係数表!H33</f>
        <v>9.5425203480213302E-4</v>
      </c>
      <c r="O30" s="82">
        <f t="shared" si="4"/>
        <v>1.475383860531633E-2</v>
      </c>
      <c r="P30" s="76">
        <f>分析係数表!C33</f>
        <v>0.62789160608063455</v>
      </c>
      <c r="Q30" s="82">
        <f t="shared" si="5"/>
        <v>9.263811417746539E-3</v>
      </c>
      <c r="R30" s="83">
        <v>4.0673290009261204E-2</v>
      </c>
      <c r="S30" s="84">
        <f t="shared" si="6"/>
        <v>5.5486920508186835E-2</v>
      </c>
      <c r="T30" s="85">
        <f>分析係数表!F33</f>
        <v>0.63235294117647056</v>
      </c>
      <c r="U30" s="86">
        <f t="shared" si="7"/>
        <v>3.5087317380176966E-2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投入係数表!R31</f>
        <v>4.145579842790998E-2</v>
      </c>
      <c r="E31" s="77">
        <f t="shared" si="0"/>
        <v>4.1455798427909984</v>
      </c>
      <c r="F31" s="76">
        <f>分析係数表!C34</f>
        <v>0.27565714917493578</v>
      </c>
      <c r="G31" s="77">
        <f t="shared" si="1"/>
        <v>1.142758721140845</v>
      </c>
      <c r="H31" s="77">
        <v>1.2608481209501405</v>
      </c>
      <c r="I31" s="77">
        <f t="shared" si="2"/>
        <v>1.2608481209501405</v>
      </c>
      <c r="J31" s="76">
        <f>分析係数表!G34</f>
        <v>0.42483061710309467</v>
      </c>
      <c r="K31" s="78">
        <f t="shared" si="3"/>
        <v>0.5356468852965256</v>
      </c>
      <c r="L31" s="79"/>
      <c r="M31" s="80"/>
      <c r="N31" s="81">
        <f>分析係数表!H34</f>
        <v>0.15684535503788941</v>
      </c>
      <c r="O31" s="82">
        <f t="shared" si="4"/>
        <v>2.4250103429985228</v>
      </c>
      <c r="P31" s="76">
        <f>分析係数表!C34</f>
        <v>0.27565714917493578</v>
      </c>
      <c r="Q31" s="82">
        <f t="shared" si="5"/>
        <v>0.66847143787070595</v>
      </c>
      <c r="R31" s="83">
        <v>0.75246473366192379</v>
      </c>
      <c r="S31" s="84">
        <f t="shared" si="6"/>
        <v>2.0133128546120642</v>
      </c>
      <c r="T31" s="85">
        <f>分析係数表!F34</f>
        <v>0.69468351339803458</v>
      </c>
      <c r="U31" s="86">
        <f t="shared" si="7"/>
        <v>1.3986152474113351</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投入係数表!R32</f>
        <v>6.4606439108431139E-3</v>
      </c>
      <c r="E32" s="77">
        <f t="shared" si="0"/>
        <v>0.64606439108431135</v>
      </c>
      <c r="F32" s="76">
        <f>分析係数表!C35</f>
        <v>1</v>
      </c>
      <c r="G32" s="77">
        <f t="shared" si="1"/>
        <v>0.64606439108431135</v>
      </c>
      <c r="H32" s="77">
        <v>0.79823523921970863</v>
      </c>
      <c r="I32" s="77">
        <f t="shared" si="2"/>
        <v>0.79823523921970863</v>
      </c>
      <c r="J32" s="76">
        <f>分析係数表!G35</f>
        <v>0.31381419117031079</v>
      </c>
      <c r="K32" s="78">
        <f t="shared" si="3"/>
        <v>0.2504975459593724</v>
      </c>
      <c r="L32" s="79"/>
      <c r="M32" s="80"/>
      <c r="N32" s="81">
        <f>分析係数表!H35</f>
        <v>5.8153241650294694E-2</v>
      </c>
      <c r="O32" s="82">
        <f t="shared" si="4"/>
        <v>0.89911628206515992</v>
      </c>
      <c r="P32" s="76">
        <f>分析係数表!C35</f>
        <v>1</v>
      </c>
      <c r="Q32" s="82">
        <f t="shared" si="5"/>
        <v>0.89911628206515992</v>
      </c>
      <c r="R32" s="83">
        <v>1.1618441399524095</v>
      </c>
      <c r="S32" s="84">
        <f t="shared" si="6"/>
        <v>1.9600793791721181</v>
      </c>
      <c r="T32" s="85">
        <f>分析係数表!F35</f>
        <v>0.63575437714668681</v>
      </c>
      <c r="U32" s="86">
        <f t="shared" si="7"/>
        <v>1.2461290448636344</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投入係数表!R33</f>
        <v>1.6151609777107785E-3</v>
      </c>
      <c r="E33" s="77">
        <f t="shared" si="0"/>
        <v>0.16151609777107784</v>
      </c>
      <c r="F33" s="76">
        <f>分析係数表!C36</f>
        <v>0.71183260362767953</v>
      </c>
      <c r="G33" s="77">
        <f t="shared" si="1"/>
        <v>0.11497242440416919</v>
      </c>
      <c r="H33" s="77">
        <v>0.18941849875702296</v>
      </c>
      <c r="I33" s="77">
        <f t="shared" si="2"/>
        <v>0.18941849875702296</v>
      </c>
      <c r="J33" s="76">
        <f>分析係数表!G36</f>
        <v>2.303890306122449E-2</v>
      </c>
      <c r="K33" s="78">
        <f t="shared" si="3"/>
        <v>4.3639944308657237E-3</v>
      </c>
      <c r="L33" s="79"/>
      <c r="M33" s="80"/>
      <c r="N33" s="81">
        <f>分析係数表!H36</f>
        <v>0.16821779399382542</v>
      </c>
      <c r="O33" s="82">
        <f t="shared" si="4"/>
        <v>2.6008413842595282</v>
      </c>
      <c r="P33" s="76">
        <f>分析係数表!C36</f>
        <v>0.71183260362767953</v>
      </c>
      <c r="Q33" s="82">
        <f t="shared" si="5"/>
        <v>1.851363694180078</v>
      </c>
      <c r="R33" s="83">
        <v>1.9475296490386997</v>
      </c>
      <c r="S33" s="84">
        <f t="shared" si="6"/>
        <v>2.1369481477957226</v>
      </c>
      <c r="T33" s="85">
        <f>分析係数表!F36</f>
        <v>0.87794961734693877</v>
      </c>
      <c r="U33" s="86">
        <f t="shared" si="7"/>
        <v>1.8761328086475042</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投入係数表!R34</f>
        <v>1.356735221277054E-2</v>
      </c>
      <c r="E34" s="77">
        <f t="shared" si="0"/>
        <v>1.356735221277054</v>
      </c>
      <c r="F34" s="76">
        <f>分析係数表!C37</f>
        <v>0.53618737957610785</v>
      </c>
      <c r="G34" s="77">
        <f t="shared" si="1"/>
        <v>0.72746430307515442</v>
      </c>
      <c r="H34" s="77">
        <v>0.91413517406324618</v>
      </c>
      <c r="I34" s="77">
        <f t="shared" si="2"/>
        <v>0.91413517406324618</v>
      </c>
      <c r="J34" s="76">
        <f>分析係数表!G37</f>
        <v>0.49029596047068413</v>
      </c>
      <c r="K34" s="78">
        <f t="shared" si="3"/>
        <v>0.44819678316737532</v>
      </c>
      <c r="L34" s="79"/>
      <c r="M34" s="80"/>
      <c r="N34" s="81">
        <f>分析係数表!H37</f>
        <v>4.9362896435587986E-2</v>
      </c>
      <c r="O34" s="82">
        <f t="shared" si="4"/>
        <v>0.76320739232442236</v>
      </c>
      <c r="P34" s="76">
        <f>分析係数表!C37</f>
        <v>0.53618737957610785</v>
      </c>
      <c r="Q34" s="82">
        <f t="shared" si="5"/>
        <v>0.40922217176354653</v>
      </c>
      <c r="R34" s="83">
        <v>0.53934996416258041</v>
      </c>
      <c r="S34" s="84">
        <f t="shared" si="6"/>
        <v>1.4534851382258265</v>
      </c>
      <c r="T34" s="85">
        <f>分析係数表!F37</f>
        <v>0.71575569252712545</v>
      </c>
      <c r="U34" s="86">
        <f t="shared" si="7"/>
        <v>1.0403402616887112</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投入係数表!R35</f>
        <v>9.7986432647787225E-3</v>
      </c>
      <c r="E35" s="77">
        <f t="shared" si="0"/>
        <v>0.97986432647787225</v>
      </c>
      <c r="F35" s="76">
        <f>分析係数表!C38</f>
        <v>4.5765302018820897E-2</v>
      </c>
      <c r="G35" s="77">
        <f t="shared" si="1"/>
        <v>4.4843786838728347E-2</v>
      </c>
      <c r="H35" s="77">
        <v>5.6585629971408445E-2</v>
      </c>
      <c r="I35" s="77">
        <f t="shared" si="2"/>
        <v>5.6585629971408445E-2</v>
      </c>
      <c r="J35" s="76">
        <f>分析係数表!G38</f>
        <v>0.29880478087649404</v>
      </c>
      <c r="K35" s="78">
        <f t="shared" si="3"/>
        <v>1.6908056764365072E-2</v>
      </c>
      <c r="L35" s="79"/>
      <c r="M35" s="80"/>
      <c r="N35" s="81">
        <f>分析係数表!H38</f>
        <v>4.3266909907381419E-2</v>
      </c>
      <c r="O35" s="82">
        <f t="shared" si="4"/>
        <v>0.6689563998222251</v>
      </c>
      <c r="P35" s="76">
        <f>分析係数表!C38</f>
        <v>4.5765302018820897E-2</v>
      </c>
      <c r="Q35" s="82">
        <f t="shared" si="5"/>
        <v>3.0614991675287237E-2</v>
      </c>
      <c r="R35" s="83">
        <v>4.1293994080719647E-2</v>
      </c>
      <c r="S35" s="84">
        <f t="shared" si="6"/>
        <v>9.7879624052128092E-2</v>
      </c>
      <c r="T35" s="85">
        <f>分析係数表!F38</f>
        <v>0.49667994687915007</v>
      </c>
      <c r="U35" s="86">
        <f t="shared" si="7"/>
        <v>4.8614846474762163E-2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投入係数表!R36</f>
        <v>0</v>
      </c>
      <c r="E36" s="77">
        <f t="shared" si="0"/>
        <v>0</v>
      </c>
      <c r="F36" s="76">
        <f>分析係数表!C39</f>
        <v>1</v>
      </c>
      <c r="G36" s="77">
        <f t="shared" si="1"/>
        <v>0</v>
      </c>
      <c r="H36" s="77">
        <v>0.14413512010605956</v>
      </c>
      <c r="I36" s="77">
        <f t="shared" si="2"/>
        <v>0.14413512010605956</v>
      </c>
      <c r="J36" s="76">
        <f>分析係数表!G39</f>
        <v>0.34650769117538827</v>
      </c>
      <c r="K36" s="78">
        <f t="shared" si="3"/>
        <v>4.9943927685237983E-2</v>
      </c>
      <c r="L36" s="79"/>
      <c r="M36" s="80"/>
      <c r="N36" s="81">
        <f>分析係数表!H39</f>
        <v>3.8057816446814483E-3</v>
      </c>
      <c r="O36" s="82">
        <f t="shared" si="4"/>
        <v>5.8841779849438072E-2</v>
      </c>
      <c r="P36" s="76">
        <f>分析係数表!C39</f>
        <v>1</v>
      </c>
      <c r="Q36" s="82">
        <f t="shared" si="5"/>
        <v>5.8841779849438072E-2</v>
      </c>
      <c r="R36" s="83">
        <v>0.20662527915618917</v>
      </c>
      <c r="S36" s="84">
        <f t="shared" si="6"/>
        <v>0.35076039926224872</v>
      </c>
      <c r="T36" s="85">
        <f>分析係数表!F39</f>
        <v>0.69721056892617939</v>
      </c>
      <c r="U36" s="86">
        <f t="shared" si="7"/>
        <v>0.24455385752640627</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投入係数表!R37</f>
        <v>1.076773985140519E-4</v>
      </c>
      <c r="E37" s="77">
        <f t="shared" si="0"/>
        <v>1.076773985140519E-2</v>
      </c>
      <c r="F37" s="76">
        <f>分析係数表!C40</f>
        <v>0.81742190937087544</v>
      </c>
      <c r="G37" s="77">
        <f t="shared" si="1"/>
        <v>8.8017864689444968E-3</v>
      </c>
      <c r="H37" s="77">
        <v>1.1118072166573184E-2</v>
      </c>
      <c r="I37" s="77">
        <f t="shared" si="2"/>
        <v>1.1118072166573184E-2</v>
      </c>
      <c r="J37" s="76">
        <f>分析係数表!G40</f>
        <v>0.56450715973863475</v>
      </c>
      <c r="K37" s="78">
        <f t="shared" si="3"/>
        <v>6.2762313405213968E-3</v>
      </c>
      <c r="L37" s="79"/>
      <c r="M37" s="80"/>
      <c r="N37" s="81">
        <f>分析係数表!H40</f>
        <v>3.0412573673870333E-2</v>
      </c>
      <c r="O37" s="82">
        <f t="shared" si="4"/>
        <v>0.47021351508002279</v>
      </c>
      <c r="P37" s="76">
        <f>分析係数表!C40</f>
        <v>0.81742190937087544</v>
      </c>
      <c r="Q37" s="82">
        <f t="shared" si="5"/>
        <v>0.38436282930870319</v>
      </c>
      <c r="R37" s="83">
        <v>0.38544500872811011</v>
      </c>
      <c r="S37" s="84">
        <f t="shared" si="6"/>
        <v>0.39656308089468328</v>
      </c>
      <c r="T37" s="85">
        <f>分析係数表!F40</f>
        <v>0.75483108577783953</v>
      </c>
      <c r="U37" s="86">
        <f t="shared" si="7"/>
        <v>0.29933814093113897</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投入係数表!R38</f>
        <v>0</v>
      </c>
      <c r="E38" s="77">
        <f t="shared" si="0"/>
        <v>0</v>
      </c>
      <c r="F38" s="76">
        <f>分析係数表!C41</f>
        <v>0.72941623882867468</v>
      </c>
      <c r="G38" s="77">
        <f t="shared" si="1"/>
        <v>0</v>
      </c>
      <c r="H38" s="77">
        <v>1.437864882158773E-3</v>
      </c>
      <c r="I38" s="77">
        <f t="shared" si="2"/>
        <v>1.437864882158773E-3</v>
      </c>
      <c r="J38" s="76">
        <f>分析係数表!G41</f>
        <v>0.453348349649138</v>
      </c>
      <c r="K38" s="78">
        <f t="shared" si="3"/>
        <v>6.5185367134513203E-4</v>
      </c>
      <c r="L38" s="79"/>
      <c r="M38" s="80"/>
      <c r="N38" s="81">
        <f>分析係数表!H41</f>
        <v>5.191131069323604E-2</v>
      </c>
      <c r="O38" s="82">
        <f t="shared" si="4"/>
        <v>0.80260882012920842</v>
      </c>
      <c r="P38" s="76">
        <f>分析係数表!C41</f>
        <v>0.72941623882867468</v>
      </c>
      <c r="Q38" s="82">
        <f t="shared" si="5"/>
        <v>0.58543590682936753</v>
      </c>
      <c r="R38" s="83">
        <v>0.59571618136198989</v>
      </c>
      <c r="S38" s="84">
        <f t="shared" si="6"/>
        <v>0.5971540462441487</v>
      </c>
      <c r="T38" s="85">
        <f>分析係数表!F41</f>
        <v>0.55271593173351818</v>
      </c>
      <c r="U38" s="86">
        <f t="shared" si="7"/>
        <v>0.33005655505827503</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投入係数表!R39</f>
        <v>1.7228383762248303E-3</v>
      </c>
      <c r="E39" s="77">
        <f>$C$20*D39</f>
        <v>0.17228383762248303</v>
      </c>
      <c r="F39" s="76">
        <f>分析係数表!C42</f>
        <v>0.64552736982643522</v>
      </c>
      <c r="G39" s="77">
        <f>E39*F39</f>
        <v>0.11121393256404612</v>
      </c>
      <c r="H39" s="77">
        <v>0.12074425363664426</v>
      </c>
      <c r="I39" s="77">
        <f>C39+H39</f>
        <v>0.12074425363664426</v>
      </c>
      <c r="J39" s="76">
        <f>分析係数表!G42</f>
        <v>0.48562628336755648</v>
      </c>
      <c r="K39" s="78">
        <f>I39*J39</f>
        <v>5.8636583131553115E-2</v>
      </c>
      <c r="L39" s="79"/>
      <c r="M39" s="80"/>
      <c r="N39" s="81">
        <f>分析係数表!H42</f>
        <v>1.1765366264383946E-2</v>
      </c>
      <c r="O39" s="82">
        <f t="shared" si="4"/>
        <v>0.18190615127495899</v>
      </c>
      <c r="P39" s="76">
        <f>分析係数表!C42</f>
        <v>0.64552736982643522</v>
      </c>
      <c r="Q39" s="82">
        <f>O39*P39</f>
        <v>0.11742539938777392</v>
      </c>
      <c r="R39" s="83">
        <v>0.12632592628688447</v>
      </c>
      <c r="S39" s="84">
        <f>I39+R39</f>
        <v>0.24707017992352873</v>
      </c>
      <c r="T39" s="85">
        <f>分析係数表!F42</f>
        <v>0.5462012320328542</v>
      </c>
      <c r="U39" s="86">
        <f>S39*T39</f>
        <v>0.13495003667281036</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投入係数表!R40</f>
        <v>3.0903413373532897E-2</v>
      </c>
      <c r="E40" s="77">
        <f>$C$20*D40</f>
        <v>3.0903413373532898</v>
      </c>
      <c r="F40" s="76">
        <f>分析係数表!C43</f>
        <v>0.44974585997704541</v>
      </c>
      <c r="G40" s="77">
        <f>E40*F40</f>
        <v>1.3898682223905678</v>
      </c>
      <c r="H40" s="77">
        <v>1.7163746926085264</v>
      </c>
      <c r="I40" s="77">
        <f>C40+H40</f>
        <v>1.7163746926085264</v>
      </c>
      <c r="J40" s="76">
        <f>分析係数表!G43</f>
        <v>0.36430023338101331</v>
      </c>
      <c r="K40" s="78">
        <f>I40*J40</f>
        <v>0.62527570108655117</v>
      </c>
      <c r="L40" s="79"/>
      <c r="M40" s="80"/>
      <c r="N40" s="81">
        <f>分析係数表!H43</f>
        <v>3.2949761436991298E-2</v>
      </c>
      <c r="O40" s="82">
        <f t="shared" si="4"/>
        <v>0.50944136831298148</v>
      </c>
      <c r="P40" s="76">
        <f>分析係数表!C43</f>
        <v>0.44974585997704541</v>
      </c>
      <c r="Q40" s="82">
        <f>O40*P40</f>
        <v>0.22911914629980459</v>
      </c>
      <c r="R40" s="83">
        <v>0.45823754028517433</v>
      </c>
      <c r="S40" s="84">
        <f>I40+R40</f>
        <v>2.1746122328937005</v>
      </c>
      <c r="T40" s="85">
        <f>分析係数表!F43</f>
        <v>0.57336445080177667</v>
      </c>
      <c r="U40" s="86">
        <f>S40*T40</f>
        <v>1.2468453486199218</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投入係数表!R41</f>
        <v>1.076773985140519E-4</v>
      </c>
      <c r="E41" s="77">
        <f>$C$20*D41</f>
        <v>1.076773985140519E-2</v>
      </c>
      <c r="F41" s="76">
        <f>分析係数表!C44</f>
        <v>0.68535687071374141</v>
      </c>
      <c r="G41" s="77">
        <f>E41*F41</f>
        <v>7.3797444892187078E-3</v>
      </c>
      <c r="H41" s="77">
        <v>1.1138816922494126E-2</v>
      </c>
      <c r="I41" s="77">
        <f>C41+H41</f>
        <v>1.1138816922494126E-2</v>
      </c>
      <c r="J41" s="76">
        <f>分析係数表!G44</f>
        <v>0.27039319248826293</v>
      </c>
      <c r="K41" s="78">
        <f>I41*J41</f>
        <v>3.0118602682154745E-3</v>
      </c>
      <c r="L41" s="79"/>
      <c r="M41" s="80"/>
      <c r="N41" s="81">
        <f>分析係数表!H44</f>
        <v>0.11684535503788943</v>
      </c>
      <c r="O41" s="82">
        <f t="shared" si="4"/>
        <v>1.806564143578028</v>
      </c>
      <c r="P41" s="76">
        <f>分析係数表!C44</f>
        <v>0.68535687071374141</v>
      </c>
      <c r="Q41" s="82">
        <f>O41*P41</f>
        <v>1.2381411481862874</v>
      </c>
      <c r="R41" s="83">
        <v>1.2613197194981047</v>
      </c>
      <c r="S41" s="84">
        <f>I41+R41</f>
        <v>1.2724585364205989</v>
      </c>
      <c r="T41" s="85">
        <f>分析係数表!F44</f>
        <v>0.52366979655712054</v>
      </c>
      <c r="U41" s="86">
        <f>S41*T41</f>
        <v>0.66634810289474644</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投入係数表!R42</f>
        <v>2.6919349628512974E-3</v>
      </c>
      <c r="E42" s="77">
        <f>$C$20*D42</f>
        <v>0.26919349628512973</v>
      </c>
      <c r="F42" s="76">
        <f>分析係数表!C45</f>
        <v>1</v>
      </c>
      <c r="G42" s="77">
        <f>E42*F42</f>
        <v>0.26919349628512973</v>
      </c>
      <c r="H42" s="77">
        <v>0.31885950585166095</v>
      </c>
      <c r="I42" s="77">
        <f>C42+H42</f>
        <v>0.31885950585166095</v>
      </c>
      <c r="J42" s="76">
        <f>分析係数表!G45</f>
        <v>0</v>
      </c>
      <c r="K42" s="78">
        <f>I42*J42</f>
        <v>0</v>
      </c>
      <c r="L42" s="79"/>
      <c r="M42" s="80"/>
      <c r="N42" s="81">
        <f>分析係数表!H45</f>
        <v>0</v>
      </c>
      <c r="O42" s="82">
        <f t="shared" si="4"/>
        <v>0</v>
      </c>
      <c r="P42" s="76">
        <f>分析係数表!C45</f>
        <v>1</v>
      </c>
      <c r="Q42" s="82">
        <f>O42*P42</f>
        <v>0</v>
      </c>
      <c r="R42" s="83">
        <v>4.9406006730163571E-2</v>
      </c>
      <c r="S42" s="84">
        <f>I42+R42</f>
        <v>0.36826551258182449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6.8913535048993214E-3</v>
      </c>
      <c r="E43" s="77">
        <f>$C$20*D43</f>
        <v>0.68913535048993213</v>
      </c>
      <c r="F43" s="76">
        <f>分析係数表!C46</f>
        <v>1</v>
      </c>
      <c r="G43" s="77">
        <f>E43*F43</f>
        <v>0.68913535048993213</v>
      </c>
      <c r="H43" s="77">
        <v>0.76023059684604866</v>
      </c>
      <c r="I43" s="77">
        <f>C43+H43</f>
        <v>0.76023059684604866</v>
      </c>
      <c r="J43" s="76">
        <f>分析係数表!G46</f>
        <v>9.2635479388605835E-3</v>
      </c>
      <c r="K43" s="78">
        <f>I43*J43</f>
        <v>7.0424325784719652E-3</v>
      </c>
      <c r="L43" s="79"/>
      <c r="M43" s="80"/>
      <c r="N43" s="81">
        <f>分析係数表!H46</f>
        <v>4.7106371035644121E-2</v>
      </c>
      <c r="O43" s="82">
        <f t="shared" si="4"/>
        <v>0.728318903387145</v>
      </c>
      <c r="P43" s="76">
        <f>分析係数表!C46</f>
        <v>1</v>
      </c>
      <c r="Q43" s="82">
        <f>O43*P43</f>
        <v>0.728318903387145</v>
      </c>
      <c r="R43" s="83">
        <v>0.7794737174347125</v>
      </c>
      <c r="S43" s="84">
        <f>I43+R43</f>
        <v>1.5397043142807612</v>
      </c>
      <c r="T43" s="85">
        <f>分析係数表!F46</f>
        <v>0.31310792033348772</v>
      </c>
      <c r="U43" s="86">
        <f>S43*T43</f>
        <v>0.4820936157729479</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投入係数表!R44</f>
        <v>0.5485086680305804</v>
      </c>
      <c r="E44" s="91">
        <f>SUM(E5:E43)</f>
        <v>54.850866803058025</v>
      </c>
      <c r="F44" s="92">
        <f>分析係数表!C47</f>
        <v>0.38982283979167087</v>
      </c>
      <c r="G44" s="91">
        <f>SUM(G5:G43)</f>
        <v>10.741286768376604</v>
      </c>
      <c r="H44" s="91">
        <f>SUM(H5:H43)</f>
        <v>12.833852778758063</v>
      </c>
      <c r="I44" s="91">
        <f>SUM(I6:I43)</f>
        <v>112.83333396592654</v>
      </c>
      <c r="J44" s="92">
        <f>分析係数表!G47</f>
        <v>0.23326731469175374</v>
      </c>
      <c r="K44" s="93">
        <f>SUM(K5:K43)</f>
        <v>24.658939370833139</v>
      </c>
      <c r="L44" s="94">
        <f>最終需要_まとめ!$L$33</f>
        <v>0.627</v>
      </c>
      <c r="M44" s="91">
        <f>K44*L44</f>
        <v>15.461154985512378</v>
      </c>
      <c r="N44" s="95">
        <f>分析係数表!H47</f>
        <v>1</v>
      </c>
      <c r="O44" s="96">
        <f>SUM(O5:O43)</f>
        <v>15.461154985512376</v>
      </c>
      <c r="P44" s="92">
        <f>分析係数表!C47</f>
        <v>0.38982283979167087</v>
      </c>
      <c r="Q44" s="96">
        <f>SUM(Q5:Q43)</f>
        <v>8.0338752821448089</v>
      </c>
      <c r="R44" s="91">
        <f>SUM(R5:R43)</f>
        <v>9.5035863075378799</v>
      </c>
      <c r="S44" s="97">
        <f>SUM(S5:S43)</f>
        <v>122.33743908629593</v>
      </c>
      <c r="T44" s="98">
        <f>分析係数表!F47</f>
        <v>0.43488259974461208</v>
      </c>
      <c r="U44" s="99">
        <f>SUM(U5:U43)</f>
        <v>55.51222769357161</v>
      </c>
      <c r="V44" s="100">
        <f>分析係数表!D47</f>
        <v>5.7416673181664192E-2</v>
      </c>
      <c r="W44" s="164">
        <f>SUM(W5:W43)</f>
        <v>6</v>
      </c>
      <c r="X44" s="92">
        <f>分析係数表!E47</f>
        <v>4.8986266385218774E-2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0.24707259953161598</v>
      </c>
      <c r="G5" s="77">
        <f t="shared" ref="G5:G38" si="1">E5*F5</f>
        <v>0</v>
      </c>
      <c r="H5" s="77">
        <f t="array" ref="H5:H43">MMULT(逆行列係数!C5:AO43,'17'!G5:G43)</f>
        <v>7.3829322982319108E-4</v>
      </c>
      <c r="I5" s="77">
        <f t="shared" ref="I5:I38" si="2">C5+H5</f>
        <v>7.3829322982319108E-4</v>
      </c>
      <c r="J5" s="76">
        <f>分析係数表!G8</f>
        <v>0.12001140250855188</v>
      </c>
      <c r="K5" s="78">
        <f t="shared" ref="K5:K38" si="3">I5*J5</f>
        <v>8.8603605973649791E-5</v>
      </c>
      <c r="L5" s="79" t="s">
        <v>183</v>
      </c>
      <c r="M5" s="80" t="s">
        <v>183</v>
      </c>
      <c r="N5" s="81">
        <f>分析係数表!H8</f>
        <v>1.0676396295256806E-2</v>
      </c>
      <c r="O5" s="82">
        <f t="shared" ref="O5:O43" si="4">$M$44*N5</f>
        <v>0.17111453325979853</v>
      </c>
      <c r="P5" s="76">
        <f>分析係数表!C8</f>
        <v>0.24707259953161598</v>
      </c>
      <c r="Q5" s="82">
        <f t="shared" ref="Q5:Q38" si="5">O5*P5</f>
        <v>4.2277712550137583E-2</v>
      </c>
      <c r="R5" s="83">
        <f t="array" ref="R5:R43">MMULT(逆行列係数!C5:AO43,'17'!Q5:Q43)</f>
        <v>6.6091529679002475E-2</v>
      </c>
      <c r="S5" s="84">
        <f t="shared" ref="S5:S38" si="6">I5+R5</f>
        <v>6.6829822908825665E-2</v>
      </c>
      <c r="T5" s="85">
        <f>分析係数表!F8</f>
        <v>0.45011402508551879</v>
      </c>
      <c r="U5" s="86">
        <f t="shared" ref="U5:U38" si="7">S5*T5</f>
        <v>3.0081040585243933E-2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投入係数表!S6</f>
        <v>0</v>
      </c>
      <c r="E6" s="77">
        <f t="shared" si="0"/>
        <v>0</v>
      </c>
      <c r="F6" s="76">
        <f>分析係数表!C9</f>
        <v>9.7560975609756073E-2</v>
      </c>
      <c r="G6" s="77">
        <f t="shared" si="1"/>
        <v>0</v>
      </c>
      <c r="H6" s="77">
        <v>2.0168190267970436E-4</v>
      </c>
      <c r="I6" s="77">
        <f t="shared" si="2"/>
        <v>2.0168190267970436E-4</v>
      </c>
      <c r="J6" s="76">
        <f>分析係数表!G9</f>
        <v>0.27272727272727271</v>
      </c>
      <c r="K6" s="78">
        <f t="shared" si="3"/>
        <v>5.5004155276283006E-5</v>
      </c>
      <c r="L6" s="79"/>
      <c r="M6" s="80"/>
      <c r="N6" s="81">
        <f>分析係数表!H9</f>
        <v>5.7255122088127987E-4</v>
      </c>
      <c r="O6" s="82">
        <f t="shared" si="4"/>
        <v>9.1764891653519729E-3</v>
      </c>
      <c r="P6" s="76">
        <f>分析係数表!C9</f>
        <v>9.7560975609756073E-2</v>
      </c>
      <c r="Q6" s="82">
        <f t="shared" si="5"/>
        <v>8.9526723564409467E-4</v>
      </c>
      <c r="R6" s="83">
        <v>1.0899440499838665E-3</v>
      </c>
      <c r="S6" s="84">
        <f t="shared" si="6"/>
        <v>1.2916259526635709E-3</v>
      </c>
      <c r="T6" s="85">
        <f>分析係数表!F9</f>
        <v>0.77272727272727271</v>
      </c>
      <c r="U6" s="86">
        <f t="shared" si="7"/>
        <v>9.9807459978548652E-4</v>
      </c>
      <c r="V6" s="87">
        <f>分析係数表!D9</f>
        <v>9.0909090909090912E-2</v>
      </c>
      <c r="W6" s="88">
        <f t="shared" si="8"/>
        <v>0</v>
      </c>
      <c r="X6" s="76">
        <f>分析係数表!E9</f>
        <v>0</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1.7093460209969359E-2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0.44906166219839139</v>
      </c>
      <c r="G8" s="77">
        <f t="shared" si="1"/>
        <v>0</v>
      </c>
      <c r="H8" s="77">
        <v>6.3918481273165823E-2</v>
      </c>
      <c r="I8" s="77">
        <f t="shared" si="2"/>
        <v>6.3918481273165823E-2</v>
      </c>
      <c r="J8" s="76">
        <f>分析係数表!G11</f>
        <v>0.33788395904436858</v>
      </c>
      <c r="K8" s="78">
        <f t="shared" si="3"/>
        <v>2.1597029508680601E-2</v>
      </c>
      <c r="L8" s="79"/>
      <c r="M8" s="80"/>
      <c r="N8" s="81">
        <f>分析係数表!H11</f>
        <v>-2.2452989054167835E-5</v>
      </c>
      <c r="O8" s="82">
        <f t="shared" si="4"/>
        <v>-3.5986232020988125E-4</v>
      </c>
      <c r="P8" s="76">
        <f>分析係数表!C11</f>
        <v>0.44906166219839139</v>
      </c>
      <c r="Q8" s="82">
        <f t="shared" si="5"/>
        <v>-1.6160037167601906E-4</v>
      </c>
      <c r="R8" s="83">
        <v>1.0175556463983784E-2</v>
      </c>
      <c r="S8" s="84">
        <f t="shared" si="6"/>
        <v>7.4094037737149607E-2</v>
      </c>
      <c r="T8" s="85">
        <f>分析係数表!F11</f>
        <v>0.55767918088737201</v>
      </c>
      <c r="U8" s="86">
        <f t="shared" si="7"/>
        <v>4.1320702273891625E-2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投入係数表!S9</f>
        <v>0</v>
      </c>
      <c r="E9" s="77">
        <f t="shared" si="0"/>
        <v>0</v>
      </c>
      <c r="F9" s="76">
        <f>分析係数表!C12</f>
        <v>0.19299381807477189</v>
      </c>
      <c r="G9" s="77">
        <f t="shared" si="1"/>
        <v>0</v>
      </c>
      <c r="H9" s="77">
        <v>8.3793404949021014E-4</v>
      </c>
      <c r="I9" s="77">
        <f t="shared" si="2"/>
        <v>8.3793404949021014E-4</v>
      </c>
      <c r="J9" s="76">
        <f>分析係数表!G12</f>
        <v>0.13871320371671741</v>
      </c>
      <c r="K9" s="78">
        <f t="shared" si="3"/>
        <v>1.162325165081095E-4</v>
      </c>
      <c r="L9" s="79"/>
      <c r="M9" s="80"/>
      <c r="N9" s="81">
        <f>分析係数表!H12</f>
        <v>9.0137524557956775E-2</v>
      </c>
      <c r="O9" s="82">
        <f t="shared" si="4"/>
        <v>1.4446672844825683</v>
      </c>
      <c r="P9" s="76">
        <f>分析係数表!C12</f>
        <v>0.19299381807477189</v>
      </c>
      <c r="Q9" s="82">
        <f t="shared" si="5"/>
        <v>0.2788118550800035</v>
      </c>
      <c r="R9" s="83">
        <v>0.32648390986976444</v>
      </c>
      <c r="S9" s="84">
        <f t="shared" si="6"/>
        <v>0.32732184391925467</v>
      </c>
      <c r="T9" s="85">
        <f>分析係数表!F12</f>
        <v>0.32372921058795973</v>
      </c>
      <c r="U9" s="86">
        <f t="shared" si="7"/>
        <v>0.10596364214017569</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投入係数表!S10</f>
        <v>1.1876484560570072E-3</v>
      </c>
      <c r="E10" s="77">
        <f t="shared" si="0"/>
        <v>0.11876484560570072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0.23139147189495365</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投入係数表!S11</f>
        <v>5.9382422802850355E-3</v>
      </c>
      <c r="E11" s="77">
        <f t="shared" si="0"/>
        <v>0.59382422802850354</v>
      </c>
      <c r="F11" s="76">
        <f>分析係数表!C14</f>
        <v>0.21988652218398286</v>
      </c>
      <c r="G11" s="77">
        <f t="shared" si="1"/>
        <v>0.13057394428977603</v>
      </c>
      <c r="H11" s="77">
        <v>0.25389067577370811</v>
      </c>
      <c r="I11" s="77">
        <f t="shared" si="2"/>
        <v>0.25389067577370811</v>
      </c>
      <c r="J11" s="76">
        <f>分析係数表!G14</f>
        <v>0.16684014869888475</v>
      </c>
      <c r="K11" s="78">
        <f t="shared" si="3"/>
        <v>4.2359158099345796E-2</v>
      </c>
      <c r="L11" s="79"/>
      <c r="M11" s="80"/>
      <c r="N11" s="81">
        <f>分析係数表!H14</f>
        <v>1.1338759472354757E-3</v>
      </c>
      <c r="O11" s="82">
        <f t="shared" si="4"/>
        <v>1.8173047170599001E-2</v>
      </c>
      <c r="P11" s="76">
        <f>分析係数表!C14</f>
        <v>0.21988652218398286</v>
      </c>
      <c r="Q11" s="82">
        <f t="shared" si="5"/>
        <v>3.9960081398284844E-3</v>
      </c>
      <c r="R11" s="83">
        <v>4.5867329181999469E-2</v>
      </c>
      <c r="S11" s="84">
        <f t="shared" si="6"/>
        <v>0.29975800495570759</v>
      </c>
      <c r="T11" s="85">
        <f>分析係数表!F14</f>
        <v>0.30074349442379184</v>
      </c>
      <c r="U11" s="86">
        <f t="shared" si="7"/>
        <v>9.0150269891883808E-2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投入係数表!S12</f>
        <v>1.7220902612826602E-2</v>
      </c>
      <c r="E12" s="77">
        <f t="shared" si="0"/>
        <v>1.7220902612826601</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0.13170960919681654</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投入係数表!S13</f>
        <v>1.1876484560570072E-3</v>
      </c>
      <c r="E13" s="77">
        <f t="shared" si="0"/>
        <v>0.11876484560570072</v>
      </c>
      <c r="F13" s="76">
        <f>分析係数表!C16</f>
        <v>4.5651796563096703E-2</v>
      </c>
      <c r="G13" s="77">
        <f t="shared" si="1"/>
        <v>5.421828570439039E-3</v>
      </c>
      <c r="H13" s="77">
        <v>1.1148240844919581E-2</v>
      </c>
      <c r="I13" s="77">
        <f t="shared" si="2"/>
        <v>1.1148240844919581E-2</v>
      </c>
      <c r="J13" s="76">
        <f>分析係数表!G16</f>
        <v>3.2758620689655175E-2</v>
      </c>
      <c r="K13" s="78">
        <f t="shared" si="3"/>
        <v>3.6520099319564149E-4</v>
      </c>
      <c r="L13" s="79"/>
      <c r="M13" s="80"/>
      <c r="N13" s="81">
        <f>分析係数表!H16</f>
        <v>1.6682570867246702E-2</v>
      </c>
      <c r="O13" s="82">
        <f t="shared" si="4"/>
        <v>0.26737770391594179</v>
      </c>
      <c r="P13" s="76">
        <f>分析係数表!C16</f>
        <v>4.5651796563096703E-2</v>
      </c>
      <c r="Q13" s="82">
        <f t="shared" si="5"/>
        <v>1.2206272544678478E-2</v>
      </c>
      <c r="R13" s="83">
        <v>1.5190355109799535E-2</v>
      </c>
      <c r="S13" s="84">
        <f t="shared" si="6"/>
        <v>2.6338595954719116E-2</v>
      </c>
      <c r="T13" s="85">
        <f>分析係数表!F16</f>
        <v>0.28965517241379313</v>
      </c>
      <c r="U13" s="86">
        <f t="shared" si="7"/>
        <v>7.6291105524013995E-3</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投入係数表!S14</f>
        <v>4.0973871733966744E-2</v>
      </c>
      <c r="E14" s="77">
        <f t="shared" si="0"/>
        <v>4.0973871733966742</v>
      </c>
      <c r="F14" s="76">
        <f>分析係数表!C17</f>
        <v>0.18709439528023597</v>
      </c>
      <c r="G14" s="77">
        <f t="shared" si="1"/>
        <v>0.76659817543564612</v>
      </c>
      <c r="H14" s="77">
        <v>0.88992710965247201</v>
      </c>
      <c r="I14" s="77">
        <f t="shared" si="2"/>
        <v>0.88992710965247201</v>
      </c>
      <c r="J14" s="76">
        <f>分析係数表!G17</f>
        <v>0.21183949688973955</v>
      </c>
      <c r="K14" s="78">
        <f t="shared" si="3"/>
        <v>0.18852171117731975</v>
      </c>
      <c r="L14" s="79"/>
      <c r="M14" s="80"/>
      <c r="N14" s="81">
        <f>分析係数表!H17</f>
        <v>2.9525680606230704E-3</v>
      </c>
      <c r="O14" s="82">
        <f t="shared" si="4"/>
        <v>4.7321895107599384E-2</v>
      </c>
      <c r="P14" s="76">
        <f>分析係数表!C17</f>
        <v>0.18709439528023597</v>
      </c>
      <c r="Q14" s="82">
        <f t="shared" si="5"/>
        <v>8.853661348671063E-3</v>
      </c>
      <c r="R14" s="83">
        <v>2.4881551155786934E-2</v>
      </c>
      <c r="S14" s="84">
        <f t="shared" si="6"/>
        <v>0.91480866080825896</v>
      </c>
      <c r="T14" s="85">
        <f>分析係数表!F17</f>
        <v>0.32134800738259622</v>
      </c>
      <c r="U14" s="86">
        <f t="shared" si="7"/>
        <v>0.29397194028707535</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投入係数表!S15</f>
        <v>1.9596199524940617E-2</v>
      </c>
      <c r="E15" s="77">
        <f t="shared" si="0"/>
        <v>1.9596199524940616</v>
      </c>
      <c r="F15" s="76">
        <f>分析係数表!C18</f>
        <v>0.19379844961240311</v>
      </c>
      <c r="G15" s="77">
        <f t="shared" si="1"/>
        <v>0.37977130862288017</v>
      </c>
      <c r="H15" s="77">
        <v>0.42318424838404806</v>
      </c>
      <c r="I15" s="77">
        <f t="shared" si="2"/>
        <v>0.42318424838404806</v>
      </c>
      <c r="J15" s="76">
        <f>分析係数表!G18</f>
        <v>0.21558441558441557</v>
      </c>
      <c r="K15" s="78">
        <f t="shared" si="3"/>
        <v>9.1231928872405166E-2</v>
      </c>
      <c r="L15" s="79"/>
      <c r="M15" s="80"/>
      <c r="N15" s="81">
        <f>分析係数表!H18</f>
        <v>4.3783328655627279E-4</v>
      </c>
      <c r="O15" s="82">
        <f t="shared" si="4"/>
        <v>7.0173152440926841E-3</v>
      </c>
      <c r="P15" s="76">
        <f>分析係数表!C18</f>
        <v>0.19379844961240311</v>
      </c>
      <c r="Q15" s="82">
        <f t="shared" si="5"/>
        <v>1.3599448147466444E-3</v>
      </c>
      <c r="R15" s="83">
        <v>4.5141088148843737E-3</v>
      </c>
      <c r="S15" s="84">
        <f t="shared" si="6"/>
        <v>0.42769835719893246</v>
      </c>
      <c r="T15" s="85">
        <f>分析係数表!F18</f>
        <v>0.45643447461629277</v>
      </c>
      <c r="U15" s="86">
        <f t="shared" si="7"/>
        <v>0.19521627496234625</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投入係数表!S16</f>
        <v>2.315914489311164E-2</v>
      </c>
      <c r="E16" s="77">
        <f t="shared" si="0"/>
        <v>2.3159144893111638</v>
      </c>
      <c r="F16" s="76">
        <f>分析係数表!C19</f>
        <v>0.18975946996975368</v>
      </c>
      <c r="G16" s="77">
        <f t="shared" si="1"/>
        <v>0.43946670598695925</v>
      </c>
      <c r="H16" s="77">
        <v>0.56191957728037889</v>
      </c>
      <c r="I16" s="77">
        <f t="shared" si="2"/>
        <v>0.56191957728037889</v>
      </c>
      <c r="J16" s="76">
        <f>分析係数表!G19</f>
        <v>5.7642820380854352E-2</v>
      </c>
      <c r="K16" s="78">
        <f t="shared" si="3"/>
        <v>3.2390629261658484E-2</v>
      </c>
      <c r="L16" s="79"/>
      <c r="M16" s="80"/>
      <c r="N16" s="81">
        <f>分析係数表!H19</f>
        <v>-1.1226494527083918E-4</v>
      </c>
      <c r="O16" s="82">
        <f t="shared" si="4"/>
        <v>-1.7993116010494063E-3</v>
      </c>
      <c r="P16" s="76">
        <f>分析係数表!C19</f>
        <v>0.18975946996975368</v>
      </c>
      <c r="Q16" s="82">
        <f t="shared" si="5"/>
        <v>-3.4143641572556425E-4</v>
      </c>
      <c r="R16" s="83">
        <v>3.3190324637120275E-3</v>
      </c>
      <c r="S16" s="84">
        <f t="shared" si="6"/>
        <v>0.5652386097440909</v>
      </c>
      <c r="T16" s="85">
        <f>分析係数表!F19</f>
        <v>0.23974952822096415</v>
      </c>
      <c r="U16" s="86">
        <f t="shared" si="7"/>
        <v>0.13551569001841945</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投入係数表!S17</f>
        <v>3.800475059382423E-2</v>
      </c>
      <c r="E17" s="77">
        <f t="shared" si="0"/>
        <v>3.800475059382423</v>
      </c>
      <c r="F17" s="76">
        <f>分析係数表!C20</f>
        <v>6.5301867121599799E-2</v>
      </c>
      <c r="G17" s="77">
        <f t="shared" si="1"/>
        <v>0.24817811732674511</v>
      </c>
      <c r="H17" s="77">
        <v>0.28230549527700455</v>
      </c>
      <c r="I17" s="77">
        <f t="shared" si="2"/>
        <v>0.28230549527700455</v>
      </c>
      <c r="J17" s="76">
        <f>分析係数表!G20</f>
        <v>0.10011990407673861</v>
      </c>
      <c r="K17" s="78">
        <f t="shared" si="3"/>
        <v>2.8264399107469879E-2</v>
      </c>
      <c r="L17" s="79"/>
      <c r="M17" s="80"/>
      <c r="N17" s="81">
        <f>分析係数表!H20</f>
        <v>5.5009823182711204E-4</v>
      </c>
      <c r="O17" s="82">
        <f t="shared" si="4"/>
        <v>8.816626845142091E-3</v>
      </c>
      <c r="P17" s="76">
        <f>分析係数表!C20</f>
        <v>6.5301867121599799E-2</v>
      </c>
      <c r="Q17" s="82">
        <f t="shared" si="5"/>
        <v>5.7574219470219845E-4</v>
      </c>
      <c r="R17" s="83">
        <v>2.4002058264206297E-3</v>
      </c>
      <c r="S17" s="84">
        <f t="shared" si="6"/>
        <v>0.28470570110342519</v>
      </c>
      <c r="T17" s="85">
        <f>分析係数表!F20</f>
        <v>0.22242206235011991</v>
      </c>
      <c r="U17" s="86">
        <f t="shared" si="7"/>
        <v>6.3324829202260638E-2</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投入係数表!S18</f>
        <v>4.0380047505938245E-2</v>
      </c>
      <c r="E18" s="77">
        <f t="shared" si="0"/>
        <v>4.0380047505938244</v>
      </c>
      <c r="F18" s="76">
        <f>分析係数表!C21</f>
        <v>0.11128404669260705</v>
      </c>
      <c r="G18" s="77">
        <f t="shared" si="1"/>
        <v>0.44936550921005225</v>
      </c>
      <c r="H18" s="77">
        <v>0.49007502643578849</v>
      </c>
      <c r="I18" s="77">
        <f t="shared" si="2"/>
        <v>0.49007502643578849</v>
      </c>
      <c r="J18" s="76">
        <f>分析係数表!G21</f>
        <v>0.28512917454316322</v>
      </c>
      <c r="K18" s="78">
        <f t="shared" si="3"/>
        <v>0.13973468775185527</v>
      </c>
      <c r="L18" s="79"/>
      <c r="M18" s="80"/>
      <c r="N18" s="81">
        <f>分析係数表!H21</f>
        <v>9.2057255122088126E-4</v>
      </c>
      <c r="O18" s="82">
        <f t="shared" si="4"/>
        <v>1.475435512860513E-2</v>
      </c>
      <c r="P18" s="76">
        <f>分析係数表!C21</f>
        <v>0.11128404669260705</v>
      </c>
      <c r="Q18" s="82">
        <f t="shared" si="5"/>
        <v>1.6419243450509996E-3</v>
      </c>
      <c r="R18" s="83">
        <v>5.5430927169002981E-3</v>
      </c>
      <c r="S18" s="84">
        <f t="shared" si="6"/>
        <v>0.49561811915268877</v>
      </c>
      <c r="T18" s="85">
        <f>分析係数表!F21</f>
        <v>0.42485822306238186</v>
      </c>
      <c r="U18" s="86">
        <f t="shared" si="7"/>
        <v>0.2105674334207312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投入係数表!S19</f>
        <v>1.5439429928741092E-2</v>
      </c>
      <c r="E19" s="77">
        <f t="shared" si="0"/>
        <v>1.5439429928741093</v>
      </c>
      <c r="F19" s="76">
        <f>分析係数表!C22</f>
        <v>0.13366912049593183</v>
      </c>
      <c r="G19" s="77">
        <f t="shared" si="1"/>
        <v>0.20637750195333893</v>
      </c>
      <c r="H19" s="77">
        <v>0.22915091030261156</v>
      </c>
      <c r="I19" s="77">
        <f t="shared" si="2"/>
        <v>0.22915091030261156</v>
      </c>
      <c r="J19" s="76">
        <f>分析係数表!G22</f>
        <v>0.19466531325776801</v>
      </c>
      <c r="K19" s="78">
        <f t="shared" si="3"/>
        <v>4.4607733737360579E-2</v>
      </c>
      <c r="L19" s="79"/>
      <c r="M19" s="80"/>
      <c r="N19" s="81">
        <f>分析係数表!H22</f>
        <v>4.490597810833567E-5</v>
      </c>
      <c r="O19" s="82">
        <f t="shared" si="4"/>
        <v>7.197246404197625E-4</v>
      </c>
      <c r="P19" s="76">
        <f>分析係数表!C22</f>
        <v>0.13366912049593183</v>
      </c>
      <c r="Q19" s="82">
        <f t="shared" si="5"/>
        <v>9.6204959684160444E-5</v>
      </c>
      <c r="R19" s="83">
        <v>1.6617120345789943E-3</v>
      </c>
      <c r="S19" s="84">
        <f t="shared" si="6"/>
        <v>0.23081262233719055</v>
      </c>
      <c r="T19" s="85">
        <f>分析係数表!F22</f>
        <v>0.41154908926859529</v>
      </c>
      <c r="U19" s="86">
        <f t="shared" si="7"/>
        <v>9.4990724514566999E-2</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投入係数表!S20</f>
        <v>1.7814726840855108E-3</v>
      </c>
      <c r="E20" s="77">
        <f t="shared" si="0"/>
        <v>0.17814726840855108</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3.5986232020988125E-4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75">
        <f>最終需要_まとめ!C22</f>
        <v>100</v>
      </c>
      <c r="D21" s="76">
        <f>投入係数表!S21</f>
        <v>8.8479809976247034E-2</v>
      </c>
      <c r="E21" s="77">
        <f t="shared" si="0"/>
        <v>8.8479809976247026</v>
      </c>
      <c r="F21" s="76">
        <f>分析係数表!C24</f>
        <v>0.55726027397260269</v>
      </c>
      <c r="G21" s="77">
        <f t="shared" si="1"/>
        <v>4.9306283148407246</v>
      </c>
      <c r="H21" s="77">
        <v>5.2003393567053164</v>
      </c>
      <c r="I21" s="77">
        <f t="shared" si="2"/>
        <v>105.20033935670531</v>
      </c>
      <c r="J21" s="76">
        <f>分析係数表!G24</f>
        <v>0.20783847980997625</v>
      </c>
      <c r="K21" s="78">
        <f t="shared" si="3"/>
        <v>21.864678607391248</v>
      </c>
      <c r="L21" s="79"/>
      <c r="M21" s="80"/>
      <c r="N21" s="81">
        <f>分析係数表!H24</f>
        <v>3.255683412854336E-4</v>
      </c>
      <c r="O21" s="82">
        <f t="shared" si="4"/>
        <v>5.2180036430432781E-3</v>
      </c>
      <c r="P21" s="76">
        <f>分析係数表!C24</f>
        <v>0.55726027397260269</v>
      </c>
      <c r="Q21" s="82">
        <f t="shared" si="5"/>
        <v>2.9077861397123362E-3</v>
      </c>
      <c r="R21" s="83">
        <v>1.4980595608764474E-2</v>
      </c>
      <c r="S21" s="84">
        <f t="shared" si="6"/>
        <v>105.21531995231408</v>
      </c>
      <c r="T21" s="85">
        <f>分析係数表!F24</f>
        <v>0.38954869358669836</v>
      </c>
      <c r="U21" s="86">
        <f t="shared" si="7"/>
        <v>40.986490432730427</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投入係数表!S22</f>
        <v>0.14014251781472684</v>
      </c>
      <c r="E22" s="77">
        <f t="shared" si="0"/>
        <v>14.014251781472684</v>
      </c>
      <c r="F22" s="76">
        <f>分析係数表!C25</f>
        <v>7.2460776218001621E-2</v>
      </c>
      <c r="G22" s="77">
        <f t="shared" si="1"/>
        <v>1.0154835622000227</v>
      </c>
      <c r="H22" s="77">
        <v>1.113674644010443</v>
      </c>
      <c r="I22" s="77">
        <f t="shared" si="2"/>
        <v>1.113674644010443</v>
      </c>
      <c r="J22" s="76">
        <f>分析係数表!G25</f>
        <v>0.19694960212201593</v>
      </c>
      <c r="K22" s="78">
        <f t="shared" si="3"/>
        <v>0.21933777803123447</v>
      </c>
      <c r="L22" s="79"/>
      <c r="M22" s="80"/>
      <c r="N22" s="81">
        <f>分析係数表!H25</f>
        <v>5.0519225371877636E-4</v>
      </c>
      <c r="O22" s="82">
        <f t="shared" si="4"/>
        <v>8.0969022047223289E-3</v>
      </c>
      <c r="P22" s="76">
        <f>分析係数表!C25</f>
        <v>7.2460776218001621E-2</v>
      </c>
      <c r="Q22" s="82">
        <f t="shared" si="5"/>
        <v>5.8670781871542857E-4</v>
      </c>
      <c r="R22" s="83">
        <v>8.5917037456919969E-3</v>
      </c>
      <c r="S22" s="84">
        <f t="shared" si="6"/>
        <v>1.122266347756135</v>
      </c>
      <c r="T22" s="85">
        <f>分析係数表!F25</f>
        <v>0.34811560565870908</v>
      </c>
      <c r="U22" s="86">
        <f t="shared" si="7"/>
        <v>0.39067842935951436</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投入係数表!S23</f>
        <v>1.9596199524940617E-2</v>
      </c>
      <c r="E23" s="77">
        <f t="shared" si="0"/>
        <v>1.9596199524940616</v>
      </c>
      <c r="F23" s="76">
        <f>分析係数表!C26</f>
        <v>0.52994639944068989</v>
      </c>
      <c r="G23" s="77">
        <f t="shared" si="1"/>
        <v>1.0384935380963638</v>
      </c>
      <c r="H23" s="77">
        <v>1.1993209320462515</v>
      </c>
      <c r="I23" s="77">
        <f t="shared" si="2"/>
        <v>1.1993209320462515</v>
      </c>
      <c r="J23" s="76">
        <f>分析係数表!G26</f>
        <v>0.19649205047072152</v>
      </c>
      <c r="K23" s="78">
        <f t="shared" si="3"/>
        <v>0.23565702911022482</v>
      </c>
      <c r="L23" s="79"/>
      <c r="M23" s="80"/>
      <c r="N23" s="81">
        <f>分析係数表!H26</f>
        <v>1.0148751052483862E-2</v>
      </c>
      <c r="O23" s="82">
        <f t="shared" si="4"/>
        <v>0.16265776873486631</v>
      </c>
      <c r="P23" s="76">
        <f>分析係数表!C26</f>
        <v>0.52994639944068989</v>
      </c>
      <c r="Q23" s="82">
        <f t="shared" si="5"/>
        <v>8.6199898882098822E-2</v>
      </c>
      <c r="R23" s="83">
        <v>0.10073315305696669</v>
      </c>
      <c r="S23" s="84">
        <f t="shared" si="6"/>
        <v>1.3000540851032181</v>
      </c>
      <c r="T23" s="85">
        <f>分析係数表!F26</f>
        <v>0.33286456502207118</v>
      </c>
      <c r="U23" s="86">
        <f t="shared" si="7"/>
        <v>0.4327419375430494</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投入係数表!S24</f>
        <v>0</v>
      </c>
      <c r="E24" s="77">
        <f t="shared" si="0"/>
        <v>0</v>
      </c>
      <c r="F24" s="76">
        <f>分析係数表!C27</f>
        <v>1</v>
      </c>
      <c r="G24" s="77">
        <f t="shared" si="1"/>
        <v>0</v>
      </c>
      <c r="H24" s="77">
        <v>4.3266560034901265E-3</v>
      </c>
      <c r="I24" s="77">
        <f t="shared" si="2"/>
        <v>4.3266560034901265E-3</v>
      </c>
      <c r="J24" s="76">
        <f>分析係数表!G27</f>
        <v>0.17101837770961673</v>
      </c>
      <c r="K24" s="78">
        <f t="shared" si="3"/>
        <v>7.3993769062445528E-4</v>
      </c>
      <c r="L24" s="79"/>
      <c r="M24" s="80"/>
      <c r="N24" s="81">
        <f>分析係数表!H27</f>
        <v>1.1349985966881842E-2</v>
      </c>
      <c r="O24" s="82">
        <f t="shared" si="4"/>
        <v>0.18191040286609497</v>
      </c>
      <c r="P24" s="76">
        <f>分析係数表!C27</f>
        <v>1</v>
      </c>
      <c r="Q24" s="82">
        <f t="shared" si="5"/>
        <v>0.18191040286609497</v>
      </c>
      <c r="R24" s="83">
        <v>0.18911185384348031</v>
      </c>
      <c r="S24" s="84">
        <f t="shared" si="6"/>
        <v>0.19343850984697045</v>
      </c>
      <c r="T24" s="85">
        <f>分析係数表!F27</f>
        <v>0.32043714720210326</v>
      </c>
      <c r="U24" s="86">
        <f t="shared" si="7"/>
        <v>6.1984884254389166E-2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投入係数表!S25</f>
        <v>0</v>
      </c>
      <c r="E25" s="77">
        <f t="shared" si="0"/>
        <v>0</v>
      </c>
      <c r="F25" s="76">
        <f>分析係数表!C28</f>
        <v>0.16640624999999998</v>
      </c>
      <c r="G25" s="77">
        <f t="shared" si="1"/>
        <v>0</v>
      </c>
      <c r="H25" s="77">
        <v>1.9196797970846228E-2</v>
      </c>
      <c r="I25" s="77">
        <f t="shared" si="2"/>
        <v>1.9196797970846228E-2</v>
      </c>
      <c r="J25" s="76">
        <f>分析係数表!G28</f>
        <v>0.1248661800486618</v>
      </c>
      <c r="K25" s="78">
        <f t="shared" si="3"/>
        <v>2.3970308317854709E-3</v>
      </c>
      <c r="L25" s="79"/>
      <c r="M25" s="80"/>
      <c r="N25" s="81">
        <f>分析係数表!H28</f>
        <v>1.9927027785573953E-2</v>
      </c>
      <c r="O25" s="82">
        <f t="shared" si="4"/>
        <v>0.31937780918626957</v>
      </c>
      <c r="P25" s="76">
        <f>分析係数表!C28</f>
        <v>0.16640624999999998</v>
      </c>
      <c r="Q25" s="82">
        <f t="shared" si="5"/>
        <v>5.3146463559902664E-2</v>
      </c>
      <c r="R25" s="83">
        <v>6.3017820939988076E-2</v>
      </c>
      <c r="S25" s="84">
        <f t="shared" si="6"/>
        <v>8.22146189108343E-2</v>
      </c>
      <c r="T25" s="85">
        <f>分析係数表!F28</f>
        <v>0.21187347931873479</v>
      </c>
      <c r="U25" s="86">
        <f t="shared" si="7"/>
        <v>1.7419097359502315E-2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投入係数表!S26</f>
        <v>7.719714964370546E-3</v>
      </c>
      <c r="E26" s="77">
        <f t="shared" si="0"/>
        <v>0.77197149643705465</v>
      </c>
      <c r="F26" s="76">
        <f>分析係数表!C29</f>
        <v>0.73364739989128469</v>
      </c>
      <c r="G26" s="77">
        <f t="shared" si="1"/>
        <v>0.56635488115122934</v>
      </c>
      <c r="H26" s="77">
        <v>0.72336815678370181</v>
      </c>
      <c r="I26" s="77">
        <f t="shared" si="2"/>
        <v>0.72336815678370181</v>
      </c>
      <c r="J26" s="76">
        <f>分析係数表!G29</f>
        <v>0.26009380097879281</v>
      </c>
      <c r="K26" s="78">
        <f t="shared" si="3"/>
        <v>0.18814357340489632</v>
      </c>
      <c r="L26" s="79"/>
      <c r="M26" s="80"/>
      <c r="N26" s="81">
        <f>分析係数表!H29</f>
        <v>1.0137524557956778E-2</v>
      </c>
      <c r="O26" s="82">
        <f t="shared" si="4"/>
        <v>0.16247783757476139</v>
      </c>
      <c r="P26" s="76">
        <f>分析係数表!C29</f>
        <v>0.73364739989128469</v>
      </c>
      <c r="Q26" s="82">
        <f t="shared" si="5"/>
        <v>0.11920144307668218</v>
      </c>
      <c r="R26" s="83">
        <v>0.19664517160040851</v>
      </c>
      <c r="S26" s="84">
        <f t="shared" si="6"/>
        <v>0.92001332838411032</v>
      </c>
      <c r="T26" s="85">
        <f>分析係数表!F29</f>
        <v>0.41032830342577487</v>
      </c>
      <c r="U26" s="86">
        <f t="shared" si="7"/>
        <v>0.37750750816495227</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投入係数表!S27</f>
        <v>1.1876484560570072E-3</v>
      </c>
      <c r="E27" s="77">
        <f t="shared" si="0"/>
        <v>0.11876484560570072</v>
      </c>
      <c r="F27" s="76">
        <f>分析係数表!C30</f>
        <v>1</v>
      </c>
      <c r="G27" s="77">
        <f t="shared" si="1"/>
        <v>0.11876484560570072</v>
      </c>
      <c r="H27" s="77">
        <v>0.16199232431664576</v>
      </c>
      <c r="I27" s="77">
        <f t="shared" si="2"/>
        <v>0.16199232431664576</v>
      </c>
      <c r="J27" s="76">
        <f>分析係数表!G30</f>
        <v>0.34455785557569396</v>
      </c>
      <c r="K27" s="78">
        <f t="shared" si="3"/>
        <v>5.5815727886265806E-2</v>
      </c>
      <c r="L27" s="79"/>
      <c r="M27" s="80"/>
      <c r="N27" s="81">
        <f>分析係数表!H30</f>
        <v>0</v>
      </c>
      <c r="O27" s="82">
        <f t="shared" si="4"/>
        <v>0</v>
      </c>
      <c r="P27" s="76">
        <f>分析係数表!C30</f>
        <v>1</v>
      </c>
      <c r="Q27" s="82">
        <f t="shared" si="5"/>
        <v>0</v>
      </c>
      <c r="R27" s="83">
        <v>3.9761598174835745E-2</v>
      </c>
      <c r="S27" s="84">
        <f t="shared" si="6"/>
        <v>0.2017539224914815</v>
      </c>
      <c r="T27" s="85">
        <f>分析係数表!F30</f>
        <v>0.43861490031479539</v>
      </c>
      <c r="U27" s="86">
        <f t="shared" si="7"/>
        <v>8.8492276601720113E-2</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投入係数表!S28</f>
        <v>9.5011876484560574E-3</v>
      </c>
      <c r="E28" s="77">
        <f t="shared" si="0"/>
        <v>0.95011876484560576</v>
      </c>
      <c r="F28" s="76">
        <f>分析係数表!C31</f>
        <v>8.5246870996353641E-2</v>
      </c>
      <c r="G28" s="77">
        <f t="shared" si="1"/>
        <v>8.0994651778008214E-2</v>
      </c>
      <c r="H28" s="77">
        <v>0.10720903180028279</v>
      </c>
      <c r="I28" s="77">
        <f t="shared" si="2"/>
        <v>0.10720903180028279</v>
      </c>
      <c r="J28" s="76">
        <f>分析係数表!G31</f>
        <v>7.1346375143843496E-2</v>
      </c>
      <c r="K28" s="78">
        <f t="shared" si="3"/>
        <v>7.6489758016312229E-3</v>
      </c>
      <c r="L28" s="79"/>
      <c r="M28" s="80"/>
      <c r="N28" s="81">
        <f>分析係数表!H31</f>
        <v>2.2093741229301151E-2</v>
      </c>
      <c r="O28" s="82">
        <f t="shared" si="4"/>
        <v>0.35410452308652313</v>
      </c>
      <c r="P28" s="76">
        <f>分析係数表!C31</f>
        <v>8.5246870996353641E-2</v>
      </c>
      <c r="Q28" s="82">
        <f t="shared" si="5"/>
        <v>3.0186302598782168E-2</v>
      </c>
      <c r="R28" s="83">
        <v>4.1223412171590035E-2</v>
      </c>
      <c r="S28" s="84">
        <f t="shared" si="6"/>
        <v>0.14843244397187283</v>
      </c>
      <c r="T28" s="85">
        <f>分析係数表!F31</f>
        <v>0.34637514384349827</v>
      </c>
      <c r="U28" s="86">
        <f t="shared" si="7"/>
        <v>5.1413309131799451E-2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投入係数表!S29</f>
        <v>5.9382422802850359E-4</v>
      </c>
      <c r="E29" s="77">
        <f t="shared" si="0"/>
        <v>5.938242280285036E-2</v>
      </c>
      <c r="F29" s="76">
        <f>分析係数表!C32</f>
        <v>0.30214830214830213</v>
      </c>
      <c r="G29" s="77">
        <f t="shared" si="1"/>
        <v>1.7942298227333855E-2</v>
      </c>
      <c r="H29" s="77">
        <v>2.4775313656443629E-2</v>
      </c>
      <c r="I29" s="77">
        <f t="shared" si="2"/>
        <v>2.4775313656443629E-2</v>
      </c>
      <c r="J29" s="76">
        <f>分析係数表!G32</f>
        <v>0.14123006833712984</v>
      </c>
      <c r="K29" s="78">
        <f t="shared" si="3"/>
        <v>3.4990192407733599E-3</v>
      </c>
      <c r="L29" s="79"/>
      <c r="M29" s="80"/>
      <c r="N29" s="81">
        <f>分析係数表!H32</f>
        <v>6.1970249789503225E-3</v>
      </c>
      <c r="O29" s="82">
        <f t="shared" si="4"/>
        <v>9.9322000377927225E-2</v>
      </c>
      <c r="P29" s="76">
        <f>分析係数表!C32</f>
        <v>0.30214830214830213</v>
      </c>
      <c r="Q29" s="82">
        <f t="shared" si="5"/>
        <v>3.0009973780163735E-2</v>
      </c>
      <c r="R29" s="83">
        <v>3.9001046187784945E-2</v>
      </c>
      <c r="S29" s="84">
        <f t="shared" si="6"/>
        <v>6.3776359844228581E-2</v>
      </c>
      <c r="T29" s="85">
        <f>分析係数表!F32</f>
        <v>0.48519362186788156</v>
      </c>
      <c r="U29" s="86">
        <f t="shared" si="7"/>
        <v>3.0943883022370586E-2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投入係数表!S30</f>
        <v>5.9382422802850359E-4</v>
      </c>
      <c r="E30" s="77">
        <f t="shared" si="0"/>
        <v>5.938242280285036E-2</v>
      </c>
      <c r="F30" s="76">
        <f>分析係数表!C33</f>
        <v>0.62789160608063455</v>
      </c>
      <c r="G30" s="77">
        <f t="shared" si="1"/>
        <v>3.7285724826641012E-2</v>
      </c>
      <c r="H30" s="77">
        <v>5.3042701400400613E-2</v>
      </c>
      <c r="I30" s="77">
        <f t="shared" si="2"/>
        <v>5.3042701400400613E-2</v>
      </c>
      <c r="J30" s="76">
        <f>分析係数表!G33</f>
        <v>0.50525210084033612</v>
      </c>
      <c r="K30" s="78">
        <f t="shared" si="3"/>
        <v>2.6799936316799049E-2</v>
      </c>
      <c r="L30" s="79"/>
      <c r="M30" s="80"/>
      <c r="N30" s="81">
        <f>分析係数表!H33</f>
        <v>9.5425203480213302E-4</v>
      </c>
      <c r="O30" s="82">
        <f t="shared" si="4"/>
        <v>1.5294148608919953E-2</v>
      </c>
      <c r="P30" s="76">
        <f>分析係数表!C33</f>
        <v>0.62789160608063455</v>
      </c>
      <c r="Q30" s="82">
        <f t="shared" si="5"/>
        <v>9.6030675336906523E-3</v>
      </c>
      <c r="R30" s="83">
        <v>4.2162813248559493E-2</v>
      </c>
      <c r="S30" s="84">
        <f t="shared" si="6"/>
        <v>9.5205514648960099E-2</v>
      </c>
      <c r="T30" s="85">
        <f>分析係数表!F33</f>
        <v>0.63235294117647056</v>
      </c>
      <c r="U30" s="86">
        <f t="shared" si="7"/>
        <v>6.0203487204489474E-2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投入係数表!S31</f>
        <v>4.9287410926365793E-2</v>
      </c>
      <c r="E31" s="77">
        <f t="shared" si="0"/>
        <v>4.9287410926365798</v>
      </c>
      <c r="F31" s="76">
        <f>分析係数表!C34</f>
        <v>0.27565714917493578</v>
      </c>
      <c r="G31" s="77">
        <f t="shared" si="1"/>
        <v>1.3586427186175576</v>
      </c>
      <c r="H31" s="77">
        <v>1.5596336180341874</v>
      </c>
      <c r="I31" s="77">
        <f t="shared" si="2"/>
        <v>1.5596336180341874</v>
      </c>
      <c r="J31" s="76">
        <f>分析係数表!G34</f>
        <v>0.42483061710309467</v>
      </c>
      <c r="K31" s="78">
        <f t="shared" si="3"/>
        <v>0.66258011240419612</v>
      </c>
      <c r="L31" s="79"/>
      <c r="M31" s="80"/>
      <c r="N31" s="81">
        <f>分析係数表!H34</f>
        <v>0.15684535503788941</v>
      </c>
      <c r="O31" s="82">
        <f t="shared" si="4"/>
        <v>2.5138182378261251</v>
      </c>
      <c r="P31" s="76">
        <f>分析係数表!C34</f>
        <v>0.27565714917493578</v>
      </c>
      <c r="Q31" s="82">
        <f t="shared" si="5"/>
        <v>0.6929519689831104</v>
      </c>
      <c r="R31" s="83">
        <v>0.78002123836775505</v>
      </c>
      <c r="S31" s="84">
        <f t="shared" si="6"/>
        <v>2.3396548564019426</v>
      </c>
      <c r="T31" s="85">
        <f>分析係数表!F34</f>
        <v>0.69468351339803458</v>
      </c>
      <c r="U31" s="86">
        <f t="shared" si="7"/>
        <v>1.6253196557840757</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投入係数表!S32</f>
        <v>1.0688836104513063E-2</v>
      </c>
      <c r="E32" s="77">
        <f t="shared" si="0"/>
        <v>1.0688836104513064</v>
      </c>
      <c r="F32" s="76">
        <f>分析係数表!C35</f>
        <v>1</v>
      </c>
      <c r="G32" s="77">
        <f t="shared" si="1"/>
        <v>1.0688836104513064</v>
      </c>
      <c r="H32" s="77">
        <v>1.3155766327643559</v>
      </c>
      <c r="I32" s="77">
        <f t="shared" si="2"/>
        <v>1.3155766327643559</v>
      </c>
      <c r="J32" s="76">
        <f>分析係数表!G35</f>
        <v>0.31381419117031079</v>
      </c>
      <c r="K32" s="78">
        <f t="shared" si="3"/>
        <v>0.41284661693350733</v>
      </c>
      <c r="L32" s="79"/>
      <c r="M32" s="80"/>
      <c r="N32" s="81">
        <f>分析係数表!H35</f>
        <v>5.8153241650294694E-2</v>
      </c>
      <c r="O32" s="82">
        <f t="shared" si="4"/>
        <v>0.93204340934359242</v>
      </c>
      <c r="P32" s="76">
        <f>分析係数表!C35</f>
        <v>1</v>
      </c>
      <c r="Q32" s="82">
        <f t="shared" si="5"/>
        <v>0.93204340934359242</v>
      </c>
      <c r="R32" s="83">
        <v>1.2043927964910766</v>
      </c>
      <c r="S32" s="84">
        <f t="shared" si="6"/>
        <v>2.5199694292554327</v>
      </c>
      <c r="T32" s="85">
        <f>分析係数表!F35</f>
        <v>0.63575437714668681</v>
      </c>
      <c r="U32" s="86">
        <f t="shared" si="7"/>
        <v>1.6020815949249794</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投入係数表!S33</f>
        <v>1.7814726840855108E-3</v>
      </c>
      <c r="E33" s="77">
        <f t="shared" si="0"/>
        <v>0.17814726840855108</v>
      </c>
      <c r="F33" s="76">
        <f>分析係数表!C36</f>
        <v>0.71183260362767953</v>
      </c>
      <c r="G33" s="77">
        <f t="shared" si="1"/>
        <v>0.12681103390041798</v>
      </c>
      <c r="H33" s="77">
        <v>0.2150636867270776</v>
      </c>
      <c r="I33" s="77">
        <f t="shared" si="2"/>
        <v>0.2150636867270776</v>
      </c>
      <c r="J33" s="76">
        <f>分析係数表!G36</f>
        <v>2.303890306122449E-2</v>
      </c>
      <c r="K33" s="78">
        <f t="shared" si="3"/>
        <v>4.9548314304946927E-3</v>
      </c>
      <c r="L33" s="79"/>
      <c r="M33" s="80"/>
      <c r="N33" s="81">
        <f>分析係数表!H36</f>
        <v>0.16821779399382542</v>
      </c>
      <c r="O33" s="82">
        <f t="shared" si="4"/>
        <v>2.69608850301243</v>
      </c>
      <c r="P33" s="76">
        <f>分析係数表!C36</f>
        <v>0.71183260362767953</v>
      </c>
      <c r="Q33" s="82">
        <f t="shared" si="5"/>
        <v>1.9191636987099909</v>
      </c>
      <c r="R33" s="83">
        <v>2.0188514100962656</v>
      </c>
      <c r="S33" s="84">
        <f t="shared" si="6"/>
        <v>2.2339150968233432</v>
      </c>
      <c r="T33" s="85">
        <f>分析係数表!F36</f>
        <v>0.87794961734693877</v>
      </c>
      <c r="U33" s="86">
        <f t="shared" si="7"/>
        <v>1.961264904441604</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投入係数表!S34</f>
        <v>1.6033254156769598E-2</v>
      </c>
      <c r="E34" s="77">
        <f t="shared" si="0"/>
        <v>1.6033254156769599</v>
      </c>
      <c r="F34" s="76">
        <f>分析係数表!C37</f>
        <v>0.53618737957610785</v>
      </c>
      <c r="G34" s="77">
        <f t="shared" si="1"/>
        <v>0.85968285323960292</v>
      </c>
      <c r="H34" s="77">
        <v>1.1237981661602046</v>
      </c>
      <c r="I34" s="77">
        <f t="shared" si="2"/>
        <v>1.1237981661602046</v>
      </c>
      <c r="J34" s="76">
        <f>分析係数表!G37</f>
        <v>0.49029596047068413</v>
      </c>
      <c r="K34" s="78">
        <f t="shared" si="3"/>
        <v>0.55099370125271097</v>
      </c>
      <c r="L34" s="79"/>
      <c r="M34" s="80"/>
      <c r="N34" s="81">
        <f>分析係数表!H37</f>
        <v>4.9362896435587986E-2</v>
      </c>
      <c r="O34" s="82">
        <f t="shared" si="4"/>
        <v>0.79115731098142394</v>
      </c>
      <c r="P34" s="76">
        <f>分析係数表!C37</f>
        <v>0.53618737957610785</v>
      </c>
      <c r="Q34" s="82">
        <f t="shared" si="5"/>
        <v>0.42420856540760954</v>
      </c>
      <c r="R34" s="83">
        <v>0.55910185306932858</v>
      </c>
      <c r="S34" s="84">
        <f t="shared" si="6"/>
        <v>1.6829000192295331</v>
      </c>
      <c r="T34" s="85">
        <f>分析係数表!F37</f>
        <v>0.71575569252712545</v>
      </c>
      <c r="U34" s="86">
        <f t="shared" si="7"/>
        <v>1.2045452687175473</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投入係数表!S35</f>
        <v>6.5320665083135393E-3</v>
      </c>
      <c r="E35" s="77">
        <f t="shared" si="0"/>
        <v>0.65320665083135387</v>
      </c>
      <c r="F35" s="76">
        <f>分析係数表!C38</f>
        <v>4.5765302018820897E-2</v>
      </c>
      <c r="G35" s="77">
        <f t="shared" si="1"/>
        <v>2.9894199655999397E-2</v>
      </c>
      <c r="H35" s="77">
        <v>4.4320997733331091E-2</v>
      </c>
      <c r="I35" s="77">
        <f t="shared" si="2"/>
        <v>4.4320997733331091E-2</v>
      </c>
      <c r="J35" s="76">
        <f>分析係数表!G38</f>
        <v>0.29880478087649404</v>
      </c>
      <c r="K35" s="78">
        <f t="shared" si="3"/>
        <v>1.3243326015935586E-2</v>
      </c>
      <c r="L35" s="79"/>
      <c r="M35" s="80"/>
      <c r="N35" s="81">
        <f>分析係数表!H38</f>
        <v>4.3266909907381419E-2</v>
      </c>
      <c r="O35" s="82">
        <f t="shared" si="4"/>
        <v>0.69345469104444113</v>
      </c>
      <c r="P35" s="76">
        <f>分析係数表!C38</f>
        <v>4.5765302018820897E-2</v>
      </c>
      <c r="Q35" s="82">
        <f t="shared" si="5"/>
        <v>3.1736163372016984E-2</v>
      </c>
      <c r="R35" s="83">
        <v>4.2806248531064656E-2</v>
      </c>
      <c r="S35" s="84">
        <f t="shared" si="6"/>
        <v>8.7127246264395747E-2</v>
      </c>
      <c r="T35" s="85">
        <f>分析係数表!F38</f>
        <v>0.49667994687915007</v>
      </c>
      <c r="U35" s="86">
        <f t="shared" si="7"/>
        <v>4.3274356046326706E-2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投入係数表!S36</f>
        <v>0</v>
      </c>
      <c r="E36" s="77">
        <f t="shared" si="0"/>
        <v>0</v>
      </c>
      <c r="F36" s="76">
        <f>分析係数表!C39</f>
        <v>1</v>
      </c>
      <c r="G36" s="77">
        <f t="shared" si="1"/>
        <v>0</v>
      </c>
      <c r="H36" s="77">
        <v>8.5904867961999157E-2</v>
      </c>
      <c r="I36" s="77">
        <f t="shared" si="2"/>
        <v>8.5904867961999157E-2</v>
      </c>
      <c r="J36" s="76">
        <f>分析係数表!G39</f>
        <v>0.34650769117538827</v>
      </c>
      <c r="K36" s="78">
        <f t="shared" si="3"/>
        <v>2.976669745823891E-2</v>
      </c>
      <c r="L36" s="79"/>
      <c r="M36" s="80"/>
      <c r="N36" s="81">
        <f>分析係数表!H39</f>
        <v>3.8057816446814483E-3</v>
      </c>
      <c r="O36" s="82">
        <f t="shared" si="4"/>
        <v>6.0996663275574875E-2</v>
      </c>
      <c r="P36" s="76">
        <f>分析係数表!C39</f>
        <v>1</v>
      </c>
      <c r="Q36" s="82">
        <f t="shared" si="5"/>
        <v>6.0996663275574875E-2</v>
      </c>
      <c r="R36" s="83">
        <v>0.21419223907164139</v>
      </c>
      <c r="S36" s="84">
        <f t="shared" si="6"/>
        <v>0.30009710703364056</v>
      </c>
      <c r="T36" s="85">
        <f>分析係数表!F39</f>
        <v>0.69721056892617939</v>
      </c>
      <c r="U36" s="86">
        <f t="shared" si="7"/>
        <v>0.2092308747280251</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投入係数表!S37</f>
        <v>0</v>
      </c>
      <c r="E37" s="77">
        <f t="shared" si="0"/>
        <v>0</v>
      </c>
      <c r="F37" s="76">
        <f>分析係数表!C40</f>
        <v>0.81742190937087544</v>
      </c>
      <c r="G37" s="77">
        <f t="shared" si="1"/>
        <v>0</v>
      </c>
      <c r="H37" s="77">
        <v>3.0335922864156628E-3</v>
      </c>
      <c r="I37" s="77">
        <f t="shared" si="2"/>
        <v>3.0335922864156628E-3</v>
      </c>
      <c r="J37" s="76">
        <f>分析係数表!G40</f>
        <v>0.56450715973863475</v>
      </c>
      <c r="K37" s="78">
        <f t="shared" si="3"/>
        <v>1.7124845654095367E-3</v>
      </c>
      <c r="L37" s="79"/>
      <c r="M37" s="80"/>
      <c r="N37" s="81">
        <f>分析係数表!H40</f>
        <v>3.0412573673870333E-2</v>
      </c>
      <c r="O37" s="82">
        <f t="shared" si="4"/>
        <v>0.48743351272428415</v>
      </c>
      <c r="P37" s="76">
        <f>分析係数表!C40</f>
        <v>0.81742190937087544</v>
      </c>
      <c r="Q37" s="82">
        <f t="shared" si="5"/>
        <v>0.39843883266243724</v>
      </c>
      <c r="R37" s="83">
        <v>0.39956064328438345</v>
      </c>
      <c r="S37" s="84">
        <f t="shared" si="6"/>
        <v>0.4025942355707991</v>
      </c>
      <c r="T37" s="85">
        <f>分析係数表!F40</f>
        <v>0.75483108577783953</v>
      </c>
      <c r="U37" s="86">
        <f t="shared" si="7"/>
        <v>0.30389064396380561</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投入係数表!S38</f>
        <v>0</v>
      </c>
      <c r="E38" s="77">
        <f t="shared" si="0"/>
        <v>0</v>
      </c>
      <c r="F38" s="76">
        <f>分析係数表!C41</f>
        <v>0.72941623882867468</v>
      </c>
      <c r="G38" s="77">
        <f t="shared" si="1"/>
        <v>0</v>
      </c>
      <c r="H38" s="77">
        <v>1.1275280928274632E-3</v>
      </c>
      <c r="I38" s="77">
        <f t="shared" si="2"/>
        <v>1.1275280928274632E-3</v>
      </c>
      <c r="J38" s="76">
        <f>分析係数表!G41</f>
        <v>0.453348349649138</v>
      </c>
      <c r="K38" s="78">
        <f t="shared" si="3"/>
        <v>5.1116300006637055E-4</v>
      </c>
      <c r="L38" s="79"/>
      <c r="M38" s="80"/>
      <c r="N38" s="81">
        <f>分析係数表!H41</f>
        <v>5.191131069323604E-2</v>
      </c>
      <c r="O38" s="82">
        <f t="shared" si="4"/>
        <v>0.83200168432524546</v>
      </c>
      <c r="P38" s="76">
        <f>分析係数表!C41</f>
        <v>0.72941623882867468</v>
      </c>
      <c r="Q38" s="82">
        <f t="shared" si="5"/>
        <v>0.60687553927964288</v>
      </c>
      <c r="R38" s="83">
        <v>0.61753229449084368</v>
      </c>
      <c r="S38" s="84">
        <f t="shared" si="6"/>
        <v>0.61865982258367114</v>
      </c>
      <c r="T38" s="85">
        <f>分析係数表!F41</f>
        <v>0.55271593173351818</v>
      </c>
      <c r="U38" s="86">
        <f t="shared" si="7"/>
        <v>0.34194314026542683</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投入係数表!S39</f>
        <v>1.1876484560570072E-3</v>
      </c>
      <c r="E39" s="77">
        <f>$C$21*D39</f>
        <v>0.11876484560570072</v>
      </c>
      <c r="F39" s="76">
        <f>分析係数表!C42</f>
        <v>0.64552736982643522</v>
      </c>
      <c r="G39" s="77">
        <f>E39*F39</f>
        <v>7.6665958411690646E-2</v>
      </c>
      <c r="H39" s="77">
        <v>9.0135314960715168E-2</v>
      </c>
      <c r="I39" s="77">
        <f>C39+H39</f>
        <v>9.0135314960715168E-2</v>
      </c>
      <c r="J39" s="76">
        <f>分析係数表!G42</f>
        <v>0.48562628336755648</v>
      </c>
      <c r="K39" s="78">
        <f>I39*J39</f>
        <v>4.3772078004536218E-2</v>
      </c>
      <c r="L39" s="79"/>
      <c r="M39" s="80"/>
      <c r="N39" s="81">
        <f>分析係数表!H42</f>
        <v>1.1765366264383946E-2</v>
      </c>
      <c r="O39" s="82">
        <f t="shared" si="4"/>
        <v>0.18856785578997778</v>
      </c>
      <c r="P39" s="76">
        <f>分析係数表!C42</f>
        <v>0.64552736982643522</v>
      </c>
      <c r="Q39" s="82">
        <f>O39*P39</f>
        <v>0.1217257119819149</v>
      </c>
      <c r="R39" s="83">
        <v>0.13095219091626051</v>
      </c>
      <c r="S39" s="84">
        <f>I39+R39</f>
        <v>0.22108750587697568</v>
      </c>
      <c r="T39" s="85">
        <f>分析係数表!F42</f>
        <v>0.5462012320328542</v>
      </c>
      <c r="U39" s="86">
        <f>S39*T39</f>
        <v>0.120758268097075</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投入係数表!S40</f>
        <v>2.9097387173396674E-2</v>
      </c>
      <c r="E40" s="77">
        <f>$C$21*D40</f>
        <v>2.9097387173396676</v>
      </c>
      <c r="F40" s="76">
        <f>分析係数表!C43</f>
        <v>0.44974585997704541</v>
      </c>
      <c r="G40" s="77">
        <f>E40*F40</f>
        <v>1.3086429417384338</v>
      </c>
      <c r="H40" s="77">
        <v>1.7631481074799644</v>
      </c>
      <c r="I40" s="77">
        <f>C40+H40</f>
        <v>1.7631481074799644</v>
      </c>
      <c r="J40" s="76">
        <f>分析係数表!G43</f>
        <v>0.36430023338101331</v>
      </c>
      <c r="K40" s="78">
        <f>I40*J40</f>
        <v>0.642315267040243</v>
      </c>
      <c r="L40" s="79"/>
      <c r="M40" s="80"/>
      <c r="N40" s="81">
        <f>分析係数表!H43</f>
        <v>3.2949761436991298E-2</v>
      </c>
      <c r="O40" s="82">
        <f t="shared" si="4"/>
        <v>0.52809795490800071</v>
      </c>
      <c r="P40" s="76">
        <f>分析係数表!C43</f>
        <v>0.44974585997704541</v>
      </c>
      <c r="Q40" s="82">
        <f>O40*P40</f>
        <v>0.23750986888221773</v>
      </c>
      <c r="R40" s="83">
        <v>0.47501895789900012</v>
      </c>
      <c r="S40" s="84">
        <f>I40+R40</f>
        <v>2.2381670653789647</v>
      </c>
      <c r="T40" s="85">
        <f>分析係数表!F43</f>
        <v>0.57336445080177667</v>
      </c>
      <c r="U40" s="86">
        <f>S40*T40</f>
        <v>1.2832854302436343</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投入係数表!S41</f>
        <v>0</v>
      </c>
      <c r="E41" s="77">
        <f>$C$21*D41</f>
        <v>0</v>
      </c>
      <c r="F41" s="76">
        <f>分析係数表!C44</f>
        <v>0.68535687071374141</v>
      </c>
      <c r="G41" s="77">
        <f>E41*F41</f>
        <v>0</v>
      </c>
      <c r="H41" s="77">
        <v>3.872321923961228E-3</v>
      </c>
      <c r="I41" s="77">
        <f>C41+H41</f>
        <v>3.872321923961228E-3</v>
      </c>
      <c r="J41" s="76">
        <f>分析係数表!G44</f>
        <v>0.27039319248826293</v>
      </c>
      <c r="K41" s="78">
        <f>I41*J41</f>
        <v>1.0470494873621691E-3</v>
      </c>
      <c r="L41" s="79"/>
      <c r="M41" s="80"/>
      <c r="N41" s="81">
        <f>分析係数表!H44</f>
        <v>0.11684535503788943</v>
      </c>
      <c r="O41" s="82">
        <f t="shared" si="4"/>
        <v>1.8727235143722221</v>
      </c>
      <c r="P41" s="76">
        <f>分析係数表!C44</f>
        <v>0.68535687071374141</v>
      </c>
      <c r="Q41" s="82">
        <f>O41*P41</f>
        <v>1.2834839275221865</v>
      </c>
      <c r="R41" s="83">
        <v>1.3075113365015449</v>
      </c>
      <c r="S41" s="84">
        <f>I41+R41</f>
        <v>1.3113836584255061</v>
      </c>
      <c r="T41" s="85">
        <f>分析係数表!F44</f>
        <v>0.52366979655712054</v>
      </c>
      <c r="U41" s="86">
        <f>S41*T41</f>
        <v>0.68673201361601721</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投入係数表!S42</f>
        <v>3.5629453681710215E-3</v>
      </c>
      <c r="E42" s="77">
        <f>$C$21*D42</f>
        <v>0.35629453681710216</v>
      </c>
      <c r="F42" s="76">
        <f>分析係数表!C45</f>
        <v>1</v>
      </c>
      <c r="G42" s="77">
        <f>E42*F42</f>
        <v>0.35629453681710216</v>
      </c>
      <c r="H42" s="77">
        <v>0.43744126305593956</v>
      </c>
      <c r="I42" s="77">
        <f>C42+H42</f>
        <v>0.43744126305593956</v>
      </c>
      <c r="J42" s="76">
        <f>分析係数表!G45</f>
        <v>0</v>
      </c>
      <c r="K42" s="78">
        <f>I42*J42</f>
        <v>0</v>
      </c>
      <c r="L42" s="79"/>
      <c r="M42" s="80"/>
      <c r="N42" s="81">
        <f>分析係数表!H45</f>
        <v>0</v>
      </c>
      <c r="O42" s="82">
        <f t="shared" si="4"/>
        <v>0</v>
      </c>
      <c r="P42" s="76">
        <f>分析係数表!C45</f>
        <v>1</v>
      </c>
      <c r="Q42" s="82">
        <f>O42*P42</f>
        <v>0</v>
      </c>
      <c r="R42" s="83">
        <v>5.1215336518059991E-2</v>
      </c>
      <c r="S42" s="84">
        <f>I42+R42</f>
        <v>0.48865659957399954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3.5629453681710215E-3</v>
      </c>
      <c r="E43" s="77">
        <f>$C$21*D43</f>
        <v>0.35629453681710216</v>
      </c>
      <c r="F43" s="76">
        <f>分析係数表!C46</f>
        <v>1</v>
      </c>
      <c r="G43" s="77">
        <f>E43*F43</f>
        <v>0.35629453681710216</v>
      </c>
      <c r="H43" s="77">
        <v>0.45309920992660302</v>
      </c>
      <c r="I43" s="77">
        <f>C43+H43</f>
        <v>0.45309920992660302</v>
      </c>
      <c r="J43" s="76">
        <f>分析係数表!G46</f>
        <v>9.2635479388605835E-3</v>
      </c>
      <c r="K43" s="78">
        <f>I43*J43</f>
        <v>4.1973062522149421E-3</v>
      </c>
      <c r="L43" s="79"/>
      <c r="M43" s="80"/>
      <c r="N43" s="81">
        <f>分析係数表!H46</f>
        <v>4.7106371035644121E-2</v>
      </c>
      <c r="O43" s="82">
        <f t="shared" si="4"/>
        <v>0.75499114780033083</v>
      </c>
      <c r="P43" s="76">
        <f>分析係数表!C46</f>
        <v>1</v>
      </c>
      <c r="Q43" s="82">
        <f>O43*P43</f>
        <v>0.75499114780033083</v>
      </c>
      <c r="R43" s="83">
        <v>0.80801933585596319</v>
      </c>
      <c r="S43" s="84">
        <f>I43+R43</f>
        <v>1.2611185457825662</v>
      </c>
      <c r="T43" s="85">
        <f>分析係数表!F46</f>
        <v>0.31310792033348772</v>
      </c>
      <c r="U43" s="86">
        <f>S43*T43</f>
        <v>0.39486620516397164</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投入係数表!S44</f>
        <v>0.5944180522565321</v>
      </c>
      <c r="E44" s="91">
        <f>SUM(E5:E43)</f>
        <v>59.441805225653198</v>
      </c>
      <c r="F44" s="92">
        <f>分析係数表!C47</f>
        <v>0.38982283979167087</v>
      </c>
      <c r="G44" s="91">
        <f>SUM(G5:G43)</f>
        <v>15.973513297771074</v>
      </c>
      <c r="H44" s="91">
        <f>SUM(H5:H43)</f>
        <v>18.910698896207489</v>
      </c>
      <c r="I44" s="91">
        <f>SUM(I5:I43)</f>
        <v>118.91069889620751</v>
      </c>
      <c r="J44" s="92">
        <f>分析係数表!G47</f>
        <v>0.23326731469175374</v>
      </c>
      <c r="K44" s="93">
        <f>SUM(K5:K43)</f>
        <v>25.561990568337457</v>
      </c>
      <c r="L44" s="94">
        <f>最終需要_まとめ!$L$33</f>
        <v>0.627</v>
      </c>
      <c r="M44" s="91">
        <f>K44*L44</f>
        <v>16.027368086347586</v>
      </c>
      <c r="N44" s="95">
        <f>分析係数表!H47</f>
        <v>1</v>
      </c>
      <c r="O44" s="96">
        <f>SUM(O5:O43)</f>
        <v>16.027368086347582</v>
      </c>
      <c r="P44" s="92">
        <f>分析係数表!C47</f>
        <v>0.38982283979167087</v>
      </c>
      <c r="Q44" s="96">
        <f>SUM(Q5:Q43)</f>
        <v>8.3280890999022148</v>
      </c>
      <c r="R44" s="91">
        <f>SUM(R5:R43)</f>
        <v>9.8516233770380772</v>
      </c>
      <c r="S44" s="97">
        <f>SUM(S5:S43)</f>
        <v>128.76232227324559</v>
      </c>
      <c r="T44" s="98">
        <f>分析係数表!F47</f>
        <v>0.43488259974461208</v>
      </c>
      <c r="U44" s="99">
        <f>SUM(U5:U43)</f>
        <v>53.544797333813491</v>
      </c>
      <c r="V44" s="100">
        <f>分析係数表!D47</f>
        <v>5.7416673181664192E-2</v>
      </c>
      <c r="W44" s="101">
        <f>SUM(W5:W43)</f>
        <v>0</v>
      </c>
      <c r="X44" s="92">
        <f>分析係数表!E47</f>
        <v>4.8986266385218774E-2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0.24707259953161598</v>
      </c>
      <c r="G5" s="77">
        <f t="shared" ref="G5:G38" si="1">E5*F5</f>
        <v>0</v>
      </c>
      <c r="H5" s="77">
        <f t="array" ref="H5:H43">MMULT(逆行列係数!C5:AO43,'18'!G5:G43)</f>
        <v>7.4095224164153113E-4</v>
      </c>
      <c r="I5" s="77">
        <f t="shared" ref="I5:I38" si="2">C5+H5</f>
        <v>7.4095224164153113E-4</v>
      </c>
      <c r="J5" s="76">
        <f>分析係数表!G8</f>
        <v>0.12001140250855188</v>
      </c>
      <c r="K5" s="78">
        <f t="shared" ref="K5:K38" si="3">I5*J5</f>
        <v>8.8922717711255593E-5</v>
      </c>
      <c r="L5" s="79" t="s">
        <v>183</v>
      </c>
      <c r="M5" s="80" t="s">
        <v>183</v>
      </c>
      <c r="N5" s="81">
        <f>分析係数表!H8</f>
        <v>1.0676396295256806E-2</v>
      </c>
      <c r="O5" s="82">
        <f t="shared" ref="O5:O43" si="4">$M$44*N5</f>
        <v>0.15693447318886469</v>
      </c>
      <c r="P5" s="76">
        <f>分析係数表!C8</f>
        <v>0.24707259953161598</v>
      </c>
      <c r="Q5" s="82">
        <f t="shared" ref="Q5:Q38" si="5">O5*P5</f>
        <v>3.8774208246897493E-2</v>
      </c>
      <c r="R5" s="83">
        <f t="array" ref="R5:R43">MMULT(逆行列係数!C5:AO43,'18'!Q5:Q43)</f>
        <v>6.061460236503044E-2</v>
      </c>
      <c r="S5" s="84">
        <f t="shared" ref="S5:S38" si="6">I5+R5</f>
        <v>6.1355554606671969E-2</v>
      </c>
      <c r="T5" s="85">
        <f>分析係数表!F8</f>
        <v>0.45011402508551879</v>
      </c>
      <c r="U5" s="86">
        <f t="shared" ref="U5:U38" si="7">S5*T5</f>
        <v>2.7616995645363466E-2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投入係数表!T6</f>
        <v>0</v>
      </c>
      <c r="E6" s="77">
        <f t="shared" si="0"/>
        <v>0</v>
      </c>
      <c r="F6" s="76">
        <f>分析係数表!C9</f>
        <v>9.7560975609756073E-2</v>
      </c>
      <c r="G6" s="77">
        <f t="shared" si="1"/>
        <v>0</v>
      </c>
      <c r="H6" s="77">
        <v>1.9285969013137856E-4</v>
      </c>
      <c r="I6" s="77">
        <f t="shared" si="2"/>
        <v>1.9285969013137856E-4</v>
      </c>
      <c r="J6" s="76">
        <f>分析係数表!G9</f>
        <v>0.27272727272727271</v>
      </c>
      <c r="K6" s="78">
        <f t="shared" si="3"/>
        <v>5.2598097308557784E-5</v>
      </c>
      <c r="L6" s="79"/>
      <c r="M6" s="80"/>
      <c r="N6" s="81">
        <f>分析係数表!H9</f>
        <v>5.7255122088127987E-4</v>
      </c>
      <c r="O6" s="82">
        <f t="shared" si="4"/>
        <v>8.4160443035037856E-3</v>
      </c>
      <c r="P6" s="76">
        <f>分析係数表!C9</f>
        <v>9.7560975609756073E-2</v>
      </c>
      <c r="Q6" s="82">
        <f t="shared" si="5"/>
        <v>8.2107749302475939E-4</v>
      </c>
      <c r="R6" s="83">
        <v>9.9962166877932816E-4</v>
      </c>
      <c r="S6" s="84">
        <f t="shared" si="6"/>
        <v>1.1924813589107067E-3</v>
      </c>
      <c r="T6" s="85">
        <f>分析係数表!F9</f>
        <v>0.77272727272727271</v>
      </c>
      <c r="U6" s="86">
        <f t="shared" si="7"/>
        <v>9.2146286824918247E-4</v>
      </c>
      <c r="V6" s="87">
        <f>分析係数表!D9</f>
        <v>9.0909090909090912E-2</v>
      </c>
      <c r="W6" s="167">
        <f t="shared" si="8"/>
        <v>0</v>
      </c>
      <c r="X6" s="76">
        <f>分析係数表!E9</f>
        <v>0</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1.5676945271232541E-2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1.6578249336870026E-4</v>
      </c>
      <c r="E8" s="77">
        <f t="shared" si="0"/>
        <v>1.6578249336870025E-2</v>
      </c>
      <c r="F8" s="76">
        <f>分析係数表!C11</f>
        <v>0.44906166219839139</v>
      </c>
      <c r="G8" s="77">
        <f t="shared" si="1"/>
        <v>7.4446562035542334E-3</v>
      </c>
      <c r="H8" s="77">
        <v>9.7890842768376132E-2</v>
      </c>
      <c r="I8" s="77">
        <f t="shared" si="2"/>
        <v>9.7890842768376132E-2</v>
      </c>
      <c r="J8" s="76">
        <f>分析係数表!G11</f>
        <v>0.33788395904436858</v>
      </c>
      <c r="K8" s="78">
        <f t="shared" si="3"/>
        <v>3.3075745508768725E-2</v>
      </c>
      <c r="L8" s="79"/>
      <c r="M8" s="80"/>
      <c r="N8" s="81">
        <f>分析係数表!H11</f>
        <v>-2.2452989054167835E-5</v>
      </c>
      <c r="O8" s="82">
        <f t="shared" si="4"/>
        <v>-3.3004095307857979E-4</v>
      </c>
      <c r="P8" s="76">
        <f>分析係数表!C11</f>
        <v>0.44906166219839139</v>
      </c>
      <c r="Q8" s="82">
        <f t="shared" si="5"/>
        <v>-1.4820873898300835E-4</v>
      </c>
      <c r="R8" s="83">
        <v>9.3323200704075703E-3</v>
      </c>
      <c r="S8" s="84">
        <f t="shared" si="6"/>
        <v>0.10722316283878371</v>
      </c>
      <c r="T8" s="85">
        <f>分析係数表!F11</f>
        <v>0.55767918088737201</v>
      </c>
      <c r="U8" s="86">
        <f t="shared" si="7"/>
        <v>5.9796125624086205E-2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投入係数表!T9</f>
        <v>0</v>
      </c>
      <c r="E9" s="77">
        <f t="shared" si="0"/>
        <v>0</v>
      </c>
      <c r="F9" s="76">
        <f>分析係数表!C12</f>
        <v>0.19299381807477189</v>
      </c>
      <c r="G9" s="77">
        <f t="shared" si="1"/>
        <v>0</v>
      </c>
      <c r="H9" s="77">
        <v>1.0953199021605309E-3</v>
      </c>
      <c r="I9" s="77">
        <f t="shared" si="2"/>
        <v>1.0953199021605309E-3</v>
      </c>
      <c r="J9" s="76">
        <f>分析係数表!G12</f>
        <v>0.13871320371671741</v>
      </c>
      <c r="K9" s="78">
        <f t="shared" si="3"/>
        <v>1.5193533272336873E-4</v>
      </c>
      <c r="L9" s="79"/>
      <c r="M9" s="80"/>
      <c r="N9" s="81">
        <f>分析係数表!H12</f>
        <v>9.0137524557956775E-2</v>
      </c>
      <c r="O9" s="82">
        <f t="shared" si="4"/>
        <v>1.3249494061339586</v>
      </c>
      <c r="P9" s="76">
        <f>分析係数表!C12</f>
        <v>0.19299381807477189</v>
      </c>
      <c r="Q9" s="82">
        <f t="shared" si="5"/>
        <v>0.25570704464569427</v>
      </c>
      <c r="R9" s="83">
        <v>0.29942857233675868</v>
      </c>
      <c r="S9" s="84">
        <f t="shared" si="6"/>
        <v>0.30052389223891923</v>
      </c>
      <c r="T9" s="85">
        <f>分析係数表!F12</f>
        <v>0.32372921058795973</v>
      </c>
      <c r="U9" s="86">
        <f t="shared" si="7"/>
        <v>9.7288362397326397E-2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投入係数表!T10</f>
        <v>3.785366931918656E-3</v>
      </c>
      <c r="E10" s="77">
        <f t="shared" si="0"/>
        <v>0.37853669319186561</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0.21221633282952682</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投入係数表!T11</f>
        <v>6.2168435013262597E-3</v>
      </c>
      <c r="E11" s="77">
        <f t="shared" si="0"/>
        <v>0.62168435013262602</v>
      </c>
      <c r="F11" s="76">
        <f>分析係数表!C14</f>
        <v>0.21988652218398286</v>
      </c>
      <c r="G11" s="77">
        <f t="shared" si="1"/>
        <v>0.13670000964687265</v>
      </c>
      <c r="H11" s="77">
        <v>0.24534644436161693</v>
      </c>
      <c r="I11" s="77">
        <f t="shared" si="2"/>
        <v>0.24534644436161693</v>
      </c>
      <c r="J11" s="76">
        <f>分析係数表!G14</f>
        <v>0.16684014869888475</v>
      </c>
      <c r="K11" s="78">
        <f t="shared" si="3"/>
        <v>4.0933637260034822E-2</v>
      </c>
      <c r="L11" s="79"/>
      <c r="M11" s="80"/>
      <c r="N11" s="81">
        <f>分析係数表!H14</f>
        <v>1.1338759472354757E-3</v>
      </c>
      <c r="O11" s="82">
        <f t="shared" si="4"/>
        <v>1.6667068130468279E-2</v>
      </c>
      <c r="P11" s="76">
        <f>分析係数表!C14</f>
        <v>0.21988652218398286</v>
      </c>
      <c r="Q11" s="82">
        <f t="shared" si="5"/>
        <v>3.6648636462121667E-3</v>
      </c>
      <c r="R11" s="83">
        <v>4.2066357571326499E-2</v>
      </c>
      <c r="S11" s="84">
        <f t="shared" si="6"/>
        <v>0.28741280193294344</v>
      </c>
      <c r="T11" s="85">
        <f>分析係数表!F14</f>
        <v>0.30074349442379184</v>
      </c>
      <c r="U11" s="86">
        <f t="shared" si="7"/>
        <v>8.6437530395446563E-2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投入係数表!T12</f>
        <v>1.7959770114942528E-2</v>
      </c>
      <c r="E12" s="77">
        <f t="shared" si="0"/>
        <v>1.7959770114942528</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0.12079498882676019</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投入係数表!T13</f>
        <v>1.3815207780725023E-3</v>
      </c>
      <c r="E13" s="77">
        <f t="shared" si="0"/>
        <v>0.13815207780725022</v>
      </c>
      <c r="F13" s="76">
        <f>分析係数表!C16</f>
        <v>4.5651796563096703E-2</v>
      </c>
      <c r="G13" s="77">
        <f t="shared" si="1"/>
        <v>6.306890550825694E-3</v>
      </c>
      <c r="H13" s="77">
        <v>1.2125959782054569E-2</v>
      </c>
      <c r="I13" s="77">
        <f t="shared" si="2"/>
        <v>1.2125959782054569E-2</v>
      </c>
      <c r="J13" s="76">
        <f>分析係数表!G16</f>
        <v>3.2758620689655175E-2</v>
      </c>
      <c r="K13" s="78">
        <f t="shared" si="3"/>
        <v>3.9722971699833936E-4</v>
      </c>
      <c r="L13" s="79"/>
      <c r="M13" s="80"/>
      <c r="N13" s="81">
        <f>分析係数表!H16</f>
        <v>1.6682570867246702E-2</v>
      </c>
      <c r="O13" s="82">
        <f t="shared" si="4"/>
        <v>0.24522042813738479</v>
      </c>
      <c r="P13" s="76">
        <f>分析係数表!C16</f>
        <v>4.5651796563096703E-2</v>
      </c>
      <c r="Q13" s="82">
        <f t="shared" si="5"/>
        <v>1.1194753098443365E-2</v>
      </c>
      <c r="R13" s="83">
        <v>1.3931548251887955E-2</v>
      </c>
      <c r="S13" s="84">
        <f t="shared" si="6"/>
        <v>2.6057508033942522E-2</v>
      </c>
      <c r="T13" s="85">
        <f>分析係数表!F16</f>
        <v>0.28965517241379313</v>
      </c>
      <c r="U13" s="86">
        <f t="shared" si="7"/>
        <v>7.5476919822454209E-3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投入係数表!T14</f>
        <v>2.0418877099911581E-2</v>
      </c>
      <c r="E14" s="77">
        <f t="shared" si="0"/>
        <v>2.0418877099911583</v>
      </c>
      <c r="F14" s="76">
        <f>分析係数表!C17</f>
        <v>0.18709439528023597</v>
      </c>
      <c r="G14" s="77">
        <f t="shared" si="1"/>
        <v>0.38202574633094161</v>
      </c>
      <c r="H14" s="77">
        <v>0.44739627711929109</v>
      </c>
      <c r="I14" s="77">
        <f t="shared" si="2"/>
        <v>0.44739627711929109</v>
      </c>
      <c r="J14" s="76">
        <f>分析係数表!G17</f>
        <v>0.21183949688973955</v>
      </c>
      <c r="K14" s="78">
        <f t="shared" si="3"/>
        <v>9.4776202255293124E-2</v>
      </c>
      <c r="L14" s="79"/>
      <c r="M14" s="80"/>
      <c r="N14" s="81">
        <f>分析係数表!H17</f>
        <v>2.9525680606230704E-3</v>
      </c>
      <c r="O14" s="82">
        <f t="shared" si="4"/>
        <v>4.3400385329833244E-2</v>
      </c>
      <c r="P14" s="76">
        <f>分析係数表!C17</f>
        <v>0.18709439528023597</v>
      </c>
      <c r="Q14" s="82">
        <f t="shared" si="5"/>
        <v>8.1199688482143755E-3</v>
      </c>
      <c r="R14" s="83">
        <v>2.2819646282333596E-2</v>
      </c>
      <c r="S14" s="84">
        <f t="shared" si="6"/>
        <v>0.47021592340162466</v>
      </c>
      <c r="T14" s="85">
        <f>分析係数表!F17</f>
        <v>0.32134800738259622</v>
      </c>
      <c r="U14" s="86">
        <f t="shared" si="7"/>
        <v>0.15110295002467958</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投入係数表!T15</f>
        <v>3.6057692307692304E-2</v>
      </c>
      <c r="E15" s="77">
        <f t="shared" si="0"/>
        <v>3.6057692307692304</v>
      </c>
      <c r="F15" s="76">
        <f>分析係数表!C18</f>
        <v>0.19379844961240311</v>
      </c>
      <c r="G15" s="77">
        <f t="shared" si="1"/>
        <v>0.69879248658318427</v>
      </c>
      <c r="H15" s="77">
        <v>0.73624920697045981</v>
      </c>
      <c r="I15" s="77">
        <f t="shared" si="2"/>
        <v>0.73624920697045981</v>
      </c>
      <c r="J15" s="76">
        <f>分析係数表!G18</f>
        <v>0.21558441558441557</v>
      </c>
      <c r="K15" s="78">
        <f t="shared" si="3"/>
        <v>0.15872385500921601</v>
      </c>
      <c r="L15" s="79"/>
      <c r="M15" s="80"/>
      <c r="N15" s="81">
        <f>分析係数表!H18</f>
        <v>4.3783328655627279E-4</v>
      </c>
      <c r="O15" s="82">
        <f t="shared" si="4"/>
        <v>6.435798585032306E-3</v>
      </c>
      <c r="P15" s="76">
        <f>分析係数表!C18</f>
        <v>0.19379844961240311</v>
      </c>
      <c r="Q15" s="82">
        <f t="shared" si="5"/>
        <v>1.2472477877969587E-3</v>
      </c>
      <c r="R15" s="83">
        <v>4.1400299278233467E-3</v>
      </c>
      <c r="S15" s="84">
        <f t="shared" si="6"/>
        <v>0.74038923689828318</v>
      </c>
      <c r="T15" s="85">
        <f>分析係数表!F18</f>
        <v>0.45643447461629277</v>
      </c>
      <c r="U15" s="86">
        <f t="shared" si="7"/>
        <v>0.3379391723552258</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投入係数表!T16</f>
        <v>5.8852785145888592E-3</v>
      </c>
      <c r="E16" s="77">
        <f t="shared" si="0"/>
        <v>0.58852785145888598</v>
      </c>
      <c r="F16" s="76">
        <f>分析係数表!C19</f>
        <v>0.18975946996975368</v>
      </c>
      <c r="G16" s="77">
        <f t="shared" si="1"/>
        <v>0.11167873315527613</v>
      </c>
      <c r="H16" s="77">
        <v>0.15824072964681313</v>
      </c>
      <c r="I16" s="77">
        <f t="shared" si="2"/>
        <v>0.15824072964681313</v>
      </c>
      <c r="J16" s="76">
        <f>分析係数表!G19</f>
        <v>5.7642820380854352E-2</v>
      </c>
      <c r="K16" s="78">
        <f t="shared" si="3"/>
        <v>9.1214419559665829E-3</v>
      </c>
      <c r="L16" s="79"/>
      <c r="M16" s="80"/>
      <c r="N16" s="81">
        <f>分析係数表!H19</f>
        <v>-1.1226494527083918E-4</v>
      </c>
      <c r="O16" s="82">
        <f t="shared" si="4"/>
        <v>-1.650204765392899E-3</v>
      </c>
      <c r="P16" s="76">
        <f>分析係数表!C19</f>
        <v>0.18975946996975368</v>
      </c>
      <c r="Q16" s="82">
        <f t="shared" si="5"/>
        <v>-3.131419816225182E-4</v>
      </c>
      <c r="R16" s="83">
        <v>3.0439881479766718E-3</v>
      </c>
      <c r="S16" s="84">
        <f t="shared" si="6"/>
        <v>0.16128471779478981</v>
      </c>
      <c r="T16" s="85">
        <f>分析係数表!F19</f>
        <v>0.23974952822096415</v>
      </c>
      <c r="U16" s="86">
        <f t="shared" si="7"/>
        <v>3.8667935000552198E-2</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投入係数表!T17</f>
        <v>4.7717727674624226E-2</v>
      </c>
      <c r="E17" s="77">
        <f t="shared" si="0"/>
        <v>4.7717727674624228</v>
      </c>
      <c r="F17" s="76">
        <f>分析係数表!C20</f>
        <v>6.5301867121599799E-2</v>
      </c>
      <c r="G17" s="77">
        <f t="shared" si="1"/>
        <v>0.31160567119529969</v>
      </c>
      <c r="H17" s="77">
        <v>0.3361164460783056</v>
      </c>
      <c r="I17" s="77">
        <f t="shared" si="2"/>
        <v>0.3361164460783056</v>
      </c>
      <c r="J17" s="76">
        <f>分析係数表!G20</f>
        <v>0.10011990407673861</v>
      </c>
      <c r="K17" s="78">
        <f t="shared" si="3"/>
        <v>3.3651946339974245E-2</v>
      </c>
      <c r="L17" s="79"/>
      <c r="M17" s="80"/>
      <c r="N17" s="81">
        <f>分析係数表!H20</f>
        <v>5.5009823182711204E-4</v>
      </c>
      <c r="O17" s="82">
        <f t="shared" si="4"/>
        <v>8.0860033504252058E-3</v>
      </c>
      <c r="P17" s="76">
        <f>分析係数表!C20</f>
        <v>6.5301867121599799E-2</v>
      </c>
      <c r="Q17" s="82">
        <f t="shared" si="5"/>
        <v>5.2803111633427759E-4</v>
      </c>
      <c r="R17" s="83">
        <v>2.2013035932036797E-3</v>
      </c>
      <c r="S17" s="84">
        <f t="shared" si="6"/>
        <v>0.33831774967150929</v>
      </c>
      <c r="T17" s="85">
        <f>分析係数表!F20</f>
        <v>0.22242206235011991</v>
      </c>
      <c r="U17" s="86">
        <f t="shared" si="7"/>
        <v>7.5249331611588699E-2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投入係数表!T18</f>
        <v>2.1385941644562333E-2</v>
      </c>
      <c r="E18" s="77">
        <f t="shared" si="0"/>
        <v>2.1385941644562334</v>
      </c>
      <c r="F18" s="76">
        <f>分析係数表!C21</f>
        <v>0.11128404669260705</v>
      </c>
      <c r="G18" s="77">
        <f t="shared" si="1"/>
        <v>0.23799141285388445</v>
      </c>
      <c r="H18" s="77">
        <v>0.25763521642737391</v>
      </c>
      <c r="I18" s="77">
        <f t="shared" si="2"/>
        <v>0.25763521642737391</v>
      </c>
      <c r="J18" s="76">
        <f>分析係数表!G21</f>
        <v>0.28512917454316322</v>
      </c>
      <c r="K18" s="78">
        <f t="shared" si="3"/>
        <v>7.345931659318633E-2</v>
      </c>
      <c r="L18" s="79"/>
      <c r="M18" s="80"/>
      <c r="N18" s="81">
        <f>分析係数表!H21</f>
        <v>9.2057255122088126E-4</v>
      </c>
      <c r="O18" s="82">
        <f t="shared" si="4"/>
        <v>1.3531679076221772E-2</v>
      </c>
      <c r="P18" s="76">
        <f>分析係数表!C21</f>
        <v>0.11128404669260705</v>
      </c>
      <c r="Q18" s="82">
        <f t="shared" si="5"/>
        <v>1.5058600061476374E-3</v>
      </c>
      <c r="R18" s="83">
        <v>5.0837431443829014E-3</v>
      </c>
      <c r="S18" s="84">
        <f t="shared" si="6"/>
        <v>0.26271895957175684</v>
      </c>
      <c r="T18" s="85">
        <f>分析係数表!F21</f>
        <v>0.42485822306238186</v>
      </c>
      <c r="U18" s="86">
        <f t="shared" si="7"/>
        <v>0.11161831032845435</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投入係数表!T19</f>
        <v>2.2933244916003535E-3</v>
      </c>
      <c r="E19" s="77">
        <f t="shared" si="0"/>
        <v>0.22933244916003537</v>
      </c>
      <c r="F19" s="76">
        <f>分析係数表!C22</f>
        <v>0.13366912049593183</v>
      </c>
      <c r="G19" s="77">
        <f t="shared" si="1"/>
        <v>3.0654666780399926E-2</v>
      </c>
      <c r="H19" s="77">
        <v>4.0581971997940176E-2</v>
      </c>
      <c r="I19" s="77">
        <f t="shared" si="2"/>
        <v>4.0581971997940176E-2</v>
      </c>
      <c r="J19" s="76">
        <f>分析係数表!G22</f>
        <v>0.19466531325776801</v>
      </c>
      <c r="K19" s="78">
        <f t="shared" si="3"/>
        <v>7.8999022915969934E-3</v>
      </c>
      <c r="L19" s="79"/>
      <c r="M19" s="80"/>
      <c r="N19" s="81">
        <f>分析係数表!H22</f>
        <v>4.490597810833567E-5</v>
      </c>
      <c r="O19" s="82">
        <f t="shared" si="4"/>
        <v>6.6008190615715959E-4</v>
      </c>
      <c r="P19" s="76">
        <f>分析係数表!C22</f>
        <v>0.13366912049593183</v>
      </c>
      <c r="Q19" s="82">
        <f t="shared" si="5"/>
        <v>8.8232567851305723E-5</v>
      </c>
      <c r="R19" s="83">
        <v>1.5240079131228204E-3</v>
      </c>
      <c r="S19" s="84">
        <f t="shared" si="6"/>
        <v>4.2105979911062998E-2</v>
      </c>
      <c r="T19" s="85">
        <f>分析係数表!F22</f>
        <v>0.41154908926859529</v>
      </c>
      <c r="U19" s="86">
        <f t="shared" si="7"/>
        <v>1.7328677685159746E-2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投入係数表!T20</f>
        <v>3.1222369584438551E-3</v>
      </c>
      <c r="E20" s="77">
        <f t="shared" si="0"/>
        <v>0.31222369584438553</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3.3004095307857979E-4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投入係数表!T21</f>
        <v>1.3815207780725023E-4</v>
      </c>
      <c r="E21" s="77">
        <f t="shared" si="0"/>
        <v>1.3815207780725022E-2</v>
      </c>
      <c r="F21" s="76">
        <f>分析係数表!C24</f>
        <v>0.55726027397260269</v>
      </c>
      <c r="G21" s="77">
        <f t="shared" si="1"/>
        <v>7.6986664728752588E-3</v>
      </c>
      <c r="H21" s="77">
        <v>2.3603909996588724E-2</v>
      </c>
      <c r="I21" s="77">
        <f t="shared" si="2"/>
        <v>2.3603909996588724E-2</v>
      </c>
      <c r="J21" s="76">
        <f>分析係数表!G24</f>
        <v>0.20783847980997625</v>
      </c>
      <c r="K21" s="78">
        <f t="shared" si="3"/>
        <v>4.9058007712625019E-3</v>
      </c>
      <c r="L21" s="79"/>
      <c r="M21" s="80"/>
      <c r="N21" s="81">
        <f>分析係数表!H24</f>
        <v>3.255683412854336E-4</v>
      </c>
      <c r="O21" s="82">
        <f t="shared" si="4"/>
        <v>4.785593819639407E-3</v>
      </c>
      <c r="P21" s="76">
        <f>分析係数表!C24</f>
        <v>0.55726027397260269</v>
      </c>
      <c r="Q21" s="82">
        <f t="shared" si="5"/>
        <v>2.6668213230538499E-3</v>
      </c>
      <c r="R21" s="83">
        <v>1.3739171273941156E-2</v>
      </c>
      <c r="S21" s="84">
        <f t="shared" si="6"/>
        <v>3.7343081270529876E-2</v>
      </c>
      <c r="T21" s="85">
        <f>分析係数表!F24</f>
        <v>0.38954869358669836</v>
      </c>
      <c r="U21" s="86">
        <f t="shared" si="7"/>
        <v>1.4546948523436817E-2</v>
      </c>
      <c r="V21" s="87">
        <f>分析係数表!D24</f>
        <v>4.1567695961995249E-3</v>
      </c>
      <c r="W21" s="167">
        <f t="shared" si="8"/>
        <v>0</v>
      </c>
      <c r="X21" s="76">
        <f>分析係数表!E24</f>
        <v>2.3752969121140144E-3</v>
      </c>
      <c r="Y21" s="166">
        <f t="shared" si="9"/>
        <v>0</v>
      </c>
    </row>
    <row r="22" spans="1:25" x14ac:dyDescent="0.2">
      <c r="A22" s="6" t="s">
        <v>10</v>
      </c>
      <c r="B22" s="5" t="s">
        <v>271</v>
      </c>
      <c r="C22" s="75">
        <f>最終需要_まとめ!C23</f>
        <v>100</v>
      </c>
      <c r="D22" s="76">
        <f>投入係数表!T22</f>
        <v>0.28970490716180369</v>
      </c>
      <c r="E22" s="77">
        <f t="shared" si="0"/>
        <v>28.970490716180368</v>
      </c>
      <c r="F22" s="76">
        <f>分析係数表!C25</f>
        <v>7.2460776218001621E-2</v>
      </c>
      <c r="G22" s="77">
        <f t="shared" si="1"/>
        <v>2.0992242447108391</v>
      </c>
      <c r="H22" s="77">
        <v>2.1680660318511253</v>
      </c>
      <c r="I22" s="77">
        <f t="shared" si="2"/>
        <v>102.16806603185113</v>
      </c>
      <c r="J22" s="76">
        <f>分析係数表!G25</f>
        <v>0.19694960212201593</v>
      </c>
      <c r="K22" s="78">
        <f t="shared" si="3"/>
        <v>20.121959954548931</v>
      </c>
      <c r="L22" s="79"/>
      <c r="M22" s="80"/>
      <c r="N22" s="81">
        <f>分析係数表!H25</f>
        <v>5.0519225371877636E-4</v>
      </c>
      <c r="O22" s="82">
        <f t="shared" si="4"/>
        <v>7.4259214442680462E-3</v>
      </c>
      <c r="P22" s="76">
        <f>分析係数表!C25</f>
        <v>7.2460776218001621E-2</v>
      </c>
      <c r="Q22" s="82">
        <f t="shared" si="5"/>
        <v>5.3808803198556626E-4</v>
      </c>
      <c r="R22" s="83">
        <v>7.8797193636254703E-3</v>
      </c>
      <c r="S22" s="84">
        <f t="shared" si="6"/>
        <v>102.17594575121475</v>
      </c>
      <c r="T22" s="85">
        <f>分析係数表!F25</f>
        <v>0.34811560565870908</v>
      </c>
      <c r="U22" s="86">
        <f t="shared" si="7"/>
        <v>35.569041238935526</v>
      </c>
      <c r="V22" s="87">
        <f>分析係数表!D25</f>
        <v>1.248894783377542E-2</v>
      </c>
      <c r="W22" s="167">
        <f t="shared" si="8"/>
        <v>1</v>
      </c>
      <c r="X22" s="76">
        <f>分析係数表!E25</f>
        <v>1.1715296198054819E-2</v>
      </c>
      <c r="Y22" s="166">
        <f t="shared" si="9"/>
        <v>1</v>
      </c>
    </row>
    <row r="23" spans="1:25" x14ac:dyDescent="0.2">
      <c r="A23" s="6" t="s">
        <v>11</v>
      </c>
      <c r="B23" s="5" t="s">
        <v>35</v>
      </c>
      <c r="C23" s="90"/>
      <c r="D23" s="76">
        <f>投入係数表!T23</f>
        <v>2.1192528735632182E-2</v>
      </c>
      <c r="E23" s="77">
        <f t="shared" si="0"/>
        <v>2.1192528735632181</v>
      </c>
      <c r="F23" s="76">
        <f>分析係数表!C26</f>
        <v>0.52994639944068989</v>
      </c>
      <c r="G23" s="77">
        <f t="shared" si="1"/>
        <v>1.1230904298491631</v>
      </c>
      <c r="H23" s="77">
        <v>1.2475421731483363</v>
      </c>
      <c r="I23" s="77">
        <f t="shared" si="2"/>
        <v>1.2475421731483363</v>
      </c>
      <c r="J23" s="76">
        <f>分析係数表!G26</f>
        <v>0.19649205047072152</v>
      </c>
      <c r="K23" s="78">
        <f t="shared" si="3"/>
        <v>0.24513211965061649</v>
      </c>
      <c r="L23" s="79"/>
      <c r="M23" s="80"/>
      <c r="N23" s="81">
        <f>分析係数表!H26</f>
        <v>1.0148751052483862E-2</v>
      </c>
      <c r="O23" s="82">
        <f t="shared" si="4"/>
        <v>0.14917851079151806</v>
      </c>
      <c r="P23" s="76">
        <f>分析係数表!C26</f>
        <v>0.52994639944068989</v>
      </c>
      <c r="Q23" s="82">
        <f t="shared" si="5"/>
        <v>7.9056614667889102E-2</v>
      </c>
      <c r="R23" s="83">
        <v>9.2385515166305165E-2</v>
      </c>
      <c r="S23" s="84">
        <f t="shared" si="6"/>
        <v>1.3399276883146414</v>
      </c>
      <c r="T23" s="85">
        <f>分析係数表!F26</f>
        <v>0.33286456502207118</v>
      </c>
      <c r="U23" s="86">
        <f t="shared" si="7"/>
        <v>0.44601444713188249</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投入係数表!T24</f>
        <v>5.5260831122900086E-5</v>
      </c>
      <c r="E24" s="77">
        <f t="shared" si="0"/>
        <v>5.5260831122900082E-3</v>
      </c>
      <c r="F24" s="76">
        <f>分析係数表!C27</f>
        <v>1</v>
      </c>
      <c r="G24" s="77">
        <f t="shared" si="1"/>
        <v>5.5260831122900082E-3</v>
      </c>
      <c r="H24" s="77">
        <v>1.0981036745283154E-2</v>
      </c>
      <c r="I24" s="77">
        <f t="shared" si="2"/>
        <v>1.0981036745283154E-2</v>
      </c>
      <c r="J24" s="76">
        <f>分析係数表!G27</f>
        <v>0.17101837770961673</v>
      </c>
      <c r="K24" s="78">
        <f t="shared" si="3"/>
        <v>1.8779590897480148E-3</v>
      </c>
      <c r="L24" s="79"/>
      <c r="M24" s="80"/>
      <c r="N24" s="81">
        <f>分析係数表!H27</f>
        <v>1.1349985966881842E-2</v>
      </c>
      <c r="O24" s="82">
        <f t="shared" si="4"/>
        <v>0.16683570178122209</v>
      </c>
      <c r="P24" s="76">
        <f>分析係数表!C27</f>
        <v>1</v>
      </c>
      <c r="Q24" s="82">
        <f t="shared" si="5"/>
        <v>0.16683570178122209</v>
      </c>
      <c r="R24" s="83">
        <v>0.17344037698794768</v>
      </c>
      <c r="S24" s="84">
        <f t="shared" si="6"/>
        <v>0.18442141373323084</v>
      </c>
      <c r="T24" s="85">
        <f>分析係数表!F27</f>
        <v>0.32043714720210326</v>
      </c>
      <c r="U24" s="86">
        <f t="shared" si="7"/>
        <v>5.9095471699655282E-2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投入係数表!T25</f>
        <v>0</v>
      </c>
      <c r="E25" s="77">
        <f t="shared" si="0"/>
        <v>0</v>
      </c>
      <c r="F25" s="76">
        <f>分析係数表!C28</f>
        <v>0.16640624999999998</v>
      </c>
      <c r="G25" s="77">
        <f t="shared" si="1"/>
        <v>0</v>
      </c>
      <c r="H25" s="77">
        <v>2.5505292089900912E-2</v>
      </c>
      <c r="I25" s="77">
        <f t="shared" si="2"/>
        <v>2.5505292089900912E-2</v>
      </c>
      <c r="J25" s="76">
        <f>分析係数表!G28</f>
        <v>0.1248661800486618</v>
      </c>
      <c r="K25" s="78">
        <f t="shared" si="3"/>
        <v>3.184748394291277E-3</v>
      </c>
      <c r="L25" s="79"/>
      <c r="M25" s="80"/>
      <c r="N25" s="81">
        <f>分析係数表!H28</f>
        <v>1.9927027785573953E-2</v>
      </c>
      <c r="O25" s="82">
        <f t="shared" si="4"/>
        <v>0.29291134585723955</v>
      </c>
      <c r="P25" s="76">
        <f>分析係数表!C28</f>
        <v>0.16640624999999998</v>
      </c>
      <c r="Q25" s="82">
        <f t="shared" si="5"/>
        <v>4.874227864655626E-2</v>
      </c>
      <c r="R25" s="83">
        <v>5.7795608253286251E-2</v>
      </c>
      <c r="S25" s="84">
        <f t="shared" si="6"/>
        <v>8.3300900343187156E-2</v>
      </c>
      <c r="T25" s="85">
        <f>分析係数表!F28</f>
        <v>0.21187347931873479</v>
      </c>
      <c r="U25" s="86">
        <f t="shared" si="7"/>
        <v>1.7649251586094251E-2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投入係数表!T26</f>
        <v>5.387931034482759E-3</v>
      </c>
      <c r="E26" s="77">
        <f t="shared" si="0"/>
        <v>0.53879310344827591</v>
      </c>
      <c r="F26" s="76">
        <f>分析係数表!C29</f>
        <v>0.73364739989128469</v>
      </c>
      <c r="G26" s="77">
        <f t="shared" si="1"/>
        <v>0.3952841594241836</v>
      </c>
      <c r="H26" s="77">
        <v>0.50679996170335317</v>
      </c>
      <c r="I26" s="77">
        <f t="shared" si="2"/>
        <v>0.50679996170335317</v>
      </c>
      <c r="J26" s="76">
        <f>分析係数表!G29</f>
        <v>0.26009380097879281</v>
      </c>
      <c r="K26" s="78">
        <f t="shared" si="3"/>
        <v>0.13181552837533175</v>
      </c>
      <c r="L26" s="79"/>
      <c r="M26" s="80"/>
      <c r="N26" s="81">
        <f>分析係数表!H29</f>
        <v>1.0137524557956778E-2</v>
      </c>
      <c r="O26" s="82">
        <f t="shared" si="4"/>
        <v>0.14901349031497879</v>
      </c>
      <c r="P26" s="76">
        <f>分析係数表!C29</f>
        <v>0.73364739989128469</v>
      </c>
      <c r="Q26" s="82">
        <f t="shared" si="5"/>
        <v>0.10932335971830932</v>
      </c>
      <c r="R26" s="83">
        <v>0.18034941756460565</v>
      </c>
      <c r="S26" s="84">
        <f t="shared" si="6"/>
        <v>0.68714937926795883</v>
      </c>
      <c r="T26" s="85">
        <f>分析係数表!F29</f>
        <v>0.41032830342577487</v>
      </c>
      <c r="U26" s="86">
        <f t="shared" si="7"/>
        <v>0.28195683899509588</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投入係数表!T27</f>
        <v>3.3156498673740055E-3</v>
      </c>
      <c r="E27" s="77">
        <f t="shared" si="0"/>
        <v>0.33156498673740054</v>
      </c>
      <c r="F27" s="76">
        <f>分析係数表!C30</f>
        <v>1</v>
      </c>
      <c r="G27" s="77">
        <f t="shared" si="1"/>
        <v>0.33156498673740054</v>
      </c>
      <c r="H27" s="77">
        <v>0.3700966258390222</v>
      </c>
      <c r="I27" s="77">
        <f t="shared" si="2"/>
        <v>0.3700966258390222</v>
      </c>
      <c r="J27" s="76">
        <f>分析係数表!G30</f>
        <v>0.34455785557569396</v>
      </c>
      <c r="K27" s="78">
        <f t="shared" si="3"/>
        <v>0.12751969975489347</v>
      </c>
      <c r="L27" s="79"/>
      <c r="M27" s="80"/>
      <c r="N27" s="81">
        <f>分析係数表!H30</f>
        <v>0</v>
      </c>
      <c r="O27" s="82">
        <f t="shared" si="4"/>
        <v>0</v>
      </c>
      <c r="P27" s="76">
        <f>分析係数表!C30</f>
        <v>1</v>
      </c>
      <c r="Q27" s="82">
        <f t="shared" si="5"/>
        <v>0</v>
      </c>
      <c r="R27" s="83">
        <v>3.6466601309902778E-2</v>
      </c>
      <c r="S27" s="84">
        <f t="shared" si="6"/>
        <v>0.40656322714892495</v>
      </c>
      <c r="T27" s="85">
        <f>分析係数表!F30</f>
        <v>0.43861490031479539</v>
      </c>
      <c r="U27" s="86">
        <f t="shared" si="7"/>
        <v>0.17832468934758725</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投入係数表!T28</f>
        <v>2.8846153846153848E-2</v>
      </c>
      <c r="E28" s="77">
        <f t="shared" si="0"/>
        <v>2.8846153846153846</v>
      </c>
      <c r="F28" s="76">
        <f>分析係数表!C31</f>
        <v>8.5246870996353641E-2</v>
      </c>
      <c r="G28" s="77">
        <f t="shared" si="1"/>
        <v>0.24590443556640473</v>
      </c>
      <c r="H28" s="77">
        <v>0.26981169688896073</v>
      </c>
      <c r="I28" s="77">
        <f t="shared" si="2"/>
        <v>0.26981169688896073</v>
      </c>
      <c r="J28" s="76">
        <f>分析係数表!G31</f>
        <v>7.1346375143843496E-2</v>
      </c>
      <c r="K28" s="78">
        <f t="shared" si="3"/>
        <v>1.9250086544436783E-2</v>
      </c>
      <c r="L28" s="79"/>
      <c r="M28" s="80"/>
      <c r="N28" s="81">
        <f>分析係数表!H31</f>
        <v>2.2093741229301151E-2</v>
      </c>
      <c r="O28" s="82">
        <f t="shared" si="4"/>
        <v>0.32476029782932253</v>
      </c>
      <c r="P28" s="76">
        <f>分析係数表!C31</f>
        <v>8.5246870996353641E-2</v>
      </c>
      <c r="Q28" s="82">
        <f t="shared" si="5"/>
        <v>2.7684799213793646E-2</v>
      </c>
      <c r="R28" s="83">
        <v>3.7807276500434021E-2</v>
      </c>
      <c r="S28" s="84">
        <f t="shared" si="6"/>
        <v>0.30761897338939476</v>
      </c>
      <c r="T28" s="85">
        <f>分析係数表!F31</f>
        <v>0.34637514384349827</v>
      </c>
      <c r="U28" s="86">
        <f t="shared" si="7"/>
        <v>0.10655156615674087</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投入係数表!T29</f>
        <v>1.7683465959328027E-3</v>
      </c>
      <c r="E29" s="77">
        <f t="shared" si="0"/>
        <v>0.17683465959328026</v>
      </c>
      <c r="F29" s="76">
        <f>分析係数表!C32</f>
        <v>0.30214830214830213</v>
      </c>
      <c r="G29" s="77">
        <f t="shared" si="1"/>
        <v>5.3430292157082601E-2</v>
      </c>
      <c r="H29" s="77">
        <v>6.061901982488848E-2</v>
      </c>
      <c r="I29" s="77">
        <f t="shared" si="2"/>
        <v>6.061901982488848E-2</v>
      </c>
      <c r="J29" s="76">
        <f>分析係数表!G32</f>
        <v>0.14123006833712984</v>
      </c>
      <c r="K29" s="78">
        <f t="shared" si="3"/>
        <v>8.5612283123988279E-3</v>
      </c>
      <c r="L29" s="79"/>
      <c r="M29" s="80"/>
      <c r="N29" s="81">
        <f>分析係数表!H32</f>
        <v>6.1970249789503225E-3</v>
      </c>
      <c r="O29" s="82">
        <f t="shared" si="4"/>
        <v>9.1091303049688016E-2</v>
      </c>
      <c r="P29" s="76">
        <f>分析係数表!C32</f>
        <v>0.30214830214830213</v>
      </c>
      <c r="Q29" s="82">
        <f t="shared" si="5"/>
        <v>2.752308255693969E-2</v>
      </c>
      <c r="R29" s="83">
        <v>3.5769075371300321E-2</v>
      </c>
      <c r="S29" s="84">
        <f t="shared" si="6"/>
        <v>9.6388095196188794E-2</v>
      </c>
      <c r="T29" s="85">
        <f>分析係数表!F32</f>
        <v>0.48519362186788156</v>
      </c>
      <c r="U29" s="86">
        <f t="shared" si="7"/>
        <v>4.6766889013185001E-2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投入係数表!T30</f>
        <v>7.4602122015915114E-4</v>
      </c>
      <c r="E30" s="77">
        <f t="shared" si="0"/>
        <v>7.4602122015915109E-2</v>
      </c>
      <c r="F30" s="76">
        <f>分析係数表!C33</f>
        <v>0.62789160608063455</v>
      </c>
      <c r="G30" s="77">
        <f t="shared" si="1"/>
        <v>4.6842046209596401E-2</v>
      </c>
      <c r="H30" s="77">
        <v>5.9780540710843072E-2</v>
      </c>
      <c r="I30" s="77">
        <f t="shared" si="2"/>
        <v>5.9780540710843072E-2</v>
      </c>
      <c r="J30" s="76">
        <f>分析係数表!G33</f>
        <v>0.50525210084033612</v>
      </c>
      <c r="K30" s="78">
        <f t="shared" si="3"/>
        <v>3.0204243783524702E-2</v>
      </c>
      <c r="L30" s="79"/>
      <c r="M30" s="80"/>
      <c r="N30" s="81">
        <f>分析係数表!H33</f>
        <v>9.5425203480213302E-4</v>
      </c>
      <c r="O30" s="82">
        <f t="shared" si="4"/>
        <v>1.402674050583964E-2</v>
      </c>
      <c r="P30" s="76">
        <f>分析係数表!C33</f>
        <v>0.62789160608063455</v>
      </c>
      <c r="Q30" s="82">
        <f t="shared" si="5"/>
        <v>8.8072726242879439E-3</v>
      </c>
      <c r="R30" s="83">
        <v>3.8668830515272853E-2</v>
      </c>
      <c r="S30" s="84">
        <f t="shared" si="6"/>
        <v>9.8449371226115925E-2</v>
      </c>
      <c r="T30" s="85">
        <f>分析係数表!F33</f>
        <v>0.63235294117647056</v>
      </c>
      <c r="U30" s="86">
        <f t="shared" si="7"/>
        <v>6.2254749451808596E-2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投入係数表!T31</f>
        <v>4.3020557029177717E-2</v>
      </c>
      <c r="E31" s="77">
        <f t="shared" si="0"/>
        <v>4.3020557029177713</v>
      </c>
      <c r="F31" s="76">
        <f>分析係数表!C34</f>
        <v>0.27565714917493578</v>
      </c>
      <c r="G31" s="77">
        <f t="shared" si="1"/>
        <v>1.1858924106580873</v>
      </c>
      <c r="H31" s="77">
        <v>1.3178387651739318</v>
      </c>
      <c r="I31" s="77">
        <f t="shared" si="2"/>
        <v>1.3178387651739318</v>
      </c>
      <c r="J31" s="76">
        <f>分析係数表!G34</f>
        <v>0.42483061710309467</v>
      </c>
      <c r="K31" s="78">
        <f t="shared" si="3"/>
        <v>0.55985825585122173</v>
      </c>
      <c r="L31" s="79"/>
      <c r="M31" s="80"/>
      <c r="N31" s="81">
        <f>分析係数表!H34</f>
        <v>0.15684535503788941</v>
      </c>
      <c r="O31" s="82">
        <f t="shared" si="4"/>
        <v>2.305501077730419</v>
      </c>
      <c r="P31" s="76">
        <f>分析係数表!C34</f>
        <v>0.27565714917493578</v>
      </c>
      <c r="Q31" s="82">
        <f t="shared" si="5"/>
        <v>0.6355278545069093</v>
      </c>
      <c r="R31" s="83">
        <v>0.71538179596653173</v>
      </c>
      <c r="S31" s="84">
        <f t="shared" si="6"/>
        <v>2.0332205611404635</v>
      </c>
      <c r="T31" s="85">
        <f>分析係数表!F34</f>
        <v>0.69468351339803458</v>
      </c>
      <c r="U31" s="86">
        <f t="shared" si="7"/>
        <v>1.4124448029261805</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投入係数表!T32</f>
        <v>5.6918656056587089E-3</v>
      </c>
      <c r="E32" s="77">
        <f t="shared" si="0"/>
        <v>0.56918656056587091</v>
      </c>
      <c r="F32" s="76">
        <f>分析係数表!C35</f>
        <v>1</v>
      </c>
      <c r="G32" s="77">
        <f t="shared" si="1"/>
        <v>0.56918656056587091</v>
      </c>
      <c r="H32" s="77">
        <v>0.72844916354167788</v>
      </c>
      <c r="I32" s="77">
        <f t="shared" si="2"/>
        <v>0.72844916354167788</v>
      </c>
      <c r="J32" s="76">
        <f>分析係数表!G35</f>
        <v>0.31381419117031079</v>
      </c>
      <c r="K32" s="78">
        <f t="shared" si="3"/>
        <v>0.22859768506552108</v>
      </c>
      <c r="L32" s="79"/>
      <c r="M32" s="80"/>
      <c r="N32" s="81">
        <f>分析係数表!H35</f>
        <v>5.8153241650294694E-2</v>
      </c>
      <c r="O32" s="82">
        <f t="shared" si="4"/>
        <v>0.8548060684735217</v>
      </c>
      <c r="P32" s="76">
        <f>分析係数表!C35</f>
        <v>1</v>
      </c>
      <c r="Q32" s="82">
        <f t="shared" si="5"/>
        <v>0.8548060684735217</v>
      </c>
      <c r="R32" s="83">
        <v>1.1045861823017733</v>
      </c>
      <c r="S32" s="84">
        <f t="shared" si="6"/>
        <v>1.8330353458434512</v>
      </c>
      <c r="T32" s="85">
        <f>分析係数表!F35</f>
        <v>0.63575437714668681</v>
      </c>
      <c r="U32" s="86">
        <f t="shared" si="7"/>
        <v>1.165360244584565</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投入係数表!T33</f>
        <v>3.8682581786030063E-4</v>
      </c>
      <c r="E33" s="77">
        <f t="shared" si="0"/>
        <v>3.8682581786030061E-2</v>
      </c>
      <c r="F33" s="76">
        <f>分析係数表!C36</f>
        <v>0.71183260362767953</v>
      </c>
      <c r="G33" s="77">
        <f t="shared" si="1"/>
        <v>2.7535522907790433E-2</v>
      </c>
      <c r="H33" s="77">
        <v>9.4998851218296029E-2</v>
      </c>
      <c r="I33" s="77">
        <f t="shared" si="2"/>
        <v>9.4998851218296029E-2</v>
      </c>
      <c r="J33" s="76">
        <f>分析係数表!G36</f>
        <v>2.303890306122449E-2</v>
      </c>
      <c r="K33" s="78">
        <f t="shared" si="3"/>
        <v>2.1886693241460102E-3</v>
      </c>
      <c r="L33" s="79"/>
      <c r="M33" s="80"/>
      <c r="N33" s="81">
        <f>分析係数表!H36</f>
        <v>0.16821779399382542</v>
      </c>
      <c r="O33" s="82">
        <f t="shared" si="4"/>
        <v>2.4726668204647195</v>
      </c>
      <c r="P33" s="76">
        <f>分析係数表!C36</f>
        <v>0.71183260362767953</v>
      </c>
      <c r="Q33" s="82">
        <f t="shared" si="5"/>
        <v>1.7601248607151774</v>
      </c>
      <c r="R33" s="83">
        <v>1.851551568732176</v>
      </c>
      <c r="S33" s="84">
        <f t="shared" si="6"/>
        <v>1.946550419950472</v>
      </c>
      <c r="T33" s="85">
        <f>分析係数表!F36</f>
        <v>0.87794961734693877</v>
      </c>
      <c r="U33" s="86">
        <f t="shared" si="7"/>
        <v>1.7089731963420398</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投入係数表!T34</f>
        <v>1.7103227232537578E-2</v>
      </c>
      <c r="E34" s="77">
        <f t="shared" si="0"/>
        <v>1.7103227232537579</v>
      </c>
      <c r="F34" s="76">
        <f>分析係数表!C37</f>
        <v>0.53618737957610785</v>
      </c>
      <c r="G34" s="77">
        <f t="shared" si="1"/>
        <v>0.91705345921090509</v>
      </c>
      <c r="H34" s="77">
        <v>1.1189599700077824</v>
      </c>
      <c r="I34" s="77">
        <f t="shared" si="2"/>
        <v>1.1189599700077824</v>
      </c>
      <c r="J34" s="76">
        <f>分析係数表!G37</f>
        <v>0.49029596047068413</v>
      </c>
      <c r="K34" s="78">
        <f t="shared" si="3"/>
        <v>0.5486215532232136</v>
      </c>
      <c r="L34" s="79"/>
      <c r="M34" s="80"/>
      <c r="N34" s="81">
        <f>分析係数表!H37</f>
        <v>4.9362896435587986E-2</v>
      </c>
      <c r="O34" s="82">
        <f t="shared" si="4"/>
        <v>0.72559503534325764</v>
      </c>
      <c r="P34" s="76">
        <f>分析係数表!C37</f>
        <v>0.53618737957610785</v>
      </c>
      <c r="Q34" s="82">
        <f t="shared" si="5"/>
        <v>0.38905490063413467</v>
      </c>
      <c r="R34" s="83">
        <v>0.51276974023671207</v>
      </c>
      <c r="S34" s="84">
        <f t="shared" si="6"/>
        <v>1.6317297102444943</v>
      </c>
      <c r="T34" s="85">
        <f>分析係数表!F37</f>
        <v>0.71575569252712545</v>
      </c>
      <c r="U34" s="86">
        <f t="shared" si="7"/>
        <v>1.1679198287731338</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投入係数表!T35</f>
        <v>6.5207780725022105E-3</v>
      </c>
      <c r="E35" s="77">
        <f t="shared" si="0"/>
        <v>0.65207780725022102</v>
      </c>
      <c r="F35" s="76">
        <f>分析係数表!C38</f>
        <v>4.5765302018820897E-2</v>
      </c>
      <c r="G35" s="77">
        <f t="shared" si="1"/>
        <v>2.9842537788576845E-2</v>
      </c>
      <c r="H35" s="77">
        <v>4.1060254447372019E-2</v>
      </c>
      <c r="I35" s="77">
        <f t="shared" si="2"/>
        <v>4.1060254447372019E-2</v>
      </c>
      <c r="J35" s="76">
        <f>分析係数表!G38</f>
        <v>0.29880478087649404</v>
      </c>
      <c r="K35" s="78">
        <f t="shared" si="3"/>
        <v>1.2269000332880085E-2</v>
      </c>
      <c r="L35" s="79"/>
      <c r="M35" s="80"/>
      <c r="N35" s="81">
        <f>分析係数表!H38</f>
        <v>4.3266909907381419E-2</v>
      </c>
      <c r="O35" s="82">
        <f t="shared" si="4"/>
        <v>0.63598891658242329</v>
      </c>
      <c r="P35" s="76">
        <f>分析係数表!C38</f>
        <v>4.5765302018820897E-2</v>
      </c>
      <c r="Q35" s="82">
        <f t="shared" si="5"/>
        <v>2.9106224848017292E-2</v>
      </c>
      <c r="R35" s="83">
        <v>3.925894507285848E-2</v>
      </c>
      <c r="S35" s="84">
        <f t="shared" si="6"/>
        <v>8.0319199520230505E-2</v>
      </c>
      <c r="T35" s="85">
        <f>分析係数表!F38</f>
        <v>0.49667994687915007</v>
      </c>
      <c r="U35" s="86">
        <f t="shared" si="7"/>
        <v>3.9892935751083942E-2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投入係数表!T36</f>
        <v>0</v>
      </c>
      <c r="E36" s="77">
        <f t="shared" si="0"/>
        <v>0</v>
      </c>
      <c r="F36" s="76">
        <f>分析係数表!C39</f>
        <v>1</v>
      </c>
      <c r="G36" s="77">
        <f t="shared" si="1"/>
        <v>0</v>
      </c>
      <c r="H36" s="77">
        <v>4.3670141218458483E-2</v>
      </c>
      <c r="I36" s="77">
        <f t="shared" si="2"/>
        <v>4.3670141218458483E-2</v>
      </c>
      <c r="J36" s="76">
        <f>分析係数表!G39</f>
        <v>0.34650769117538827</v>
      </c>
      <c r="K36" s="78">
        <f t="shared" si="3"/>
        <v>1.5132039806911206E-2</v>
      </c>
      <c r="L36" s="79"/>
      <c r="M36" s="80"/>
      <c r="N36" s="81">
        <f>分析係数表!H39</f>
        <v>3.8057816446814483E-3</v>
      </c>
      <c r="O36" s="82">
        <f t="shared" si="4"/>
        <v>5.5941941546819279E-2</v>
      </c>
      <c r="P36" s="76">
        <f>分析係数表!C39</f>
        <v>1</v>
      </c>
      <c r="Q36" s="82">
        <f t="shared" si="5"/>
        <v>5.5941941546819279E-2</v>
      </c>
      <c r="R36" s="83">
        <v>0.19644238019698748</v>
      </c>
      <c r="S36" s="84">
        <f t="shared" si="6"/>
        <v>0.24011252141544598</v>
      </c>
      <c r="T36" s="85">
        <f>分析係数表!F39</f>
        <v>0.69721056892617939</v>
      </c>
      <c r="U36" s="86">
        <f t="shared" si="7"/>
        <v>0.16740898766236254</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投入係数表!T37</f>
        <v>9.1180371352785148E-4</v>
      </c>
      <c r="E37" s="77">
        <f t="shared" si="0"/>
        <v>9.1180371352785144E-2</v>
      </c>
      <c r="F37" s="76">
        <f>分析係数表!C40</f>
        <v>0.81742190937087544</v>
      </c>
      <c r="G37" s="77">
        <f t="shared" si="1"/>
        <v>7.4532833248339106E-2</v>
      </c>
      <c r="H37" s="77">
        <v>7.8221329767635961E-2</v>
      </c>
      <c r="I37" s="77">
        <f t="shared" si="2"/>
        <v>7.8221329767635961E-2</v>
      </c>
      <c r="J37" s="76">
        <f>分析係数表!G40</f>
        <v>0.56450715973863475</v>
      </c>
      <c r="K37" s="78">
        <f t="shared" si="3"/>
        <v>4.4156500698107295E-2</v>
      </c>
      <c r="L37" s="79"/>
      <c r="M37" s="80"/>
      <c r="N37" s="81">
        <f>分析係数表!H40</f>
        <v>3.0412573673870333E-2</v>
      </c>
      <c r="O37" s="82">
        <f t="shared" si="4"/>
        <v>0.44704047094493632</v>
      </c>
      <c r="P37" s="76">
        <f>分析係数表!C40</f>
        <v>0.81742190937087544</v>
      </c>
      <c r="Q37" s="82">
        <f t="shared" si="5"/>
        <v>0.3654206753258652</v>
      </c>
      <c r="R37" s="83">
        <v>0.36644952282127646</v>
      </c>
      <c r="S37" s="84">
        <f t="shared" si="6"/>
        <v>0.44467085258891242</v>
      </c>
      <c r="T37" s="85">
        <f>分析係数表!F40</f>
        <v>0.75483108577783953</v>
      </c>
      <c r="U37" s="86">
        <f t="shared" si="7"/>
        <v>0.33565138247344639</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投入係数表!T38</f>
        <v>0</v>
      </c>
      <c r="E38" s="77">
        <f t="shared" si="0"/>
        <v>0</v>
      </c>
      <c r="F38" s="76">
        <f>分析係数表!C41</f>
        <v>0.72941623882867468</v>
      </c>
      <c r="G38" s="77">
        <f t="shared" si="1"/>
        <v>0</v>
      </c>
      <c r="H38" s="77">
        <v>7.8417030439997251E-4</v>
      </c>
      <c r="I38" s="77">
        <f t="shared" si="2"/>
        <v>7.8417030439997251E-4</v>
      </c>
      <c r="J38" s="76">
        <f>分析係数表!G41</f>
        <v>0.453348349649138</v>
      </c>
      <c r="K38" s="78">
        <f t="shared" si="3"/>
        <v>3.5550231334358974E-4</v>
      </c>
      <c r="L38" s="79"/>
      <c r="M38" s="80"/>
      <c r="N38" s="81">
        <f>分析係数表!H41</f>
        <v>5.191131069323604E-2</v>
      </c>
      <c r="O38" s="82">
        <f t="shared" si="4"/>
        <v>0.76305468351767658</v>
      </c>
      <c r="P38" s="76">
        <f>分析係数表!C41</f>
        <v>0.72941623882867468</v>
      </c>
      <c r="Q38" s="82">
        <f t="shared" si="5"/>
        <v>0.55658447727206839</v>
      </c>
      <c r="R38" s="83">
        <v>0.56635811971559658</v>
      </c>
      <c r="S38" s="84">
        <f t="shared" si="6"/>
        <v>0.5671422900199965</v>
      </c>
      <c r="T38" s="85">
        <f>分析係数表!F41</f>
        <v>0.55271593173351818</v>
      </c>
      <c r="U38" s="86">
        <f t="shared" si="7"/>
        <v>0.31346857925388355</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投入係数表!T39</f>
        <v>5.8023872679045091E-4</v>
      </c>
      <c r="E39" s="77">
        <f>$C$22*D39</f>
        <v>5.8023872679045088E-2</v>
      </c>
      <c r="F39" s="76">
        <f>分析係数表!C42</f>
        <v>0.64552736982643522</v>
      </c>
      <c r="G39" s="77">
        <f>E39*F39</f>
        <v>3.7455997917647928E-2</v>
      </c>
      <c r="H39" s="77">
        <v>4.6246742123595204E-2</v>
      </c>
      <c r="I39" s="77">
        <f>C39+H39</f>
        <v>4.6246742123595204E-2</v>
      </c>
      <c r="J39" s="76">
        <f>分析係数表!G42</f>
        <v>0.48562628336755648</v>
      </c>
      <c r="K39" s="78">
        <f>I39*J39</f>
        <v>2.2458633495339355E-2</v>
      </c>
      <c r="L39" s="79"/>
      <c r="M39" s="80"/>
      <c r="N39" s="81">
        <f>分析係数表!H42</f>
        <v>1.1765366264383946E-2</v>
      </c>
      <c r="O39" s="82">
        <f t="shared" si="4"/>
        <v>0.17294145941317582</v>
      </c>
      <c r="P39" s="76">
        <f>分析係数表!C42</f>
        <v>0.64552736982643522</v>
      </c>
      <c r="Q39" s="82">
        <f>O39*P39</f>
        <v>0.11163844542893259</v>
      </c>
      <c r="R39" s="83">
        <v>0.12010033690808182</v>
      </c>
      <c r="S39" s="84">
        <f>I39+R39</f>
        <v>0.16634707903167703</v>
      </c>
      <c r="T39" s="85">
        <f>分析係数表!F42</f>
        <v>0.5462012320328542</v>
      </c>
      <c r="U39" s="86">
        <f>S39*T39</f>
        <v>9.0858979512168564E-2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投入係数表!T40</f>
        <v>4.3324491600353669E-2</v>
      </c>
      <c r="E40" s="77">
        <f>$C$22*D40</f>
        <v>4.3324491600353667</v>
      </c>
      <c r="F40" s="76">
        <f>分析係数表!C43</f>
        <v>0.44974585997704541</v>
      </c>
      <c r="G40" s="77">
        <f>E40*F40</f>
        <v>1.9485010732869341</v>
      </c>
      <c r="H40" s="77">
        <v>2.3511029530741885</v>
      </c>
      <c r="I40" s="77">
        <f>C40+H40</f>
        <v>2.3511029530741885</v>
      </c>
      <c r="J40" s="76">
        <f>分析係数表!G43</f>
        <v>0.36430023338101331</v>
      </c>
      <c r="K40" s="78">
        <f>I40*J40</f>
        <v>0.85650735450771642</v>
      </c>
      <c r="L40" s="79"/>
      <c r="M40" s="80"/>
      <c r="N40" s="81">
        <f>分析係数表!H43</f>
        <v>3.2949761436991298E-2</v>
      </c>
      <c r="O40" s="82">
        <f t="shared" si="4"/>
        <v>0.48433509864281582</v>
      </c>
      <c r="P40" s="76">
        <f>分析係数表!C43</f>
        <v>0.44974585997704541</v>
      </c>
      <c r="Q40" s="82">
        <f>O40*P40</f>
        <v>0.21782770545618033</v>
      </c>
      <c r="R40" s="83">
        <v>0.43565469567345649</v>
      </c>
      <c r="S40" s="84">
        <f>I40+R40</f>
        <v>2.7867576487476451</v>
      </c>
      <c r="T40" s="85">
        <f>分析係数表!F43</f>
        <v>0.57336445080177667</v>
      </c>
      <c r="U40" s="86">
        <f>S40*T40</f>
        <v>1.5978277687918441</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投入係数表!T41</f>
        <v>1.9341290893015031E-4</v>
      </c>
      <c r="E41" s="77">
        <f>$C$22*D41</f>
        <v>1.9341290893015031E-2</v>
      </c>
      <c r="F41" s="76">
        <f>分析係数表!C44</f>
        <v>0.68535687071374141</v>
      </c>
      <c r="G41" s="77">
        <f>E41*F41</f>
        <v>1.3255686602000966E-2</v>
      </c>
      <c r="H41" s="77">
        <v>1.7291352711305923E-2</v>
      </c>
      <c r="I41" s="77">
        <f>C41+H41</f>
        <v>1.7291352711305923E-2</v>
      </c>
      <c r="J41" s="76">
        <f>分析係数表!G44</f>
        <v>0.27039319248826293</v>
      </c>
      <c r="K41" s="78">
        <f>I41*J41</f>
        <v>4.6754640620505893E-3</v>
      </c>
      <c r="L41" s="79"/>
      <c r="M41" s="80"/>
      <c r="N41" s="81">
        <f>分析係数表!H44</f>
        <v>0.11684535503788943</v>
      </c>
      <c r="O41" s="82">
        <f t="shared" si="4"/>
        <v>1.7175331198209294</v>
      </c>
      <c r="P41" s="76">
        <f>分析係数表!C44</f>
        <v>0.68535687071374141</v>
      </c>
      <c r="Q41" s="82">
        <f>O41*P41</f>
        <v>1.1771231243476816</v>
      </c>
      <c r="R41" s="83">
        <v>1.1991594102109284</v>
      </c>
      <c r="S41" s="84">
        <f>I41+R41</f>
        <v>1.2164507629222343</v>
      </c>
      <c r="T41" s="85">
        <f>分析係数表!F44</f>
        <v>0.52366979655712054</v>
      </c>
      <c r="U41" s="86">
        <f>S41*T41</f>
        <v>0.63701852354124056</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投入係数表!T42</f>
        <v>3.5919540229885057E-3</v>
      </c>
      <c r="E42" s="77">
        <f>$C$22*D42</f>
        <v>0.35919540229885055</v>
      </c>
      <c r="F42" s="76">
        <f>分析係数表!C45</f>
        <v>1</v>
      </c>
      <c r="G42" s="77">
        <f>E42*F42</f>
        <v>0.35919540229885055</v>
      </c>
      <c r="H42" s="77">
        <v>0.41969743860738273</v>
      </c>
      <c r="I42" s="77">
        <f>C42+H42</f>
        <v>0.41969743860738273</v>
      </c>
      <c r="J42" s="76">
        <f>分析係数表!G45</f>
        <v>0</v>
      </c>
      <c r="K42" s="78">
        <f>I42*J42</f>
        <v>0</v>
      </c>
      <c r="L42" s="79"/>
      <c r="M42" s="80"/>
      <c r="N42" s="81">
        <f>分析係数表!H45</f>
        <v>0</v>
      </c>
      <c r="O42" s="82">
        <f t="shared" si="4"/>
        <v>0</v>
      </c>
      <c r="P42" s="76">
        <f>分析係数表!C45</f>
        <v>1</v>
      </c>
      <c r="Q42" s="82">
        <f>O42*P42</f>
        <v>0</v>
      </c>
      <c r="R42" s="83">
        <v>4.697118183088006E-2</v>
      </c>
      <c r="S42" s="84">
        <f>I42+R42</f>
        <v>0.46666862043826279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1.5196728558797524E-3</v>
      </c>
      <c r="E43" s="77">
        <f>$C$22*D43</f>
        <v>0.15196728558797523</v>
      </c>
      <c r="F43" s="76">
        <f>分析係数表!C46</f>
        <v>1</v>
      </c>
      <c r="G43" s="77">
        <f>E43*F43</f>
        <v>0.15196728558797523</v>
      </c>
      <c r="H43" s="77">
        <v>0.23033510152439385</v>
      </c>
      <c r="I43" s="77">
        <f>C43+H43</f>
        <v>0.23033510152439385</v>
      </c>
      <c r="J43" s="76">
        <f>分析係数表!G46</f>
        <v>9.2635479388605835E-3</v>
      </c>
      <c r="K43" s="78">
        <f>I43*J43</f>
        <v>2.1337202549735418E-3</v>
      </c>
      <c r="L43" s="79"/>
      <c r="M43" s="80"/>
      <c r="N43" s="81">
        <f>分析係数表!H46</f>
        <v>4.7106371035644121E-2</v>
      </c>
      <c r="O43" s="82">
        <f t="shared" si="4"/>
        <v>0.69242591955886046</v>
      </c>
      <c r="P43" s="76">
        <f>分析係数表!C46</f>
        <v>1</v>
      </c>
      <c r="Q43" s="82">
        <f>O43*P43</f>
        <v>0.69242591955886046</v>
      </c>
      <c r="R43" s="83">
        <v>0.74105972405304521</v>
      </c>
      <c r="S43" s="84">
        <f>I43+R43</f>
        <v>0.97139482557743906</v>
      </c>
      <c r="T43" s="85">
        <f>分析係数表!F46</f>
        <v>0.31310792033348772</v>
      </c>
      <c r="U43" s="86">
        <f>S43*T43</f>
        <v>0.30415141365926301</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投入係数表!T44</f>
        <v>0.64039014146772766</v>
      </c>
      <c r="E44" s="91">
        <f>SUM(E5:E43)</f>
        <v>64.039014146772772</v>
      </c>
      <c r="F44" s="92">
        <f>分析係数表!C47</f>
        <v>0.38982283979167087</v>
      </c>
      <c r="G44" s="91">
        <f>SUM(G5:G43)</f>
        <v>11.546184387613051</v>
      </c>
      <c r="H44" s="91">
        <f>SUM(H5:H43)</f>
        <v>13.565074749504888</v>
      </c>
      <c r="I44" s="91">
        <f>SUM(I5:I43)</f>
        <v>113.56507474950489</v>
      </c>
      <c r="J44" s="92">
        <f>分析係数表!G47</f>
        <v>0.23326731469175374</v>
      </c>
      <c r="K44" s="93">
        <f>SUM(K5:K43)</f>
        <v>23.443698481239629</v>
      </c>
      <c r="L44" s="94">
        <f>最終需要_まとめ!$L$33</f>
        <v>0.627</v>
      </c>
      <c r="M44" s="91">
        <f>K44*L44</f>
        <v>14.699198947737248</v>
      </c>
      <c r="N44" s="95">
        <f>分析係数表!H47</f>
        <v>1</v>
      </c>
      <c r="O44" s="96">
        <f>SUM(O5:O43)</f>
        <v>14.69919894773725</v>
      </c>
      <c r="P44" s="92">
        <f>分析係数表!C47</f>
        <v>0.38982283979167087</v>
      </c>
      <c r="Q44" s="96">
        <f>SUM(Q5:Q43)</f>
        <v>7.6379501534142165</v>
      </c>
      <c r="R44" s="91">
        <f>SUM(R5:R43)</f>
        <v>9.0352309372999589</v>
      </c>
      <c r="S44" s="97">
        <f>SUM(S5:S43)</f>
        <v>122.60030568680486</v>
      </c>
      <c r="T44" s="98">
        <f>分析係数表!F47</f>
        <v>0.43488259974461208</v>
      </c>
      <c r="U44" s="99">
        <f>SUM(U5:U43)</f>
        <v>46.734693280030598</v>
      </c>
      <c r="V44" s="100">
        <f>分析係数表!D47</f>
        <v>5.7416673181664192E-2</v>
      </c>
      <c r="W44" s="164">
        <f>SUM(W5:W43)</f>
        <v>1</v>
      </c>
      <c r="X44" s="92">
        <f>分析係数表!E47</f>
        <v>4.8986266385218774E-2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0.24707259953161598</v>
      </c>
      <c r="G5" s="77">
        <f t="shared" ref="G5:G38" si="1">E5*F5</f>
        <v>0</v>
      </c>
      <c r="H5" s="77">
        <f t="array" ref="H5:H43">MMULT(逆行列係数!C5:AO43,'19'!G5:G43)</f>
        <v>6.3914501755637902E-4</v>
      </c>
      <c r="I5" s="77">
        <f t="shared" ref="I5:I38" si="2">C5+H5</f>
        <v>6.3914501755637902E-4</v>
      </c>
      <c r="J5" s="76">
        <f>分析係数表!G8</f>
        <v>0.12001140250855188</v>
      </c>
      <c r="K5" s="78">
        <f t="shared" ref="K5:K38" si="3">I5*J5</f>
        <v>7.6704689963294061E-5</v>
      </c>
      <c r="L5" s="79" t="s">
        <v>183</v>
      </c>
      <c r="M5" s="80" t="s">
        <v>183</v>
      </c>
      <c r="N5" s="81">
        <f>分析係数表!H8</f>
        <v>1.0676396295256806E-2</v>
      </c>
      <c r="O5" s="82">
        <f t="shared" ref="O5:O43" si="4">$M$44*N5</f>
        <v>0.16370313562123504</v>
      </c>
      <c r="P5" s="76">
        <f>分析係数表!C8</f>
        <v>0.24707259953161598</v>
      </c>
      <c r="Q5" s="82">
        <f t="shared" ref="Q5:Q38" si="5">O5*P5</f>
        <v>4.0446559269415219E-2</v>
      </c>
      <c r="R5" s="83">
        <f t="array" ref="R5:R43">MMULT(逆行列係数!C5:AO43,'19'!Q5:Q43)</f>
        <v>6.3228940525056607E-2</v>
      </c>
      <c r="S5" s="84">
        <f t="shared" ref="S5:S38" si="6">I5+R5</f>
        <v>6.3868085542612987E-2</v>
      </c>
      <c r="T5" s="85">
        <f>分析係数表!F8</f>
        <v>0.45011402508551879</v>
      </c>
      <c r="U5" s="86">
        <f t="shared" ref="U5:U38" si="7">S5*T5</f>
        <v>2.8747921058091763E-2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投入係数表!U6</f>
        <v>0</v>
      </c>
      <c r="E6" s="77">
        <f t="shared" si="0"/>
        <v>0</v>
      </c>
      <c r="F6" s="76">
        <f>分析係数表!C9</f>
        <v>9.7560975609756073E-2</v>
      </c>
      <c r="G6" s="77">
        <f t="shared" si="1"/>
        <v>0</v>
      </c>
      <c r="H6" s="77">
        <v>2.1477884807919186E-4</v>
      </c>
      <c r="I6" s="77">
        <f t="shared" si="2"/>
        <v>2.1477884807919186E-4</v>
      </c>
      <c r="J6" s="76">
        <f>分析係数表!G9</f>
        <v>0.27272727272727271</v>
      </c>
      <c r="K6" s="78">
        <f t="shared" si="3"/>
        <v>5.8576049476143231E-5</v>
      </c>
      <c r="L6" s="79"/>
      <c r="M6" s="80"/>
      <c r="N6" s="81">
        <f>分析係数表!H9</f>
        <v>5.7255122088127987E-4</v>
      </c>
      <c r="O6" s="82">
        <f t="shared" si="4"/>
        <v>8.7790325096561376E-3</v>
      </c>
      <c r="P6" s="76">
        <f>分析係数表!C9</f>
        <v>9.7560975609756073E-2</v>
      </c>
      <c r="Q6" s="82">
        <f t="shared" si="5"/>
        <v>8.5649097655181804E-4</v>
      </c>
      <c r="R6" s="83">
        <v>1.0427358520340626E-3</v>
      </c>
      <c r="S6" s="84">
        <f t="shared" si="6"/>
        <v>1.2575147001132544E-3</v>
      </c>
      <c r="T6" s="85">
        <f>分析係数表!F9</f>
        <v>0.77272727272727271</v>
      </c>
      <c r="U6" s="86">
        <f t="shared" si="7"/>
        <v>9.7171590463296929E-4</v>
      </c>
      <c r="V6" s="87">
        <f>分析係数表!D9</f>
        <v>9.0909090909090912E-2</v>
      </c>
      <c r="W6" s="167">
        <f t="shared" si="8"/>
        <v>0</v>
      </c>
      <c r="X6" s="76">
        <f>分析係数表!E9</f>
        <v>0</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1.6353099772888881E-2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3.9064025938513223E-5</v>
      </c>
      <c r="E8" s="77">
        <f t="shared" si="0"/>
        <v>3.9064025938513221E-3</v>
      </c>
      <c r="F8" s="76">
        <f>分析係数表!C11</f>
        <v>0.44906166219839139</v>
      </c>
      <c r="G8" s="77">
        <f t="shared" si="1"/>
        <v>1.7542156420109823E-3</v>
      </c>
      <c r="H8" s="77">
        <v>8.459927082554268E-2</v>
      </c>
      <c r="I8" s="77">
        <f t="shared" si="2"/>
        <v>8.459927082554268E-2</v>
      </c>
      <c r="J8" s="76">
        <f>分析係数表!G11</f>
        <v>0.33788395904436858</v>
      </c>
      <c r="K8" s="78">
        <f t="shared" si="3"/>
        <v>2.8584736558801109E-2</v>
      </c>
      <c r="L8" s="79"/>
      <c r="M8" s="80"/>
      <c r="N8" s="81">
        <f>分析係数表!H11</f>
        <v>-2.2452989054167835E-5</v>
      </c>
      <c r="O8" s="82">
        <f t="shared" si="4"/>
        <v>-3.4427578469239749E-4</v>
      </c>
      <c r="P8" s="76">
        <f>分析係数表!C11</f>
        <v>0.44906166219839139</v>
      </c>
      <c r="Q8" s="82">
        <f t="shared" si="5"/>
        <v>-1.5460105612862354E-4</v>
      </c>
      <c r="R8" s="83">
        <v>9.7348277093213271E-3</v>
      </c>
      <c r="S8" s="84">
        <f t="shared" si="6"/>
        <v>9.4334098534864005E-2</v>
      </c>
      <c r="T8" s="85">
        <f>分析係数表!F11</f>
        <v>0.55767918088737201</v>
      </c>
      <c r="U8" s="86">
        <f t="shared" si="7"/>
        <v>5.2608162800671598E-2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投入係数表!U9</f>
        <v>0</v>
      </c>
      <c r="E9" s="77">
        <f t="shared" si="0"/>
        <v>0</v>
      </c>
      <c r="F9" s="76">
        <f>分析係数表!C12</f>
        <v>0.19299381807477189</v>
      </c>
      <c r="G9" s="77">
        <f t="shared" si="1"/>
        <v>0</v>
      </c>
      <c r="H9" s="77">
        <v>9.4301972805560378E-4</v>
      </c>
      <c r="I9" s="77">
        <f t="shared" si="2"/>
        <v>9.4301972805560378E-4</v>
      </c>
      <c r="J9" s="76">
        <f>分析係数表!G12</f>
        <v>0.13871320371671741</v>
      </c>
      <c r="K9" s="78">
        <f t="shared" si="3"/>
        <v>1.3080928764666041E-4</v>
      </c>
      <c r="L9" s="79"/>
      <c r="M9" s="80"/>
      <c r="N9" s="81">
        <f>分析係数表!H12</f>
        <v>9.0137524557956775E-2</v>
      </c>
      <c r="O9" s="82">
        <f t="shared" si="4"/>
        <v>1.3820951376476298</v>
      </c>
      <c r="P9" s="76">
        <f>分析係数表!C12</f>
        <v>0.19299381807477189</v>
      </c>
      <c r="Q9" s="82">
        <f t="shared" si="5"/>
        <v>0.2667358175571935</v>
      </c>
      <c r="R9" s="83">
        <v>0.31234307663636512</v>
      </c>
      <c r="S9" s="84">
        <f t="shared" si="6"/>
        <v>0.31328609636442073</v>
      </c>
      <c r="T9" s="85">
        <f>分析係数表!F12</f>
        <v>0.32372921058795973</v>
      </c>
      <c r="U9" s="86">
        <f t="shared" si="7"/>
        <v>0.1014198606642374</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投入係数表!U10</f>
        <v>2.5391616860033594E-3</v>
      </c>
      <c r="E10" s="77">
        <f t="shared" si="0"/>
        <v>0.25391616860033595</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0.22136932955721161</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投入係数表!U11</f>
        <v>7.4221649283175125E-3</v>
      </c>
      <c r="E11" s="77">
        <f t="shared" si="0"/>
        <v>0.74221649283175128</v>
      </c>
      <c r="F11" s="76">
        <f>分析係数表!C14</f>
        <v>0.21988652218398286</v>
      </c>
      <c r="G11" s="77">
        <f t="shared" si="1"/>
        <v>0.16320340331636685</v>
      </c>
      <c r="H11" s="77">
        <v>0.27818347744908706</v>
      </c>
      <c r="I11" s="77">
        <f t="shared" si="2"/>
        <v>0.27818347744908706</v>
      </c>
      <c r="J11" s="76">
        <f>分析係数表!G14</f>
        <v>0.16684014869888475</v>
      </c>
      <c r="K11" s="78">
        <f t="shared" si="3"/>
        <v>4.6412172743178534E-2</v>
      </c>
      <c r="L11" s="79"/>
      <c r="M11" s="80"/>
      <c r="N11" s="81">
        <f>分析係数表!H14</f>
        <v>1.1338759472354757E-3</v>
      </c>
      <c r="O11" s="82">
        <f t="shared" si="4"/>
        <v>1.7385927126966075E-2</v>
      </c>
      <c r="P11" s="76">
        <f>分析係数表!C14</f>
        <v>0.21988652218398286</v>
      </c>
      <c r="Q11" s="82">
        <f t="shared" si="5"/>
        <v>3.8229310508927352E-3</v>
      </c>
      <c r="R11" s="83">
        <v>4.3880700643144949E-2</v>
      </c>
      <c r="S11" s="84">
        <f t="shared" si="6"/>
        <v>0.32206417809223198</v>
      </c>
      <c r="T11" s="85">
        <f>分析係数表!F14</f>
        <v>0.30074349442379184</v>
      </c>
      <c r="U11" s="86">
        <f t="shared" si="7"/>
        <v>9.6858706348184262E-2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投入係数表!U12</f>
        <v>1.3750537130356654E-2</v>
      </c>
      <c r="E12" s="77">
        <f t="shared" si="0"/>
        <v>1.3750537130356655</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0.12600493719741748</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投入係数表!U13</f>
        <v>1.0547287003398571E-3</v>
      </c>
      <c r="E13" s="77">
        <f t="shared" si="0"/>
        <v>0.10547287003398571</v>
      </c>
      <c r="F13" s="76">
        <f>分析係数表!C16</f>
        <v>4.5651796563096703E-2</v>
      </c>
      <c r="G13" s="77">
        <f t="shared" si="1"/>
        <v>4.8150260057174543E-3</v>
      </c>
      <c r="H13" s="77">
        <v>1.1196233213399923E-2</v>
      </c>
      <c r="I13" s="77">
        <f t="shared" si="2"/>
        <v>1.1196233213399923E-2</v>
      </c>
      <c r="J13" s="76">
        <f>分析係数表!G16</f>
        <v>3.2758620689655175E-2</v>
      </c>
      <c r="K13" s="78">
        <f t="shared" si="3"/>
        <v>3.6677315699068714E-4</v>
      </c>
      <c r="L13" s="79"/>
      <c r="M13" s="80"/>
      <c r="N13" s="81">
        <f>分析係数表!H16</f>
        <v>1.6682570867246702E-2</v>
      </c>
      <c r="O13" s="82">
        <f t="shared" si="4"/>
        <v>0.25579690802645139</v>
      </c>
      <c r="P13" s="76">
        <f>分析係数表!C16</f>
        <v>4.5651796563096703E-2</v>
      </c>
      <c r="Q13" s="82">
        <f t="shared" si="5"/>
        <v>1.1677588406692717E-2</v>
      </c>
      <c r="R13" s="83">
        <v>1.4532422905883344E-2</v>
      </c>
      <c r="S13" s="84">
        <f t="shared" si="6"/>
        <v>2.5728656119283266E-2</v>
      </c>
      <c r="T13" s="85">
        <f>分析係数表!F16</f>
        <v>0.28965517241379313</v>
      </c>
      <c r="U13" s="86">
        <f t="shared" si="7"/>
        <v>7.4524383242061884E-3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投入係数表!U14</f>
        <v>4.0314074768545649E-2</v>
      </c>
      <c r="E14" s="77">
        <f t="shared" si="0"/>
        <v>4.0314074768545645</v>
      </c>
      <c r="F14" s="76">
        <f>分析係数表!C17</f>
        <v>0.18709439528023597</v>
      </c>
      <c r="G14" s="77">
        <f t="shared" si="1"/>
        <v>0.75425374401032663</v>
      </c>
      <c r="H14" s="77">
        <v>0.87738969993826954</v>
      </c>
      <c r="I14" s="77">
        <f t="shared" si="2"/>
        <v>0.87738969993826954</v>
      </c>
      <c r="J14" s="76">
        <f>分析係数表!G17</f>
        <v>0.21183949688973955</v>
      </c>
      <c r="K14" s="78">
        <f t="shared" si="3"/>
        <v>0.18586579261116257</v>
      </c>
      <c r="L14" s="79"/>
      <c r="M14" s="80"/>
      <c r="N14" s="81">
        <f>分析係数表!H17</f>
        <v>2.9525680606230704E-3</v>
      </c>
      <c r="O14" s="82">
        <f t="shared" si="4"/>
        <v>4.5272265687050277E-2</v>
      </c>
      <c r="P14" s="76">
        <f>分析係数表!C17</f>
        <v>0.18709439528023597</v>
      </c>
      <c r="Q14" s="82">
        <f t="shared" si="5"/>
        <v>8.4701871716848474E-3</v>
      </c>
      <c r="R14" s="83">
        <v>2.3803869056161792E-2</v>
      </c>
      <c r="S14" s="84">
        <f t="shared" si="6"/>
        <v>0.90119356899443137</v>
      </c>
      <c r="T14" s="85">
        <f>分析係数表!F17</f>
        <v>0.32134800738259622</v>
      </c>
      <c r="U14" s="86">
        <f t="shared" si="7"/>
        <v>0.28959675766237075</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投入係数表!U15</f>
        <v>9.21911012148912E-3</v>
      </c>
      <c r="E15" s="77">
        <f t="shared" si="0"/>
        <v>0.92191101214891202</v>
      </c>
      <c r="F15" s="76">
        <f>分析係数表!C18</f>
        <v>0.19379844961240311</v>
      </c>
      <c r="G15" s="77">
        <f t="shared" si="1"/>
        <v>0.17866492483506047</v>
      </c>
      <c r="H15" s="77">
        <v>0.21061267094850805</v>
      </c>
      <c r="I15" s="77">
        <f t="shared" si="2"/>
        <v>0.21061267094850805</v>
      </c>
      <c r="J15" s="76">
        <f>分析係数表!G18</f>
        <v>0.21558441558441557</v>
      </c>
      <c r="K15" s="78">
        <f t="shared" si="3"/>
        <v>4.5404809581106931E-2</v>
      </c>
      <c r="L15" s="79"/>
      <c r="M15" s="80"/>
      <c r="N15" s="81">
        <f>分析係数表!H18</f>
        <v>4.3783328655627279E-4</v>
      </c>
      <c r="O15" s="82">
        <f t="shared" si="4"/>
        <v>6.7133778015017517E-3</v>
      </c>
      <c r="P15" s="76">
        <f>分析係数表!C18</f>
        <v>0.19379844961240311</v>
      </c>
      <c r="Q15" s="82">
        <f t="shared" si="5"/>
        <v>1.3010422095933627E-3</v>
      </c>
      <c r="R15" s="83">
        <v>4.3185914922262338E-3</v>
      </c>
      <c r="S15" s="84">
        <f t="shared" si="6"/>
        <v>0.21493126244073429</v>
      </c>
      <c r="T15" s="85">
        <f>分析係数表!F18</f>
        <v>0.45643447461629277</v>
      </c>
      <c r="U15" s="86">
        <f t="shared" si="7"/>
        <v>9.8102037850753096E-2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投入係数表!U16</f>
        <v>4.5939294503691552E-2</v>
      </c>
      <c r="E16" s="77">
        <f t="shared" si="0"/>
        <v>4.5939294503691555</v>
      </c>
      <c r="F16" s="76">
        <f>分析係数表!C19</f>
        <v>0.18975946996975368</v>
      </c>
      <c r="G16" s="77">
        <f t="shared" si="1"/>
        <v>0.87174161758049273</v>
      </c>
      <c r="H16" s="77">
        <v>1.0644125603891752</v>
      </c>
      <c r="I16" s="77">
        <f t="shared" si="2"/>
        <v>1.0644125603891752</v>
      </c>
      <c r="J16" s="76">
        <f>分析係数表!G19</f>
        <v>5.7642820380854352E-2</v>
      </c>
      <c r="K16" s="78">
        <f t="shared" si="3"/>
        <v>6.1355742029638512E-2</v>
      </c>
      <c r="L16" s="79"/>
      <c r="M16" s="80"/>
      <c r="N16" s="81">
        <f>分析係数表!H19</f>
        <v>-1.1226494527083918E-4</v>
      </c>
      <c r="O16" s="82">
        <f t="shared" si="4"/>
        <v>-1.7213789234619876E-3</v>
      </c>
      <c r="P16" s="76">
        <f>分析係数表!C19</f>
        <v>0.18975946996975368</v>
      </c>
      <c r="Q16" s="82">
        <f t="shared" si="5"/>
        <v>-3.2664795213325197E-4</v>
      </c>
      <c r="R16" s="83">
        <v>3.1752768814405702E-3</v>
      </c>
      <c r="S16" s="84">
        <f t="shared" si="6"/>
        <v>1.0675878372706158</v>
      </c>
      <c r="T16" s="85">
        <f>分析係数表!F19</f>
        <v>0.23974952822096415</v>
      </c>
      <c r="U16" s="86">
        <f t="shared" si="7"/>
        <v>0.2559536803200696</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投入係数表!U17</f>
        <v>6.6799484354857608E-2</v>
      </c>
      <c r="E17" s="77">
        <f t="shared" si="0"/>
        <v>6.6799484354857608</v>
      </c>
      <c r="F17" s="76">
        <f>分析係数表!C20</f>
        <v>6.5301867121599799E-2</v>
      </c>
      <c r="G17" s="77">
        <f t="shared" si="1"/>
        <v>0.43621310511322964</v>
      </c>
      <c r="H17" s="77">
        <v>0.48693400634789752</v>
      </c>
      <c r="I17" s="77">
        <f t="shared" si="2"/>
        <v>0.48693400634789752</v>
      </c>
      <c r="J17" s="76">
        <f>分析係数表!G20</f>
        <v>0.10011990407673861</v>
      </c>
      <c r="K17" s="78">
        <f t="shared" si="3"/>
        <v>4.8751786007253529E-2</v>
      </c>
      <c r="L17" s="79"/>
      <c r="M17" s="80"/>
      <c r="N17" s="81">
        <f>分析係数表!H20</f>
        <v>5.5009823182711204E-4</v>
      </c>
      <c r="O17" s="82">
        <f t="shared" si="4"/>
        <v>8.4347567249637399E-3</v>
      </c>
      <c r="P17" s="76">
        <f>分析係数表!C20</f>
        <v>6.5301867121599799E-2</v>
      </c>
      <c r="Q17" s="82">
        <f t="shared" si="5"/>
        <v>5.5080536285660243E-4</v>
      </c>
      <c r="R17" s="83">
        <v>2.2962469197449946E-3</v>
      </c>
      <c r="S17" s="84">
        <f t="shared" si="6"/>
        <v>0.48923025326764252</v>
      </c>
      <c r="T17" s="85">
        <f>分析係数表!F20</f>
        <v>0.22242206235011991</v>
      </c>
      <c r="U17" s="86">
        <f t="shared" si="7"/>
        <v>0.10881560189586054</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投入係数表!U18</f>
        <v>2.8165162701668033E-2</v>
      </c>
      <c r="E18" s="77">
        <f t="shared" si="0"/>
        <v>2.8165162701668032</v>
      </c>
      <c r="F18" s="76">
        <f>分析係数表!C21</f>
        <v>0.11128404669260705</v>
      </c>
      <c r="G18" s="77">
        <f t="shared" si="1"/>
        <v>0.31343332811972996</v>
      </c>
      <c r="H18" s="77">
        <v>0.34763554632258536</v>
      </c>
      <c r="I18" s="77">
        <f t="shared" si="2"/>
        <v>0.34763554632258536</v>
      </c>
      <c r="J18" s="76">
        <f>分析係数表!G21</f>
        <v>0.28512917454316322</v>
      </c>
      <c r="K18" s="78">
        <f t="shared" si="3"/>
        <v>9.912103636482035E-2</v>
      </c>
      <c r="L18" s="79"/>
      <c r="M18" s="80"/>
      <c r="N18" s="81">
        <f>分析係数表!H21</f>
        <v>9.2057255122088126E-4</v>
      </c>
      <c r="O18" s="82">
        <f t="shared" si="4"/>
        <v>1.4115307172388299E-2</v>
      </c>
      <c r="P18" s="76">
        <f>分析係数表!C21</f>
        <v>0.11128404669260705</v>
      </c>
      <c r="Q18" s="82">
        <f t="shared" si="5"/>
        <v>1.5708085024525506E-3</v>
      </c>
      <c r="R18" s="83">
        <v>5.3030075324934332E-3</v>
      </c>
      <c r="S18" s="84">
        <f t="shared" si="6"/>
        <v>0.35293855385507877</v>
      </c>
      <c r="T18" s="85">
        <f>分析係数表!F21</f>
        <v>0.42485822306238186</v>
      </c>
      <c r="U18" s="86">
        <f t="shared" si="7"/>
        <v>0.14994884684107554</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投入係数表!U19</f>
        <v>1.3633345052541115E-2</v>
      </c>
      <c r="E19" s="77">
        <f t="shared" si="0"/>
        <v>1.3633345052541115</v>
      </c>
      <c r="F19" s="76">
        <f>分析係数表!C22</f>
        <v>0.13366912049593183</v>
      </c>
      <c r="G19" s="77">
        <f t="shared" si="1"/>
        <v>0.18223572425907342</v>
      </c>
      <c r="H19" s="77">
        <v>0.20482342772077361</v>
      </c>
      <c r="I19" s="77">
        <f t="shared" si="2"/>
        <v>0.20482342772077361</v>
      </c>
      <c r="J19" s="76">
        <f>分析係数表!G22</f>
        <v>0.19466531325776801</v>
      </c>
      <c r="K19" s="78">
        <f t="shared" si="3"/>
        <v>3.98720167197942E-2</v>
      </c>
      <c r="L19" s="79"/>
      <c r="M19" s="80"/>
      <c r="N19" s="81">
        <f>分析係数表!H22</f>
        <v>4.490597810833567E-5</v>
      </c>
      <c r="O19" s="82">
        <f t="shared" si="4"/>
        <v>6.8855156938479498E-4</v>
      </c>
      <c r="P19" s="76">
        <f>分析係数表!C22</f>
        <v>0.13366912049593183</v>
      </c>
      <c r="Q19" s="82">
        <f t="shared" si="5"/>
        <v>9.2038082695759124E-5</v>
      </c>
      <c r="R19" s="83">
        <v>1.589739137745311E-3</v>
      </c>
      <c r="S19" s="84">
        <f t="shared" si="6"/>
        <v>0.20641316685851893</v>
      </c>
      <c r="T19" s="85">
        <f>分析係数表!F22</f>
        <v>0.41154908926859529</v>
      </c>
      <c r="U19" s="86">
        <f t="shared" si="7"/>
        <v>8.4949150833670065E-2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投入係数表!U20</f>
        <v>2.4219696081878199E-3</v>
      </c>
      <c r="E20" s="77">
        <f t="shared" si="0"/>
        <v>0.242196960818782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3.4427578469239749E-4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投入係数表!U21</f>
        <v>9.7660064846283052E-4</v>
      </c>
      <c r="E21" s="77">
        <f t="shared" si="0"/>
        <v>9.7660064846283048E-2</v>
      </c>
      <c r="F21" s="76">
        <f>分析係数表!C24</f>
        <v>0.55726027397260269</v>
      </c>
      <c r="G21" s="77">
        <f t="shared" si="1"/>
        <v>5.4422074492421833E-2</v>
      </c>
      <c r="H21" s="77">
        <v>7.582321976994974E-2</v>
      </c>
      <c r="I21" s="77">
        <f t="shared" si="2"/>
        <v>7.582321976994974E-2</v>
      </c>
      <c r="J21" s="76">
        <f>分析係数表!G24</f>
        <v>0.20783847980997625</v>
      </c>
      <c r="K21" s="78">
        <f t="shared" si="3"/>
        <v>1.575898273128409E-2</v>
      </c>
      <c r="L21" s="79"/>
      <c r="M21" s="80"/>
      <c r="N21" s="81">
        <f>分析係数表!H24</f>
        <v>3.255683412854336E-4</v>
      </c>
      <c r="O21" s="82">
        <f t="shared" si="4"/>
        <v>4.9919988780397634E-3</v>
      </c>
      <c r="P21" s="76">
        <f>分析係数表!C24</f>
        <v>0.55726027397260269</v>
      </c>
      <c r="Q21" s="82">
        <f t="shared" si="5"/>
        <v>2.781842662447364E-3</v>
      </c>
      <c r="R21" s="83">
        <v>1.4331748612521891E-2</v>
      </c>
      <c r="S21" s="84">
        <f t="shared" si="6"/>
        <v>9.0154968382471626E-2</v>
      </c>
      <c r="T21" s="85">
        <f>分析係数表!F24</f>
        <v>0.38954869358669836</v>
      </c>
      <c r="U21" s="86">
        <f t="shared" si="7"/>
        <v>3.511975015374192E-2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投入係数表!U22</f>
        <v>0.15027930778546036</v>
      </c>
      <c r="E22" s="77">
        <f t="shared" si="0"/>
        <v>15.027930778546036</v>
      </c>
      <c r="F22" s="76">
        <f>分析係数表!C25</f>
        <v>7.2460776218001621E-2</v>
      </c>
      <c r="G22" s="77">
        <f t="shared" si="1"/>
        <v>1.0889355291638432</v>
      </c>
      <c r="H22" s="77">
        <v>1.197481743002484</v>
      </c>
      <c r="I22" s="77">
        <f t="shared" si="2"/>
        <v>1.197481743002484</v>
      </c>
      <c r="J22" s="76">
        <f>分析係数表!G25</f>
        <v>0.19694960212201593</v>
      </c>
      <c r="K22" s="78">
        <f t="shared" si="3"/>
        <v>0.23584355283271735</v>
      </c>
      <c r="L22" s="79"/>
      <c r="M22" s="80"/>
      <c r="N22" s="81">
        <f>分析係数表!H25</f>
        <v>5.0519225371877636E-4</v>
      </c>
      <c r="O22" s="82">
        <f t="shared" si="4"/>
        <v>7.7462051555789455E-3</v>
      </c>
      <c r="P22" s="76">
        <f>分析係数表!C25</f>
        <v>7.2460776218001621E-2</v>
      </c>
      <c r="Q22" s="82">
        <f t="shared" si="5"/>
        <v>5.6129603831713644E-4</v>
      </c>
      <c r="R22" s="83">
        <v>8.219575606491919E-3</v>
      </c>
      <c r="S22" s="84">
        <f t="shared" si="6"/>
        <v>1.205701318608976</v>
      </c>
      <c r="T22" s="85">
        <f>分析係数表!F25</f>
        <v>0.34811560565870908</v>
      </c>
      <c r="U22" s="86">
        <f t="shared" si="7"/>
        <v>0.41972344477106782</v>
      </c>
      <c r="V22" s="87">
        <f>分析係数表!D25</f>
        <v>1.248894783377542E-2</v>
      </c>
      <c r="W22" s="167">
        <f t="shared" si="8"/>
        <v>0</v>
      </c>
      <c r="X22" s="76">
        <f>分析係数表!E25</f>
        <v>1.1715296198054819E-2</v>
      </c>
      <c r="Y22" s="166">
        <f t="shared" si="9"/>
        <v>0</v>
      </c>
    </row>
    <row r="23" spans="1:25" x14ac:dyDescent="0.2">
      <c r="A23" s="6" t="s">
        <v>11</v>
      </c>
      <c r="B23" s="5" t="s">
        <v>35</v>
      </c>
      <c r="C23" s="75">
        <f>最終需要_まとめ!C24</f>
        <v>100</v>
      </c>
      <c r="D23" s="76">
        <f>投入係数表!U23</f>
        <v>0.11906715106058831</v>
      </c>
      <c r="E23" s="77">
        <f t="shared" si="0"/>
        <v>11.906715106058831</v>
      </c>
      <c r="F23" s="76">
        <f>分析係数表!C26</f>
        <v>0.52994639944068989</v>
      </c>
      <c r="G23" s="77">
        <f t="shared" si="1"/>
        <v>6.30992079962195</v>
      </c>
      <c r="H23" s="77">
        <v>6.7724553697811443</v>
      </c>
      <c r="I23" s="77">
        <f t="shared" si="2"/>
        <v>106.77245536978114</v>
      </c>
      <c r="J23" s="76">
        <f>分析係数表!G26</f>
        <v>0.19649205047072152</v>
      </c>
      <c r="K23" s="78">
        <f t="shared" si="3"/>
        <v>20.979938689401898</v>
      </c>
      <c r="L23" s="79"/>
      <c r="M23" s="80"/>
      <c r="N23" s="81">
        <f>分析係数表!H26</f>
        <v>1.0148751052483862E-2</v>
      </c>
      <c r="O23" s="82">
        <f t="shared" si="4"/>
        <v>0.15561265468096369</v>
      </c>
      <c r="P23" s="76">
        <f>分析係数表!C26</f>
        <v>0.52994639944068989</v>
      </c>
      <c r="Q23" s="82">
        <f t="shared" si="5"/>
        <v>8.246636605558412E-2</v>
      </c>
      <c r="R23" s="83">
        <v>9.6370148708540271E-2</v>
      </c>
      <c r="S23" s="84">
        <f t="shared" si="6"/>
        <v>106.86882551848969</v>
      </c>
      <c r="T23" s="85">
        <f>分析係数表!F26</f>
        <v>0.33286456502207118</v>
      </c>
      <c r="U23" s="86">
        <f t="shared" si="7"/>
        <v>35.57284512063169</v>
      </c>
      <c r="V23" s="87">
        <f>分析係数表!D26</f>
        <v>1.68365951794992E-2</v>
      </c>
      <c r="W23" s="167">
        <f t="shared" si="8"/>
        <v>2</v>
      </c>
      <c r="X23" s="76">
        <f>分析係数表!E26</f>
        <v>1.8360092191101216E-2</v>
      </c>
      <c r="Y23" s="166">
        <f t="shared" si="9"/>
        <v>2</v>
      </c>
    </row>
    <row r="24" spans="1:25" x14ac:dyDescent="0.2">
      <c r="A24" s="6" t="s">
        <v>12</v>
      </c>
      <c r="B24" s="5" t="s">
        <v>365</v>
      </c>
      <c r="C24" s="90"/>
      <c r="D24" s="76">
        <f>投入係数表!U24</f>
        <v>3.9064025938513223E-5</v>
      </c>
      <c r="E24" s="77">
        <f t="shared" si="0"/>
        <v>3.9064025938513221E-3</v>
      </c>
      <c r="F24" s="76">
        <f>分析係数表!C27</f>
        <v>1</v>
      </c>
      <c r="G24" s="77">
        <f t="shared" si="1"/>
        <v>3.9064025938513221E-3</v>
      </c>
      <c r="H24" s="77">
        <v>9.1861307998682452E-3</v>
      </c>
      <c r="I24" s="77">
        <f t="shared" si="2"/>
        <v>9.1861307998682452E-3</v>
      </c>
      <c r="J24" s="76">
        <f>分析係数表!G27</f>
        <v>0.17101837770961673</v>
      </c>
      <c r="K24" s="78">
        <f t="shared" si="3"/>
        <v>1.5709971868218113E-3</v>
      </c>
      <c r="L24" s="79"/>
      <c r="M24" s="80"/>
      <c r="N24" s="81">
        <f>分析係数表!H27</f>
        <v>1.1349985966881842E-2</v>
      </c>
      <c r="O24" s="82">
        <f t="shared" si="4"/>
        <v>0.17403140916200696</v>
      </c>
      <c r="P24" s="76">
        <f>分析係数表!C27</f>
        <v>1</v>
      </c>
      <c r="Q24" s="82">
        <f t="shared" si="5"/>
        <v>0.17403140916200696</v>
      </c>
      <c r="R24" s="83">
        <v>0.18092094731848074</v>
      </c>
      <c r="S24" s="84">
        <f t="shared" si="6"/>
        <v>0.19010707811834898</v>
      </c>
      <c r="T24" s="85">
        <f>分析係数表!F27</f>
        <v>0.32043714720210326</v>
      </c>
      <c r="U24" s="86">
        <f t="shared" si="7"/>
        <v>6.0917369775171135E-2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投入係数表!U25</f>
        <v>0</v>
      </c>
      <c r="E25" s="77">
        <f t="shared" si="0"/>
        <v>0</v>
      </c>
      <c r="F25" s="76">
        <f>分析係数表!C28</f>
        <v>0.16640624999999998</v>
      </c>
      <c r="G25" s="77">
        <f t="shared" si="1"/>
        <v>0</v>
      </c>
      <c r="H25" s="77">
        <v>2.3054858125827398E-2</v>
      </c>
      <c r="I25" s="77">
        <f t="shared" si="2"/>
        <v>2.3054858125827398E-2</v>
      </c>
      <c r="J25" s="76">
        <f>分析係数表!G28</f>
        <v>0.1248661800486618</v>
      </c>
      <c r="K25" s="78">
        <f t="shared" si="3"/>
        <v>2.8787720657359175E-3</v>
      </c>
      <c r="L25" s="79"/>
      <c r="M25" s="80"/>
      <c r="N25" s="81">
        <f>分析係数表!H28</f>
        <v>1.9927027785573953E-2</v>
      </c>
      <c r="O25" s="82">
        <f t="shared" si="4"/>
        <v>0.30554475891450278</v>
      </c>
      <c r="P25" s="76">
        <f>分析係数表!C28</f>
        <v>0.16640624999999998</v>
      </c>
      <c r="Q25" s="82">
        <f t="shared" si="5"/>
        <v>5.0844557538116474E-2</v>
      </c>
      <c r="R25" s="83">
        <v>6.0288361785323909E-2</v>
      </c>
      <c r="S25" s="84">
        <f t="shared" si="6"/>
        <v>8.3343219911151303E-2</v>
      </c>
      <c r="T25" s="85">
        <f>分析係数表!F28</f>
        <v>0.21187347931873479</v>
      </c>
      <c r="U25" s="86">
        <f t="shared" si="7"/>
        <v>1.7658217980202083E-2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投入係数表!U26</f>
        <v>4.1017227235438884E-3</v>
      </c>
      <c r="E26" s="77">
        <f t="shared" si="0"/>
        <v>0.41017227235438886</v>
      </c>
      <c r="F26" s="76">
        <f>分析係数表!C29</f>
        <v>0.73364739989128469</v>
      </c>
      <c r="G26" s="77">
        <f t="shared" si="1"/>
        <v>0.30092182112029725</v>
      </c>
      <c r="H26" s="77">
        <v>0.43303609705756346</v>
      </c>
      <c r="I26" s="77">
        <f t="shared" si="2"/>
        <v>0.43303609705756346</v>
      </c>
      <c r="J26" s="76">
        <f>分析係数表!G29</f>
        <v>0.26009380097879281</v>
      </c>
      <c r="K26" s="78">
        <f t="shared" si="3"/>
        <v>0.11263000444472313</v>
      </c>
      <c r="L26" s="79"/>
      <c r="M26" s="80"/>
      <c r="N26" s="81">
        <f>分析係数表!H29</f>
        <v>1.0137524557956778E-2</v>
      </c>
      <c r="O26" s="82">
        <f t="shared" si="4"/>
        <v>0.15544051678861748</v>
      </c>
      <c r="P26" s="76">
        <f>分析係数表!C29</f>
        <v>0.73364739989128469</v>
      </c>
      <c r="Q26" s="82">
        <f t="shared" si="5"/>
        <v>0.1140385309797268</v>
      </c>
      <c r="R26" s="83">
        <v>0.1881279782757396</v>
      </c>
      <c r="S26" s="84">
        <f t="shared" si="6"/>
        <v>0.62116407533330309</v>
      </c>
      <c r="T26" s="85">
        <f>分析係数表!F29</f>
        <v>0.41032830342577487</v>
      </c>
      <c r="U26" s="86">
        <f t="shared" si="7"/>
        <v>0.25488120118055446</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投入係数表!U27</f>
        <v>1.7188171412945818E-3</v>
      </c>
      <c r="E27" s="77">
        <f t="shared" si="0"/>
        <v>0.17188171412945819</v>
      </c>
      <c r="F27" s="76">
        <f>分析係数表!C30</f>
        <v>1</v>
      </c>
      <c r="G27" s="77">
        <f t="shared" si="1"/>
        <v>0.17188171412945819</v>
      </c>
      <c r="H27" s="77">
        <v>0.21934710064873053</v>
      </c>
      <c r="I27" s="77">
        <f t="shared" si="2"/>
        <v>0.21934710064873053</v>
      </c>
      <c r="J27" s="76">
        <f>分析係数表!G30</f>
        <v>0.34455785557569396</v>
      </c>
      <c r="K27" s="78">
        <f t="shared" si="3"/>
        <v>7.5577766626272497E-2</v>
      </c>
      <c r="L27" s="79"/>
      <c r="M27" s="80"/>
      <c r="N27" s="81">
        <f>分析係数表!H30</f>
        <v>0</v>
      </c>
      <c r="O27" s="82">
        <f t="shared" si="4"/>
        <v>0</v>
      </c>
      <c r="P27" s="76">
        <f>分析係数表!C30</f>
        <v>1</v>
      </c>
      <c r="Q27" s="82">
        <f t="shared" si="5"/>
        <v>0</v>
      </c>
      <c r="R27" s="83">
        <v>3.8039424089417351E-2</v>
      </c>
      <c r="S27" s="84">
        <f t="shared" si="6"/>
        <v>0.25738652473814788</v>
      </c>
      <c r="T27" s="85">
        <f>分析係数表!F30</f>
        <v>0.43861490031479539</v>
      </c>
      <c r="U27" s="86">
        <f t="shared" si="7"/>
        <v>0.11289356489039434</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投入係数表!U28</f>
        <v>9.2581741474276336E-3</v>
      </c>
      <c r="E28" s="77">
        <f t="shared" si="0"/>
        <v>0.92581741474276336</v>
      </c>
      <c r="F28" s="76">
        <f>分析係数表!C31</f>
        <v>8.5246870996353641E-2</v>
      </c>
      <c r="G28" s="77">
        <f t="shared" si="1"/>
        <v>7.8923037720753986E-2</v>
      </c>
      <c r="H28" s="77">
        <v>0.10664821880783588</v>
      </c>
      <c r="I28" s="77">
        <f t="shared" si="2"/>
        <v>0.10664821880783588</v>
      </c>
      <c r="J28" s="76">
        <f>分析係数表!G31</f>
        <v>7.1346375143843496E-2</v>
      </c>
      <c r="K28" s="78">
        <f t="shared" si="3"/>
        <v>7.6089638274865644E-3</v>
      </c>
      <c r="L28" s="79"/>
      <c r="M28" s="80"/>
      <c r="N28" s="81">
        <f>分析係数表!H31</f>
        <v>2.2093741229301151E-2</v>
      </c>
      <c r="O28" s="82">
        <f t="shared" si="4"/>
        <v>0.33876737213731917</v>
      </c>
      <c r="P28" s="76">
        <f>分析係数表!C31</f>
        <v>8.5246870996353641E-2</v>
      </c>
      <c r="Q28" s="82">
        <f t="shared" si="5"/>
        <v>2.8878858470363773E-2</v>
      </c>
      <c r="R28" s="83">
        <v>3.9437923272419892E-2</v>
      </c>
      <c r="S28" s="84">
        <f t="shared" si="6"/>
        <v>0.14608614208025578</v>
      </c>
      <c r="T28" s="85">
        <f>分析係数表!F31</f>
        <v>0.34637514384349827</v>
      </c>
      <c r="U28" s="86">
        <f t="shared" si="7"/>
        <v>5.0600608476590321E-2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投入係数表!U29</f>
        <v>5.859603890776984E-4</v>
      </c>
      <c r="E29" s="77">
        <f t="shared" si="0"/>
        <v>5.8596038907769842E-2</v>
      </c>
      <c r="F29" s="76">
        <f>分析係数表!C32</f>
        <v>0.30214830214830213</v>
      </c>
      <c r="G29" s="77">
        <f t="shared" si="1"/>
        <v>1.770469366859851E-2</v>
      </c>
      <c r="H29" s="77">
        <v>2.4760580421053467E-2</v>
      </c>
      <c r="I29" s="77">
        <f t="shared" si="2"/>
        <v>2.4760580421053467E-2</v>
      </c>
      <c r="J29" s="76">
        <f>分析係数表!G32</f>
        <v>0.14123006833712984</v>
      </c>
      <c r="K29" s="78">
        <f t="shared" si="3"/>
        <v>3.4969384649323801E-3</v>
      </c>
      <c r="L29" s="79"/>
      <c r="M29" s="80"/>
      <c r="N29" s="81">
        <f>分析係数表!H32</f>
        <v>6.1970249789503225E-3</v>
      </c>
      <c r="O29" s="82">
        <f t="shared" si="4"/>
        <v>9.5020116575101718E-2</v>
      </c>
      <c r="P29" s="76">
        <f>分析係数表!C32</f>
        <v>0.30214830214830213</v>
      </c>
      <c r="Q29" s="82">
        <f t="shared" si="5"/>
        <v>2.8710166893100724E-2</v>
      </c>
      <c r="R29" s="83">
        <v>3.7311813507713329E-2</v>
      </c>
      <c r="S29" s="84">
        <f t="shared" si="6"/>
        <v>6.2072393928766796E-2</v>
      </c>
      <c r="T29" s="85">
        <f>分析係数表!F32</f>
        <v>0.48519362186788156</v>
      </c>
      <c r="U29" s="86">
        <f t="shared" si="7"/>
        <v>3.0117129628308262E-2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投入係数表!U30</f>
        <v>1.9532012969256611E-4</v>
      </c>
      <c r="E30" s="77">
        <f t="shared" si="0"/>
        <v>1.953201296925661E-2</v>
      </c>
      <c r="F30" s="76">
        <f>分析係数表!C33</f>
        <v>0.62789160608063455</v>
      </c>
      <c r="G30" s="77">
        <f t="shared" si="1"/>
        <v>1.2263986993254317E-2</v>
      </c>
      <c r="H30" s="77">
        <v>2.5897157730645933E-2</v>
      </c>
      <c r="I30" s="77">
        <f t="shared" si="2"/>
        <v>2.5897157730645933E-2</v>
      </c>
      <c r="J30" s="76">
        <f>分析係数表!G33</f>
        <v>0.50525210084033612</v>
      </c>
      <c r="K30" s="78">
        <f t="shared" si="3"/>
        <v>1.3084593349202409E-2</v>
      </c>
      <c r="L30" s="79"/>
      <c r="M30" s="80"/>
      <c r="N30" s="81">
        <f>分析係数表!H33</f>
        <v>9.5425203480213302E-4</v>
      </c>
      <c r="O30" s="82">
        <f t="shared" si="4"/>
        <v>1.4631720849426894E-2</v>
      </c>
      <c r="P30" s="76">
        <f>分析係数表!C33</f>
        <v>0.62789160608063455</v>
      </c>
      <c r="Q30" s="82">
        <f t="shared" si="5"/>
        <v>9.1871347038701597E-3</v>
      </c>
      <c r="R30" s="83">
        <v>4.033663654344509E-2</v>
      </c>
      <c r="S30" s="84">
        <f t="shared" si="6"/>
        <v>6.6233794274091026E-2</v>
      </c>
      <c r="T30" s="85">
        <f>分析係数表!F33</f>
        <v>0.63235294117647056</v>
      </c>
      <c r="U30" s="86">
        <f t="shared" si="7"/>
        <v>4.1883134614498732E-2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投入係数表!U31</f>
        <v>5.1994218524161098E-2</v>
      </c>
      <c r="E31" s="77">
        <f t="shared" si="0"/>
        <v>5.1994218524161102</v>
      </c>
      <c r="F31" s="76">
        <f>分析係数表!C34</f>
        <v>0.27565714917493578</v>
      </c>
      <c r="G31" s="77">
        <f t="shared" si="1"/>
        <v>1.4332578051948885</v>
      </c>
      <c r="H31" s="77">
        <v>1.6438826934177566</v>
      </c>
      <c r="I31" s="77">
        <f t="shared" si="2"/>
        <v>1.6438826934177566</v>
      </c>
      <c r="J31" s="76">
        <f>分析係数表!G34</f>
        <v>0.42483061710309467</v>
      </c>
      <c r="K31" s="78">
        <f t="shared" si="3"/>
        <v>0.69837169908976293</v>
      </c>
      <c r="L31" s="79"/>
      <c r="M31" s="80"/>
      <c r="N31" s="81">
        <f>分析係数表!H34</f>
        <v>0.15684535503788941</v>
      </c>
      <c r="O31" s="82">
        <f t="shared" si="4"/>
        <v>2.4049384939687428</v>
      </c>
      <c r="P31" s="76">
        <f>分析係数表!C34</f>
        <v>0.27565714917493578</v>
      </c>
      <c r="Q31" s="82">
        <f t="shared" si="5"/>
        <v>0.66293848918848708</v>
      </c>
      <c r="R31" s="83">
        <v>0.746236571139689</v>
      </c>
      <c r="S31" s="84">
        <f t="shared" si="6"/>
        <v>2.3901192645574456</v>
      </c>
      <c r="T31" s="85">
        <f>分析係数表!F34</f>
        <v>0.69468351339803458</v>
      </c>
      <c r="U31" s="86">
        <f t="shared" si="7"/>
        <v>1.6603764481430929</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投入係数表!U32</f>
        <v>5.742411812961444E-3</v>
      </c>
      <c r="E32" s="77">
        <f t="shared" si="0"/>
        <v>0.57424118129614443</v>
      </c>
      <c r="F32" s="76">
        <f>分析係数表!C35</f>
        <v>1</v>
      </c>
      <c r="G32" s="77">
        <f t="shared" si="1"/>
        <v>0.57424118129614443</v>
      </c>
      <c r="H32" s="77">
        <v>0.77261245122755651</v>
      </c>
      <c r="I32" s="77">
        <f t="shared" si="2"/>
        <v>0.77261245122755651</v>
      </c>
      <c r="J32" s="76">
        <f>分析係数表!G35</f>
        <v>0.31381419117031079</v>
      </c>
      <c r="K32" s="78">
        <f t="shared" si="3"/>
        <v>0.24245675147008683</v>
      </c>
      <c r="L32" s="79"/>
      <c r="M32" s="80"/>
      <c r="N32" s="81">
        <f>分析係数表!H35</f>
        <v>5.8153241650294694E-2</v>
      </c>
      <c r="O32" s="82">
        <f t="shared" si="4"/>
        <v>0.89167428235330959</v>
      </c>
      <c r="P32" s="76">
        <f>分析係数表!C35</f>
        <v>1</v>
      </c>
      <c r="Q32" s="82">
        <f t="shared" si="5"/>
        <v>0.89167428235330959</v>
      </c>
      <c r="R32" s="83">
        <v>1.1522275375982836</v>
      </c>
      <c r="S32" s="84">
        <f t="shared" si="6"/>
        <v>1.9248399888258401</v>
      </c>
      <c r="T32" s="85">
        <f>分析係数表!F35</f>
        <v>0.63575437714668681</v>
      </c>
      <c r="U32" s="86">
        <f t="shared" si="7"/>
        <v>1.2237254482030075</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投入係数表!U33</f>
        <v>1.8750732450486347E-3</v>
      </c>
      <c r="E33" s="77">
        <f t="shared" si="0"/>
        <v>0.18750732450486346</v>
      </c>
      <c r="F33" s="76">
        <f>分析係数表!C36</f>
        <v>0.71183260362767953</v>
      </c>
      <c r="G33" s="77">
        <f t="shared" si="1"/>
        <v>0.13347382700155716</v>
      </c>
      <c r="H33" s="77">
        <v>0.22093627933725976</v>
      </c>
      <c r="I33" s="77">
        <f t="shared" si="2"/>
        <v>0.22093627933725976</v>
      </c>
      <c r="J33" s="76">
        <f>分析係数表!G36</f>
        <v>2.303890306122449E-2</v>
      </c>
      <c r="K33" s="78">
        <f t="shared" si="3"/>
        <v>5.0901295223587427E-3</v>
      </c>
      <c r="L33" s="79"/>
      <c r="M33" s="80"/>
      <c r="N33" s="81">
        <f>分析係数表!H36</f>
        <v>0.16821779399382542</v>
      </c>
      <c r="O33" s="82">
        <f t="shared" si="4"/>
        <v>2.5793141789154421</v>
      </c>
      <c r="P33" s="76">
        <f>分析係数表!C36</f>
        <v>0.71183260362767953</v>
      </c>
      <c r="Q33" s="82">
        <f t="shared" si="5"/>
        <v>1.8360399275511696</v>
      </c>
      <c r="R33" s="83">
        <v>1.9314099152778164</v>
      </c>
      <c r="S33" s="84">
        <f t="shared" si="6"/>
        <v>2.1523461946150761</v>
      </c>
      <c r="T33" s="85">
        <f>分析係数表!F36</f>
        <v>0.87794961734693877</v>
      </c>
      <c r="U33" s="86">
        <f t="shared" si="7"/>
        <v>1.8896515179604458</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投入係数表!U34</f>
        <v>1.8477284268916754E-2</v>
      </c>
      <c r="E34" s="77">
        <f t="shared" si="0"/>
        <v>1.8477284268916754</v>
      </c>
      <c r="F34" s="76">
        <f>分析係数表!C37</f>
        <v>0.53618737957610785</v>
      </c>
      <c r="G34" s="77">
        <f t="shared" si="1"/>
        <v>0.99072866338333143</v>
      </c>
      <c r="H34" s="77">
        <v>1.2470886295352688</v>
      </c>
      <c r="I34" s="77">
        <f t="shared" si="2"/>
        <v>1.2470886295352688</v>
      </c>
      <c r="J34" s="76">
        <f>分析係数表!G37</f>
        <v>0.49029596047068413</v>
      </c>
      <c r="K34" s="78">
        <f t="shared" si="3"/>
        <v>0.61144251741006383</v>
      </c>
      <c r="L34" s="79"/>
      <c r="M34" s="80"/>
      <c r="N34" s="81">
        <f>分析係数表!H37</f>
        <v>4.9362896435587986E-2</v>
      </c>
      <c r="O34" s="82">
        <f t="shared" si="4"/>
        <v>0.75689031264623596</v>
      </c>
      <c r="P34" s="76">
        <f>分析係数表!C37</f>
        <v>0.53618737957610785</v>
      </c>
      <c r="Q34" s="82">
        <f t="shared" si="5"/>
        <v>0.40583503336432625</v>
      </c>
      <c r="R34" s="83">
        <v>0.5348857559639868</v>
      </c>
      <c r="S34" s="84">
        <f t="shared" si="6"/>
        <v>1.7819743854992556</v>
      </c>
      <c r="T34" s="85">
        <f>分析係数表!F37</f>
        <v>0.71575569252712545</v>
      </c>
      <c r="U34" s="86">
        <f t="shared" si="7"/>
        <v>1.2754583103586186</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投入係数表!U35</f>
        <v>1.2148912066877612E-2</v>
      </c>
      <c r="E35" s="77">
        <f t="shared" si="0"/>
        <v>1.2148912066877613</v>
      </c>
      <c r="F35" s="76">
        <f>分析係数表!C38</f>
        <v>4.5765302018820897E-2</v>
      </c>
      <c r="G35" s="77">
        <f t="shared" si="1"/>
        <v>5.5599862994075155E-2</v>
      </c>
      <c r="H35" s="77">
        <v>7.0747515748953618E-2</v>
      </c>
      <c r="I35" s="77">
        <f t="shared" si="2"/>
        <v>7.0747515748953618E-2</v>
      </c>
      <c r="J35" s="76">
        <f>分析係数表!G38</f>
        <v>0.29880478087649404</v>
      </c>
      <c r="K35" s="78">
        <f t="shared" si="3"/>
        <v>2.1139695940922396E-2</v>
      </c>
      <c r="L35" s="79"/>
      <c r="M35" s="80"/>
      <c r="N35" s="81">
        <f>分析係数表!H38</f>
        <v>4.3266909907381419E-2</v>
      </c>
      <c r="O35" s="82">
        <f t="shared" si="4"/>
        <v>0.66341943710225004</v>
      </c>
      <c r="P35" s="76">
        <f>分析係数表!C38</f>
        <v>4.5765302018820897E-2</v>
      </c>
      <c r="Q35" s="82">
        <f t="shared" si="5"/>
        <v>3.0361590904140628E-2</v>
      </c>
      <c r="R35" s="83">
        <v>4.0952203037469929E-2</v>
      </c>
      <c r="S35" s="84">
        <f t="shared" si="6"/>
        <v>0.11169971878642354</v>
      </c>
      <c r="T35" s="85">
        <f>分析係数表!F38</f>
        <v>0.49667994687915007</v>
      </c>
      <c r="U35" s="86">
        <f t="shared" si="7"/>
        <v>5.5479010393256846E-2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投入係数表!U36</f>
        <v>0</v>
      </c>
      <c r="E36" s="77">
        <f t="shared" si="0"/>
        <v>0</v>
      </c>
      <c r="F36" s="76">
        <f>分析係数表!C39</f>
        <v>1</v>
      </c>
      <c r="G36" s="77">
        <f t="shared" si="1"/>
        <v>0</v>
      </c>
      <c r="H36" s="77">
        <v>7.9796832186223354E-2</v>
      </c>
      <c r="I36" s="77">
        <f t="shared" si="2"/>
        <v>7.9796832186223354E-2</v>
      </c>
      <c r="J36" s="76">
        <f>分析係数表!G39</f>
        <v>0.34650769117538827</v>
      </c>
      <c r="K36" s="78">
        <f t="shared" si="3"/>
        <v>2.7650216083958165E-2</v>
      </c>
      <c r="L36" s="79"/>
      <c r="M36" s="80"/>
      <c r="N36" s="81">
        <f>分析係数表!H39</f>
        <v>3.8057816446814483E-3</v>
      </c>
      <c r="O36" s="82">
        <f t="shared" si="4"/>
        <v>5.8354745505361384E-2</v>
      </c>
      <c r="P36" s="76">
        <f>分析係数表!C39</f>
        <v>1</v>
      </c>
      <c r="Q36" s="82">
        <f t="shared" si="5"/>
        <v>5.8354745505361384E-2</v>
      </c>
      <c r="R36" s="83">
        <v>0.20491503844693471</v>
      </c>
      <c r="S36" s="84">
        <f t="shared" si="6"/>
        <v>0.28471187063315806</v>
      </c>
      <c r="T36" s="85">
        <f>分析係数表!F39</f>
        <v>0.69721056892617939</v>
      </c>
      <c r="U36" s="86">
        <f t="shared" si="7"/>
        <v>0.19850412530418091</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投入係数表!U37</f>
        <v>8.594085706472909E-4</v>
      </c>
      <c r="E37" s="77">
        <f t="shared" si="0"/>
        <v>8.5940857064729093E-2</v>
      </c>
      <c r="F37" s="76">
        <f>分析係数表!C40</f>
        <v>0.81742190937087544</v>
      </c>
      <c r="G37" s="77">
        <f t="shared" si="1"/>
        <v>7.0249939474820347E-2</v>
      </c>
      <c r="H37" s="77">
        <v>7.7228679952735496E-2</v>
      </c>
      <c r="I37" s="77">
        <f t="shared" si="2"/>
        <v>7.7228679952735496E-2</v>
      </c>
      <c r="J37" s="76">
        <f>分析係数表!G40</f>
        <v>0.56450715973863475</v>
      </c>
      <c r="K37" s="78">
        <f t="shared" si="3"/>
        <v>4.3596142770482758E-2</v>
      </c>
      <c r="L37" s="79"/>
      <c r="M37" s="80"/>
      <c r="N37" s="81">
        <f>分析係数表!H40</f>
        <v>3.0412573673870333E-2</v>
      </c>
      <c r="O37" s="82">
        <f t="shared" si="4"/>
        <v>0.46632155036585243</v>
      </c>
      <c r="P37" s="76">
        <f>分析係数表!C40</f>
        <v>0.81742190937087544</v>
      </c>
      <c r="Q37" s="82">
        <f t="shared" si="5"/>
        <v>0.38118145208084198</v>
      </c>
      <c r="R37" s="83">
        <v>0.38225467428404891</v>
      </c>
      <c r="S37" s="84">
        <f t="shared" si="6"/>
        <v>0.45948335423678444</v>
      </c>
      <c r="T37" s="85">
        <f>分析係数表!F40</f>
        <v>0.75483108577783953</v>
      </c>
      <c r="U37" s="86">
        <f t="shared" si="7"/>
        <v>0.34683231917539564</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投入係数表!U38</f>
        <v>0</v>
      </c>
      <c r="E38" s="77">
        <f t="shared" si="0"/>
        <v>0</v>
      </c>
      <c r="F38" s="76">
        <f>分析係数表!C41</f>
        <v>0.72941623882867468</v>
      </c>
      <c r="G38" s="77">
        <f t="shared" si="1"/>
        <v>0</v>
      </c>
      <c r="H38" s="77">
        <v>1.0963307288216493E-3</v>
      </c>
      <c r="I38" s="77">
        <f t="shared" si="2"/>
        <v>1.0963307288216493E-3</v>
      </c>
      <c r="J38" s="76">
        <f>分析係数表!G41</f>
        <v>0.453348349649138</v>
      </c>
      <c r="K38" s="78">
        <f t="shared" si="3"/>
        <v>4.970197265809314E-4</v>
      </c>
      <c r="L38" s="79"/>
      <c r="M38" s="80"/>
      <c r="N38" s="81">
        <f>分析係数表!H41</f>
        <v>5.191131069323604E-2</v>
      </c>
      <c r="O38" s="82">
        <f t="shared" si="4"/>
        <v>0.79596561420882317</v>
      </c>
      <c r="P38" s="76">
        <f>分析係数表!C41</f>
        <v>0.72941623882867468</v>
      </c>
      <c r="Q38" s="82">
        <f t="shared" si="5"/>
        <v>0.58059024455315567</v>
      </c>
      <c r="R38" s="83">
        <v>0.59078542909059528</v>
      </c>
      <c r="S38" s="84">
        <f t="shared" si="6"/>
        <v>0.59188175981941693</v>
      </c>
      <c r="T38" s="85">
        <f>分析係数表!F41</f>
        <v>0.55271593173351818</v>
      </c>
      <c r="U38" s="86">
        <f t="shared" si="7"/>
        <v>0.32714247835466348</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投入係数表!U39</f>
        <v>5.0783233720067195E-4</v>
      </c>
      <c r="E39" s="77">
        <f>$C$23*D39</f>
        <v>5.0783233720067197E-2</v>
      </c>
      <c r="F39" s="76">
        <f>分析係数表!C42</f>
        <v>0.64552736982643522</v>
      </c>
      <c r="G39" s="77">
        <f>E39*F39</f>
        <v>3.2781967294596114E-2</v>
      </c>
      <c r="H39" s="77">
        <v>4.3788489621739701E-2</v>
      </c>
      <c r="I39" s="77">
        <f>C39+H39</f>
        <v>4.3788489621739701E-2</v>
      </c>
      <c r="J39" s="76">
        <f>分析係数表!G42</f>
        <v>0.48562628336755648</v>
      </c>
      <c r="K39" s="78">
        <f>I39*J39</f>
        <v>2.1264841469284271E-2</v>
      </c>
      <c r="L39" s="79"/>
      <c r="M39" s="80"/>
      <c r="N39" s="81">
        <f>分析係数表!H42</f>
        <v>1.1765366264383946E-2</v>
      </c>
      <c r="O39" s="82">
        <f t="shared" si="4"/>
        <v>0.18040051117881631</v>
      </c>
      <c r="P39" s="76">
        <f>分析係数表!C42</f>
        <v>0.64552736982643522</v>
      </c>
      <c r="Q39" s="82">
        <f>O39*P39</f>
        <v>0.11645346749660572</v>
      </c>
      <c r="R39" s="83">
        <v>0.12528032459355637</v>
      </c>
      <c r="S39" s="84">
        <f>I39+R39</f>
        <v>0.16906881421529607</v>
      </c>
      <c r="T39" s="85">
        <f>分析係数表!F42</f>
        <v>0.5462012320328542</v>
      </c>
      <c r="U39" s="86">
        <f>S39*T39</f>
        <v>9.2345594622728441E-2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投入係数表!U40</f>
        <v>3.6563928278448378E-2</v>
      </c>
      <c r="E40" s="77">
        <f>$C$23*D40</f>
        <v>3.6563928278448379</v>
      </c>
      <c r="F40" s="76">
        <f>分析係数表!C43</f>
        <v>0.44974585997704541</v>
      </c>
      <c r="G40" s="77">
        <f>E40*F40</f>
        <v>1.6444475367729776</v>
      </c>
      <c r="H40" s="77">
        <v>2.1201435155573791</v>
      </c>
      <c r="I40" s="77">
        <f>C40+H40</f>
        <v>2.1201435155573791</v>
      </c>
      <c r="J40" s="76">
        <f>分析係数表!G43</f>
        <v>0.36430023338101331</v>
      </c>
      <c r="K40" s="78">
        <f>I40*J40</f>
        <v>0.77236877751879518</v>
      </c>
      <c r="L40" s="79"/>
      <c r="M40" s="80"/>
      <c r="N40" s="81">
        <f>分析係数表!H43</f>
        <v>3.2949761436991298E-2</v>
      </c>
      <c r="O40" s="82">
        <f t="shared" si="4"/>
        <v>0.50522471403609337</v>
      </c>
      <c r="P40" s="76">
        <f>分析係数表!C43</f>
        <v>0.44974585997704541</v>
      </c>
      <c r="Q40" s="82">
        <f>O40*P40</f>
        <v>0.22722272349581965</v>
      </c>
      <c r="R40" s="83">
        <v>0.45444470090412292</v>
      </c>
      <c r="S40" s="84">
        <f>I40+R40</f>
        <v>2.5745882164615019</v>
      </c>
      <c r="T40" s="85">
        <f>分析係数表!F43</f>
        <v>0.57336445080177667</v>
      </c>
      <c r="U40" s="86">
        <f>S40*T40</f>
        <v>1.4761773587721747</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投入係数表!U41</f>
        <v>7.8128051877026446E-5</v>
      </c>
      <c r="E41" s="77">
        <f>$C$23*D41</f>
        <v>7.8128051877026441E-3</v>
      </c>
      <c r="F41" s="76">
        <f>分析係数表!C44</f>
        <v>0.68535687071374141</v>
      </c>
      <c r="G41" s="77">
        <f>E41*F41</f>
        <v>5.3545597149399693E-3</v>
      </c>
      <c r="H41" s="77">
        <v>9.8747427611904082E-3</v>
      </c>
      <c r="I41" s="77">
        <f>C41+H41</f>
        <v>9.8747427611904082E-3</v>
      </c>
      <c r="J41" s="76">
        <f>分析係数表!G44</f>
        <v>0.27039319248826293</v>
      </c>
      <c r="K41" s="78">
        <f>I41*J41</f>
        <v>2.6700632201986391E-3</v>
      </c>
      <c r="L41" s="79"/>
      <c r="M41" s="80"/>
      <c r="N41" s="81">
        <f>分析係数表!H44</f>
        <v>0.11684535503788943</v>
      </c>
      <c r="O41" s="82">
        <f t="shared" si="4"/>
        <v>1.7916111835392368</v>
      </c>
      <c r="P41" s="76">
        <f>分析係数表!C44</f>
        <v>0.68535687071374141</v>
      </c>
      <c r="Q41" s="82">
        <f>O41*P41</f>
        <v>1.227893034286194</v>
      </c>
      <c r="R41" s="83">
        <v>1.2508797561960323</v>
      </c>
      <c r="S41" s="84">
        <f>I41+R41</f>
        <v>1.2607544989572228</v>
      </c>
      <c r="T41" s="85">
        <f>分析係数表!F44</f>
        <v>0.52366979655712054</v>
      </c>
      <c r="U41" s="86">
        <f>S41*T41</f>
        <v>0.66021905197740327</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投入係数表!U42</f>
        <v>3.1251220750810578E-3</v>
      </c>
      <c r="E42" s="77">
        <f>$C$23*D42</f>
        <v>0.31251220750810577</v>
      </c>
      <c r="F42" s="76">
        <f>分析係数表!C45</f>
        <v>1</v>
      </c>
      <c r="G42" s="77">
        <f>E42*F42</f>
        <v>0.31251220750810577</v>
      </c>
      <c r="H42" s="77">
        <v>0.38760993672923971</v>
      </c>
      <c r="I42" s="77">
        <f>C42+H42</f>
        <v>0.38760993672923971</v>
      </c>
      <c r="J42" s="76">
        <f>分析係数表!G45</f>
        <v>0</v>
      </c>
      <c r="K42" s="78">
        <f>I42*J42</f>
        <v>0</v>
      </c>
      <c r="L42" s="79"/>
      <c r="M42" s="80"/>
      <c r="N42" s="81">
        <f>分析係数表!H45</f>
        <v>0</v>
      </c>
      <c r="O42" s="82">
        <f t="shared" si="4"/>
        <v>0</v>
      </c>
      <c r="P42" s="76">
        <f>分析係数表!C45</f>
        <v>1</v>
      </c>
      <c r="Q42" s="82">
        <f>O42*P42</f>
        <v>0</v>
      </c>
      <c r="R42" s="83">
        <v>4.8997072429691292E-2</v>
      </c>
      <c r="S42" s="84">
        <f>I42+R42</f>
        <v>0.43660700915893103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3.2423141528965973E-3</v>
      </c>
      <c r="E43" s="77">
        <f>$C$23*D43</f>
        <v>0.32423141528965971</v>
      </c>
      <c r="F43" s="76">
        <f>分析係数表!C46</f>
        <v>1</v>
      </c>
      <c r="G43" s="77">
        <f>E43*F43</f>
        <v>0.32423141528965971</v>
      </c>
      <c r="H43" s="77">
        <v>0.4208828029887367</v>
      </c>
      <c r="I43" s="77">
        <f>C43+H43</f>
        <v>0.4208828029887367</v>
      </c>
      <c r="J43" s="76">
        <f>分析係数表!G46</f>
        <v>9.2635479388605835E-3</v>
      </c>
      <c r="K43" s="78">
        <f>I43*J43</f>
        <v>3.8988680221281771E-3</v>
      </c>
      <c r="L43" s="79"/>
      <c r="M43" s="80"/>
      <c r="N43" s="81">
        <f>分析係数表!H46</f>
        <v>4.7106371035644121E-2</v>
      </c>
      <c r="O43" s="82">
        <f t="shared" si="4"/>
        <v>0.72229059628464998</v>
      </c>
      <c r="P43" s="76">
        <f>分析係数表!C46</f>
        <v>1</v>
      </c>
      <c r="Q43" s="82">
        <f>O43*P43</f>
        <v>0.72229059628464998</v>
      </c>
      <c r="R43" s="83">
        <v>0.77302200112587172</v>
      </c>
      <c r="S43" s="84">
        <f>I43+R43</f>
        <v>1.1939048041146085</v>
      </c>
      <c r="T43" s="85">
        <f>分析係数表!F46</f>
        <v>0.31310792033348772</v>
      </c>
      <c r="U43" s="86">
        <f>S43*T43</f>
        <v>0.37382105029248514</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投入係数表!U44</f>
        <v>0.65213484901753971</v>
      </c>
      <c r="E44" s="91">
        <f>SUM(E5:E43)</f>
        <v>65.213484901753972</v>
      </c>
      <c r="F44" s="92">
        <f>分析係数表!C47</f>
        <v>0.38982283979167087</v>
      </c>
      <c r="G44" s="91">
        <f>SUM(G5:G43)</f>
        <v>16.522074114311533</v>
      </c>
      <c r="H44" s="91">
        <f>SUM(H5:H43)</f>
        <v>19.550963212686892</v>
      </c>
      <c r="I44" s="91">
        <f>SUM(I5:I43)</f>
        <v>119.55096321268688</v>
      </c>
      <c r="J44" s="92">
        <f>分析係数表!G47</f>
        <v>0.23326731469175374</v>
      </c>
      <c r="K44" s="93">
        <f>SUM(K5:K43)</f>
        <v>24.454836938975525</v>
      </c>
      <c r="L44" s="94">
        <f>最終需要_まとめ!$L$33</f>
        <v>0.627</v>
      </c>
      <c r="M44" s="91">
        <f>K44*L44</f>
        <v>15.333182760737655</v>
      </c>
      <c r="N44" s="95">
        <f>分析係数表!H47</f>
        <v>1</v>
      </c>
      <c r="O44" s="96">
        <f>SUM(O5:O43)</f>
        <v>15.333182760737655</v>
      </c>
      <c r="P44" s="92">
        <f>分析係数表!C47</f>
        <v>0.38982283979167087</v>
      </c>
      <c r="Q44" s="96">
        <f>SUM(Q5:Q43)</f>
        <v>7.967378769149362</v>
      </c>
      <c r="R44" s="91">
        <f>SUM(R5:R43)</f>
        <v>9.4249249730998095</v>
      </c>
      <c r="S44" s="97">
        <f>SUM(S5:S43)</f>
        <v>128.97588818578672</v>
      </c>
      <c r="T44" s="98">
        <f>分析係数表!F47</f>
        <v>0.43488259974461208</v>
      </c>
      <c r="U44" s="99">
        <f>SUM(U5:U43)</f>
        <v>47.451797136163492</v>
      </c>
      <c r="V44" s="100">
        <f>分析係数表!D47</f>
        <v>5.7416673181664192E-2</v>
      </c>
      <c r="W44" s="164">
        <f>SUM(W5:W43)</f>
        <v>2</v>
      </c>
      <c r="X44" s="92">
        <f>分析係数表!E47</f>
        <v>4.8986266385218774E-2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0.24707259953161598</v>
      </c>
      <c r="G5" s="77">
        <f t="shared" ref="G5:G38" si="1">E5*F5</f>
        <v>0</v>
      </c>
      <c r="H5" s="77">
        <f t="array" ref="H5:H43">MMULT(逆行列係数!C5:AO43,'20'!G5:G43)</f>
        <v>7.9848586222664049E-4</v>
      </c>
      <c r="I5" s="77">
        <f t="shared" ref="I5:I38" si="2">C5+H5</f>
        <v>7.9848586222664049E-4</v>
      </c>
      <c r="J5" s="76">
        <f>分析係数表!G8</f>
        <v>0.12001140250855188</v>
      </c>
      <c r="K5" s="78">
        <f t="shared" ref="K5:K43" si="3">I5*J5</f>
        <v>9.5827408209069455E-5</v>
      </c>
      <c r="L5" s="79" t="s">
        <v>183</v>
      </c>
      <c r="M5" s="80" t="s">
        <v>183</v>
      </c>
      <c r="N5" s="81">
        <f>分析係数表!H8</f>
        <v>1.0676396295256806E-2</v>
      </c>
      <c r="O5" s="82">
        <f t="shared" ref="O5:O43" si="4">$M$44*N5</f>
        <v>0.14268414502055288</v>
      </c>
      <c r="P5" s="76">
        <f>分析係数表!C8</f>
        <v>0.24707259953161598</v>
      </c>
      <c r="Q5" s="82">
        <f t="shared" ref="Q5:Q38" si="5">O5*P5</f>
        <v>3.5253342622174076E-2</v>
      </c>
      <c r="R5" s="83">
        <f t="array" ref="R5:R43">MMULT(逆行列係数!C5:AO43,'20'!Q5:Q43)</f>
        <v>5.5110534597498664E-2</v>
      </c>
      <c r="S5" s="84">
        <f t="shared" ref="S5:S38" si="6">I5+R5</f>
        <v>5.5909020459725303E-2</v>
      </c>
      <c r="T5" s="85">
        <f>分析係数表!F8</f>
        <v>0.45011402508551879</v>
      </c>
      <c r="U5" s="86">
        <f t="shared" ref="U5:U38" si="7">S5*T5</f>
        <v>2.5165434237715577E-2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投入係数表!V6</f>
        <v>0</v>
      </c>
      <c r="E6" s="77">
        <f t="shared" si="0"/>
        <v>0</v>
      </c>
      <c r="F6" s="76">
        <f>分析係数表!C9</f>
        <v>9.7560975609756073E-2</v>
      </c>
      <c r="G6" s="77">
        <f t="shared" si="1"/>
        <v>0</v>
      </c>
      <c r="H6" s="77">
        <v>1.8708389997965067E-4</v>
      </c>
      <c r="I6" s="77">
        <f t="shared" si="2"/>
        <v>1.8708389997965067E-4</v>
      </c>
      <c r="J6" s="76">
        <f>分析係数表!G9</f>
        <v>0.27272727272727271</v>
      </c>
      <c r="K6" s="78">
        <f t="shared" si="3"/>
        <v>5.1022881812631995E-5</v>
      </c>
      <c r="L6" s="79"/>
      <c r="M6" s="80"/>
      <c r="N6" s="81">
        <f>分析係数表!H9</f>
        <v>5.7255122088127987E-4</v>
      </c>
      <c r="O6" s="82">
        <f t="shared" si="4"/>
        <v>7.6518311209760222E-3</v>
      </c>
      <c r="P6" s="76">
        <f>分析係数表!C9</f>
        <v>9.7560975609756073E-2</v>
      </c>
      <c r="Q6" s="82">
        <f t="shared" si="5"/>
        <v>7.465201093635142E-4</v>
      </c>
      <c r="R6" s="83">
        <v>9.0885170259657816E-4</v>
      </c>
      <c r="S6" s="84">
        <f t="shared" si="6"/>
        <v>1.0959356025762289E-3</v>
      </c>
      <c r="T6" s="85">
        <f>分析係数表!F9</f>
        <v>0.77272727272727271</v>
      </c>
      <c r="U6" s="86">
        <f t="shared" si="7"/>
        <v>8.4685932926344956E-4</v>
      </c>
      <c r="V6" s="87">
        <f>分析係数表!D9</f>
        <v>9.0909090909090912E-2</v>
      </c>
      <c r="W6" s="88">
        <f t="shared" si="8"/>
        <v>0</v>
      </c>
      <c r="X6" s="76">
        <f>分析係数表!E9</f>
        <v>0</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1.4253410911621999E-2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3.8662783204886975E-5</v>
      </c>
      <c r="E8" s="77">
        <f t="shared" si="0"/>
        <v>3.8662783204886975E-3</v>
      </c>
      <c r="F8" s="76">
        <f>分析係数表!C11</f>
        <v>0.44906166219839139</v>
      </c>
      <c r="G8" s="77">
        <f t="shared" si="1"/>
        <v>1.7361973691202594E-3</v>
      </c>
      <c r="H8" s="77">
        <v>4.3227368002971236E-2</v>
      </c>
      <c r="I8" s="77">
        <f t="shared" si="2"/>
        <v>4.3227368002971236E-2</v>
      </c>
      <c r="J8" s="76">
        <f>分析係数表!G11</f>
        <v>0.33788395904436858</v>
      </c>
      <c r="K8" s="78">
        <f t="shared" si="3"/>
        <v>1.4605834239911781E-2</v>
      </c>
      <c r="L8" s="79"/>
      <c r="M8" s="80"/>
      <c r="N8" s="81">
        <f>分析係数表!H11</f>
        <v>-2.2452989054167835E-5</v>
      </c>
      <c r="O8" s="82">
        <f t="shared" si="4"/>
        <v>-3.0007180866572629E-4</v>
      </c>
      <c r="P8" s="76">
        <f>分析係数表!C11</f>
        <v>0.44906166219839139</v>
      </c>
      <c r="Q8" s="82">
        <f t="shared" si="5"/>
        <v>-1.347507451783087E-4</v>
      </c>
      <c r="R8" s="83">
        <v>8.4849050896659995E-3</v>
      </c>
      <c r="S8" s="84">
        <f t="shared" si="6"/>
        <v>5.1712273092637234E-2</v>
      </c>
      <c r="T8" s="85">
        <f>分析係数表!F11</f>
        <v>0.55767918088737201</v>
      </c>
      <c r="U8" s="86">
        <f t="shared" si="7"/>
        <v>2.8838858100126021E-2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投入係数表!V9</f>
        <v>0</v>
      </c>
      <c r="E9" s="77">
        <f t="shared" si="0"/>
        <v>0</v>
      </c>
      <c r="F9" s="76">
        <f>分析係数表!C12</f>
        <v>0.19299381807477189</v>
      </c>
      <c r="G9" s="77">
        <f t="shared" si="1"/>
        <v>0</v>
      </c>
      <c r="H9" s="77">
        <v>1.0567217406200376E-3</v>
      </c>
      <c r="I9" s="77">
        <f t="shared" si="2"/>
        <v>1.0567217406200376E-3</v>
      </c>
      <c r="J9" s="76">
        <f>分析係数表!G12</f>
        <v>0.13871320371671741</v>
      </c>
      <c r="K9" s="78">
        <f t="shared" si="3"/>
        <v>1.4658125807851148E-4</v>
      </c>
      <c r="L9" s="79"/>
      <c r="M9" s="80"/>
      <c r="N9" s="81">
        <f>分析係数表!H12</f>
        <v>9.0137524557956775E-2</v>
      </c>
      <c r="O9" s="82">
        <f t="shared" si="4"/>
        <v>1.2046382758885583</v>
      </c>
      <c r="P9" s="76">
        <f>分析係数表!C12</f>
        <v>0.19299381807477189</v>
      </c>
      <c r="Q9" s="82">
        <f t="shared" si="5"/>
        <v>0.2324877402627433</v>
      </c>
      <c r="R9" s="83">
        <v>0.27223916434968887</v>
      </c>
      <c r="S9" s="84">
        <f t="shared" si="6"/>
        <v>0.27329588609030891</v>
      </c>
      <c r="T9" s="85">
        <f>分析係数表!F12</f>
        <v>0.32372921058795973</v>
      </c>
      <c r="U9" s="86">
        <f t="shared" si="7"/>
        <v>8.8473861460952666E-2</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投入係数表!V10</f>
        <v>1.7269376498182849E-3</v>
      </c>
      <c r="E10" s="77">
        <f t="shared" si="0"/>
        <v>0.17269376498182848</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0.19294617297206204</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投入係数表!V11</f>
        <v>6.0056189911591104E-3</v>
      </c>
      <c r="E11" s="77">
        <f t="shared" si="0"/>
        <v>0.60056189911591107</v>
      </c>
      <c r="F11" s="76">
        <f>分析係数表!C14</f>
        <v>0.21988652218398286</v>
      </c>
      <c r="G11" s="77">
        <f t="shared" si="1"/>
        <v>0.13205546735280566</v>
      </c>
      <c r="H11" s="77">
        <v>0.23273413342580992</v>
      </c>
      <c r="I11" s="77">
        <f t="shared" si="2"/>
        <v>0.23273413342580992</v>
      </c>
      <c r="J11" s="76">
        <f>分析係数表!G14</f>
        <v>0.16684014869888475</v>
      </c>
      <c r="K11" s="78">
        <f t="shared" si="3"/>
        <v>3.8829397428068214E-2</v>
      </c>
      <c r="L11" s="79"/>
      <c r="M11" s="80"/>
      <c r="N11" s="81">
        <f>分析係数表!H14</f>
        <v>1.1338759472354757E-3</v>
      </c>
      <c r="O11" s="82">
        <f t="shared" si="4"/>
        <v>1.5153626337619179E-2</v>
      </c>
      <c r="P11" s="76">
        <f>分析係数表!C14</f>
        <v>0.21988652218398286</v>
      </c>
      <c r="Q11" s="82">
        <f t="shared" si="5"/>
        <v>3.3320781938546867E-3</v>
      </c>
      <c r="R11" s="83">
        <v>3.824655056489825E-2</v>
      </c>
      <c r="S11" s="84">
        <f t="shared" si="6"/>
        <v>0.27098068399070818</v>
      </c>
      <c r="T11" s="85">
        <f>分析係数表!F14</f>
        <v>0.30074349442379184</v>
      </c>
      <c r="U11" s="86">
        <f t="shared" si="7"/>
        <v>8.1495677824714841E-2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投入係数表!V12</f>
        <v>1.0413176276516226E-2</v>
      </c>
      <c r="E12" s="77">
        <f t="shared" si="0"/>
        <v>1.0413176276516227</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0.10982628197165582</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投入係数表!V13</f>
        <v>4.5106580405701471E-4</v>
      </c>
      <c r="E13" s="77">
        <f t="shared" si="0"/>
        <v>4.5106580405701473E-2</v>
      </c>
      <c r="F13" s="76">
        <f>分析係数表!C16</f>
        <v>4.5651796563096703E-2</v>
      </c>
      <c r="G13" s="77">
        <f t="shared" si="1"/>
        <v>2.0591964323380474E-3</v>
      </c>
      <c r="H13" s="77">
        <v>7.1010996197984899E-3</v>
      </c>
      <c r="I13" s="77">
        <f t="shared" si="2"/>
        <v>7.1010996197984899E-3</v>
      </c>
      <c r="J13" s="76">
        <f>分析係数表!G16</f>
        <v>3.2758620689655175E-2</v>
      </c>
      <c r="K13" s="78">
        <f t="shared" si="3"/>
        <v>2.3262222892443332E-4</v>
      </c>
      <c r="L13" s="79"/>
      <c r="M13" s="80"/>
      <c r="N13" s="81">
        <f>分析係数表!H16</f>
        <v>1.6682570867246702E-2</v>
      </c>
      <c r="O13" s="82">
        <f t="shared" si="4"/>
        <v>0.22295335383863465</v>
      </c>
      <c r="P13" s="76">
        <f>分析係数表!C16</f>
        <v>4.5651796563096703E-2</v>
      </c>
      <c r="Q13" s="82">
        <f t="shared" si="5"/>
        <v>1.0178221152501464E-2</v>
      </c>
      <c r="R13" s="83">
        <v>1.2666503482258833E-2</v>
      </c>
      <c r="S13" s="84">
        <f t="shared" si="6"/>
        <v>1.9767603102057323E-2</v>
      </c>
      <c r="T13" s="85">
        <f>分析係数表!F16</f>
        <v>0.28965517241379313</v>
      </c>
      <c r="U13" s="86">
        <f t="shared" si="7"/>
        <v>5.7257884847338458E-3</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投入係数表!V14</f>
        <v>4.1897569399695855E-2</v>
      </c>
      <c r="E14" s="77">
        <f t="shared" si="0"/>
        <v>4.1897569399695858</v>
      </c>
      <c r="F14" s="76">
        <f>分析係数表!C17</f>
        <v>0.18709439528023597</v>
      </c>
      <c r="G14" s="77">
        <f t="shared" si="1"/>
        <v>0.7838800410547816</v>
      </c>
      <c r="H14" s="77">
        <v>0.89222453786683298</v>
      </c>
      <c r="I14" s="77">
        <f t="shared" si="2"/>
        <v>0.89222453786683298</v>
      </c>
      <c r="J14" s="76">
        <f>分析係数表!G17</f>
        <v>0.21183949688973955</v>
      </c>
      <c r="K14" s="78">
        <f t="shared" si="3"/>
        <v>0.18900839721439028</v>
      </c>
      <c r="L14" s="79"/>
      <c r="M14" s="80"/>
      <c r="N14" s="81">
        <f>分析係数表!H17</f>
        <v>2.9525680606230704E-3</v>
      </c>
      <c r="O14" s="82">
        <f t="shared" si="4"/>
        <v>3.9459442839543009E-2</v>
      </c>
      <c r="P14" s="76">
        <f>分析係数表!C17</f>
        <v>0.18709439528023597</v>
      </c>
      <c r="Q14" s="82">
        <f t="shared" si="5"/>
        <v>7.3826405961593365E-3</v>
      </c>
      <c r="R14" s="83">
        <v>2.0747523812360412E-2</v>
      </c>
      <c r="S14" s="84">
        <f t="shared" si="6"/>
        <v>0.91297206167919343</v>
      </c>
      <c r="T14" s="85">
        <f>分析係数表!F17</f>
        <v>0.32134800738259622</v>
      </c>
      <c r="U14" s="86">
        <f t="shared" si="7"/>
        <v>0.29338175281658957</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投入係数表!V15</f>
        <v>2.8223831739567491E-3</v>
      </c>
      <c r="E15" s="77">
        <f t="shared" si="0"/>
        <v>0.2822383173956749</v>
      </c>
      <c r="F15" s="76">
        <f>分析係数表!C18</f>
        <v>0.19379844961240311</v>
      </c>
      <c r="G15" s="77">
        <f t="shared" si="1"/>
        <v>5.4697348332495135E-2</v>
      </c>
      <c r="H15" s="77">
        <v>8.3555487770073031E-2</v>
      </c>
      <c r="I15" s="77">
        <f t="shared" si="2"/>
        <v>8.3555487770073031E-2</v>
      </c>
      <c r="J15" s="76">
        <f>分析係数表!G18</f>
        <v>0.21558441558441557</v>
      </c>
      <c r="K15" s="78">
        <f t="shared" si="3"/>
        <v>1.8013260999781976E-2</v>
      </c>
      <c r="L15" s="79"/>
      <c r="M15" s="80"/>
      <c r="N15" s="81">
        <f>分析係数表!H18</f>
        <v>4.3783328655627279E-4</v>
      </c>
      <c r="O15" s="82">
        <f t="shared" si="4"/>
        <v>5.851400268981663E-3</v>
      </c>
      <c r="P15" s="76">
        <f>分析係数表!C18</f>
        <v>0.19379844961240311</v>
      </c>
      <c r="Q15" s="82">
        <f t="shared" si="5"/>
        <v>1.1339923001902447E-3</v>
      </c>
      <c r="R15" s="83">
        <v>3.7640973242384439E-3</v>
      </c>
      <c r="S15" s="84">
        <f t="shared" si="6"/>
        <v>8.731958509431148E-2</v>
      </c>
      <c r="T15" s="85">
        <f>分析係数表!F18</f>
        <v>0.45643447461629277</v>
      </c>
      <c r="U15" s="86">
        <f t="shared" si="7"/>
        <v>3.9855668946234733E-2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投入係数表!V16</f>
        <v>9.2146299971647295E-3</v>
      </c>
      <c r="E16" s="77">
        <f t="shared" si="0"/>
        <v>0.92146299971647294</v>
      </c>
      <c r="F16" s="76">
        <f>分析係数表!C19</f>
        <v>0.18975946996975368</v>
      </c>
      <c r="G16" s="77">
        <f t="shared" si="1"/>
        <v>0.17485633042293719</v>
      </c>
      <c r="H16" s="77">
        <v>0.2359833477177686</v>
      </c>
      <c r="I16" s="77">
        <f t="shared" si="2"/>
        <v>0.2359833477177686</v>
      </c>
      <c r="J16" s="76">
        <f>分析係数表!G19</f>
        <v>5.7642820380854352E-2</v>
      </c>
      <c r="K16" s="78">
        <f t="shared" si="3"/>
        <v>1.3602745725368031E-2</v>
      </c>
      <c r="L16" s="79"/>
      <c r="M16" s="80"/>
      <c r="N16" s="81">
        <f>分析係数表!H19</f>
        <v>-1.1226494527083918E-4</v>
      </c>
      <c r="O16" s="82">
        <f t="shared" si="4"/>
        <v>-1.5003590433286316E-3</v>
      </c>
      <c r="P16" s="76">
        <f>分析係数表!C19</f>
        <v>0.18975946996975368</v>
      </c>
      <c r="Q16" s="82">
        <f t="shared" si="5"/>
        <v>-2.8470733682636783E-4</v>
      </c>
      <c r="R16" s="83">
        <v>2.7675808732224769E-3</v>
      </c>
      <c r="S16" s="84">
        <f t="shared" si="6"/>
        <v>0.23875092859099109</v>
      </c>
      <c r="T16" s="85">
        <f>分析係数表!F19</f>
        <v>0.23974952822096415</v>
      </c>
      <c r="U16" s="86">
        <f t="shared" si="7"/>
        <v>5.7240422492007219E-2</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投入係数表!V17</f>
        <v>4.1897569399695855E-2</v>
      </c>
      <c r="E17" s="77">
        <f t="shared" si="0"/>
        <v>4.1897569399695858</v>
      </c>
      <c r="F17" s="76">
        <f>分析係数表!C20</f>
        <v>6.5301867121599799E-2</v>
      </c>
      <c r="G17" s="77">
        <f t="shared" si="1"/>
        <v>0.27359895096569448</v>
      </c>
      <c r="H17" s="77">
        <v>0.3056984351638099</v>
      </c>
      <c r="I17" s="77">
        <f t="shared" si="2"/>
        <v>0.3056984351638099</v>
      </c>
      <c r="J17" s="76">
        <f>分析係数表!G20</f>
        <v>0.10011990407673861</v>
      </c>
      <c r="K17" s="78">
        <f t="shared" si="3"/>
        <v>3.0606498005009745E-2</v>
      </c>
      <c r="L17" s="79"/>
      <c r="M17" s="80"/>
      <c r="N17" s="81">
        <f>分析係数表!H20</f>
        <v>5.5009823182711204E-4</v>
      </c>
      <c r="O17" s="82">
        <f t="shared" si="4"/>
        <v>7.3517593123102959E-3</v>
      </c>
      <c r="P17" s="76">
        <f>分析係数表!C20</f>
        <v>6.5301867121599799E-2</v>
      </c>
      <c r="Q17" s="82">
        <f t="shared" si="5"/>
        <v>4.8008360972247088E-4</v>
      </c>
      <c r="R17" s="83">
        <v>2.0014157166662878E-3</v>
      </c>
      <c r="S17" s="84">
        <f t="shared" si="6"/>
        <v>0.30769985088047619</v>
      </c>
      <c r="T17" s="85">
        <f>分析係数表!F20</f>
        <v>0.22242206235011991</v>
      </c>
      <c r="U17" s="86">
        <f t="shared" si="7"/>
        <v>6.843923541765988E-2</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投入係数表!V18</f>
        <v>2.761811480269093E-2</v>
      </c>
      <c r="E18" s="77">
        <f t="shared" si="0"/>
        <v>2.7618114802690932</v>
      </c>
      <c r="F18" s="76">
        <f>分析係数表!C21</f>
        <v>0.11128404669260705</v>
      </c>
      <c r="G18" s="77">
        <f t="shared" si="1"/>
        <v>0.30734555772644395</v>
      </c>
      <c r="H18" s="77">
        <v>0.334407366968553</v>
      </c>
      <c r="I18" s="77">
        <f t="shared" si="2"/>
        <v>0.334407366968553</v>
      </c>
      <c r="J18" s="76">
        <f>分析係数表!G21</f>
        <v>0.28512917454316322</v>
      </c>
      <c r="K18" s="78">
        <f t="shared" si="3"/>
        <v>9.534929650489618E-2</v>
      </c>
      <c r="L18" s="79"/>
      <c r="M18" s="80"/>
      <c r="N18" s="81">
        <f>分析係数表!H21</f>
        <v>9.2057255122088126E-4</v>
      </c>
      <c r="O18" s="82">
        <f t="shared" si="4"/>
        <v>1.2302944155294778E-2</v>
      </c>
      <c r="P18" s="76">
        <f>分析係数表!C21</f>
        <v>0.11128404669260705</v>
      </c>
      <c r="Q18" s="82">
        <f t="shared" si="5"/>
        <v>1.3691214118343612E-3</v>
      </c>
      <c r="R18" s="83">
        <v>4.6221173036176504E-3</v>
      </c>
      <c r="S18" s="84">
        <f t="shared" si="6"/>
        <v>0.33902948427217067</v>
      </c>
      <c r="T18" s="85">
        <f>分析係数表!F21</f>
        <v>0.42485822306238186</v>
      </c>
      <c r="U18" s="86">
        <f t="shared" si="7"/>
        <v>0.14403946425363018</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投入係数表!V19</f>
        <v>2.2424414258834448E-3</v>
      </c>
      <c r="E19" s="77">
        <f t="shared" si="0"/>
        <v>0.22424414258834449</v>
      </c>
      <c r="F19" s="76">
        <f>分析係数表!C22</f>
        <v>0.13366912049593183</v>
      </c>
      <c r="G19" s="77">
        <f t="shared" si="1"/>
        <v>2.9974517316148336E-2</v>
      </c>
      <c r="H19" s="77">
        <v>3.9537953416815229E-2</v>
      </c>
      <c r="I19" s="77">
        <f t="shared" si="2"/>
        <v>3.9537953416815229E-2</v>
      </c>
      <c r="J19" s="76">
        <f>分析係数表!G22</f>
        <v>0.19466531325776801</v>
      </c>
      <c r="K19" s="78">
        <f t="shared" si="3"/>
        <v>7.6966680874553757E-3</v>
      </c>
      <c r="L19" s="79"/>
      <c r="M19" s="80"/>
      <c r="N19" s="81">
        <f>分析係数表!H22</f>
        <v>4.490597810833567E-5</v>
      </c>
      <c r="O19" s="82">
        <f t="shared" si="4"/>
        <v>6.0014361733145259E-4</v>
      </c>
      <c r="P19" s="76">
        <f>分析係数表!C22</f>
        <v>0.13366912049593183</v>
      </c>
      <c r="Q19" s="82">
        <f t="shared" si="5"/>
        <v>8.022066949994233E-5</v>
      </c>
      <c r="R19" s="83">
        <v>1.3856214104519384E-3</v>
      </c>
      <c r="S19" s="84">
        <f t="shared" si="6"/>
        <v>4.0923574827267169E-2</v>
      </c>
      <c r="T19" s="85">
        <f>分析係数表!F22</f>
        <v>0.41154908926859529</v>
      </c>
      <c r="U19" s="86">
        <f t="shared" si="7"/>
        <v>1.6842059949777013E-2</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投入係数表!V20</f>
        <v>9.2790679691728741E-4</v>
      </c>
      <c r="E20" s="77">
        <f t="shared" si="0"/>
        <v>9.2790679691728745E-2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3.0007180866572629E-4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投入係数表!V21</f>
        <v>1.3016470345645283E-3</v>
      </c>
      <c r="E21" s="77">
        <f t="shared" si="0"/>
        <v>0.13016470345645284</v>
      </c>
      <c r="F21" s="76">
        <f>分析係数表!C24</f>
        <v>0.55726027397260269</v>
      </c>
      <c r="G21" s="77">
        <f t="shared" si="1"/>
        <v>7.2535618309705494E-2</v>
      </c>
      <c r="H21" s="77">
        <v>9.2032569312779353E-2</v>
      </c>
      <c r="I21" s="77">
        <f t="shared" si="2"/>
        <v>9.2032569312779353E-2</v>
      </c>
      <c r="J21" s="76">
        <f>分析係数表!G24</f>
        <v>0.20783847980997625</v>
      </c>
      <c r="K21" s="78">
        <f t="shared" si="3"/>
        <v>1.912790929897433E-2</v>
      </c>
      <c r="L21" s="79"/>
      <c r="M21" s="80"/>
      <c r="N21" s="81">
        <f>分析係数表!H24</f>
        <v>3.255683412854336E-4</v>
      </c>
      <c r="O21" s="82">
        <f t="shared" si="4"/>
        <v>4.3510412256530309E-3</v>
      </c>
      <c r="P21" s="76">
        <f>分析係数表!C24</f>
        <v>0.55726027397260269</v>
      </c>
      <c r="Q21" s="82">
        <f t="shared" si="5"/>
        <v>2.4246624254734969E-3</v>
      </c>
      <c r="R21" s="83">
        <v>1.2491595165034343E-2</v>
      </c>
      <c r="S21" s="84">
        <f t="shared" si="6"/>
        <v>0.10452416447781369</v>
      </c>
      <c r="T21" s="85">
        <f>分析係数表!F24</f>
        <v>0.38954869358669836</v>
      </c>
      <c r="U21" s="86">
        <f t="shared" si="7"/>
        <v>4.0717251720573507E-2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投入係数表!V22</f>
        <v>0.32212542206871664</v>
      </c>
      <c r="E22" s="77">
        <f t="shared" si="0"/>
        <v>32.21254220687166</v>
      </c>
      <c r="F22" s="76">
        <f>分析係数表!C25</f>
        <v>7.2460776218001621E-2</v>
      </c>
      <c r="G22" s="77">
        <f t="shared" si="1"/>
        <v>2.3341458122650596</v>
      </c>
      <c r="H22" s="77">
        <v>2.4719070317817291</v>
      </c>
      <c r="I22" s="77">
        <f t="shared" si="2"/>
        <v>2.4719070317817291</v>
      </c>
      <c r="J22" s="76">
        <f>分析係数表!G25</f>
        <v>0.19694960212201593</v>
      </c>
      <c r="K22" s="78">
        <f t="shared" si="3"/>
        <v>0.48684110639202494</v>
      </c>
      <c r="L22" s="79"/>
      <c r="M22" s="80"/>
      <c r="N22" s="81">
        <f>分析係数表!H25</f>
        <v>5.0519225371877636E-4</v>
      </c>
      <c r="O22" s="82">
        <f t="shared" si="4"/>
        <v>6.7516156949788426E-3</v>
      </c>
      <c r="P22" s="76">
        <f>分析係数表!C25</f>
        <v>7.2460776218001621E-2</v>
      </c>
      <c r="Q22" s="82">
        <f t="shared" si="5"/>
        <v>4.8922731398380939E-4</v>
      </c>
      <c r="R22" s="83">
        <v>7.1642068027190529E-3</v>
      </c>
      <c r="S22" s="84">
        <f t="shared" si="6"/>
        <v>2.479071238584448</v>
      </c>
      <c r="T22" s="85">
        <f>分析係数表!F25</f>
        <v>0.34811560565870908</v>
      </c>
      <c r="U22" s="86">
        <f t="shared" si="7"/>
        <v>0.86300338569091117</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投入係数表!V23</f>
        <v>1.9331391602443487E-2</v>
      </c>
      <c r="E23" s="77">
        <f t="shared" si="0"/>
        <v>1.9331391602443486</v>
      </c>
      <c r="F23" s="76">
        <f>分析係数表!C26</f>
        <v>0.52994639944068989</v>
      </c>
      <c r="G23" s="77">
        <f t="shared" si="1"/>
        <v>1.0244601375892914</v>
      </c>
      <c r="H23" s="77">
        <v>1.1729926250026197</v>
      </c>
      <c r="I23" s="77">
        <f t="shared" si="2"/>
        <v>1.1729926250026197</v>
      </c>
      <c r="J23" s="76">
        <f>分析係数表!G26</f>
        <v>0.19649205047072152</v>
      </c>
      <c r="K23" s="78">
        <f t="shared" si="3"/>
        <v>0.23048372607379886</v>
      </c>
      <c r="L23" s="79"/>
      <c r="M23" s="80"/>
      <c r="N23" s="81">
        <f>分析係数表!H26</f>
        <v>1.0148751052483862E-2</v>
      </c>
      <c r="O23" s="82">
        <f t="shared" si="4"/>
        <v>0.13563245751690831</v>
      </c>
      <c r="P23" s="76">
        <f>分析係数表!C26</f>
        <v>0.52994639944068989</v>
      </c>
      <c r="Q23" s="82">
        <f t="shared" si="5"/>
        <v>7.1877932508377887E-2</v>
      </c>
      <c r="R23" s="83">
        <v>8.3996511256794415E-2</v>
      </c>
      <c r="S23" s="84">
        <f t="shared" si="6"/>
        <v>1.2569891362594141</v>
      </c>
      <c r="T23" s="85">
        <f>分析係数表!F26</f>
        <v>0.33286456502207118</v>
      </c>
      <c r="U23" s="86">
        <f t="shared" si="7"/>
        <v>0.41840714207845886</v>
      </c>
      <c r="V23" s="87">
        <f>分析係数表!D26</f>
        <v>1.68365951794992E-2</v>
      </c>
      <c r="W23" s="88">
        <f t="shared" si="8"/>
        <v>0</v>
      </c>
      <c r="X23" s="76">
        <f>分析係数表!E26</f>
        <v>1.8360092191101216E-2</v>
      </c>
      <c r="Y23" s="89">
        <f t="shared" si="9"/>
        <v>0</v>
      </c>
    </row>
    <row r="24" spans="1:25" x14ac:dyDescent="0.2">
      <c r="A24" s="6" t="s">
        <v>12</v>
      </c>
      <c r="B24" s="5" t="s">
        <v>365</v>
      </c>
      <c r="C24" s="75">
        <f>最終需要_まとめ!C25</f>
        <v>100</v>
      </c>
      <c r="D24" s="76">
        <f>投入係数表!V24</f>
        <v>2.6767533572183415E-2</v>
      </c>
      <c r="E24" s="77">
        <f t="shared" si="0"/>
        <v>2.6767533572183413</v>
      </c>
      <c r="F24" s="76">
        <f>分析係数表!C27</f>
        <v>1</v>
      </c>
      <c r="G24" s="77">
        <f t="shared" si="1"/>
        <v>2.6767533572183413</v>
      </c>
      <c r="H24" s="77">
        <v>2.7548765460898403</v>
      </c>
      <c r="I24" s="77">
        <f t="shared" si="2"/>
        <v>102.75487654608985</v>
      </c>
      <c r="J24" s="76">
        <f>分析係数表!G27</f>
        <v>0.17101837770961673</v>
      </c>
      <c r="K24" s="78">
        <f t="shared" si="3"/>
        <v>17.572972288664229</v>
      </c>
      <c r="L24" s="79"/>
      <c r="M24" s="80"/>
      <c r="N24" s="81">
        <f>分析係数表!H27</f>
        <v>1.1349985966881842E-2</v>
      </c>
      <c r="O24" s="82">
        <f t="shared" si="4"/>
        <v>0.15168629928052466</v>
      </c>
      <c r="P24" s="76">
        <f>分析係数表!C27</f>
        <v>1</v>
      </c>
      <c r="Q24" s="82">
        <f t="shared" si="5"/>
        <v>0.15168629928052466</v>
      </c>
      <c r="R24" s="83">
        <v>0.15769124144435342</v>
      </c>
      <c r="S24" s="84">
        <f t="shared" si="6"/>
        <v>102.9125677875342</v>
      </c>
      <c r="T24" s="85">
        <f>分析係数表!F27</f>
        <v>0.32043714720210326</v>
      </c>
      <c r="U24" s="86">
        <f t="shared" si="7"/>
        <v>32.977009633080527</v>
      </c>
      <c r="V24" s="87">
        <f>分析係数表!D27</f>
        <v>8.5186998994767633E-3</v>
      </c>
      <c r="W24" s="88">
        <f t="shared" si="8"/>
        <v>1</v>
      </c>
      <c r="X24" s="76">
        <f>分析係数表!E27</f>
        <v>1.0026548444467355E-2</v>
      </c>
      <c r="Y24" s="89">
        <f t="shared" si="9"/>
        <v>1</v>
      </c>
    </row>
    <row r="25" spans="1:25" x14ac:dyDescent="0.2">
      <c r="A25" s="6" t="s">
        <v>13</v>
      </c>
      <c r="B25" s="5" t="s">
        <v>191</v>
      </c>
      <c r="C25" s="90"/>
      <c r="D25" s="76">
        <f>投入係数表!V25</f>
        <v>0</v>
      </c>
      <c r="E25" s="77">
        <f t="shared" si="0"/>
        <v>0</v>
      </c>
      <c r="F25" s="76">
        <f>分析係数表!C28</f>
        <v>0.16640624999999998</v>
      </c>
      <c r="G25" s="77">
        <f t="shared" si="1"/>
        <v>0</v>
      </c>
      <c r="H25" s="77">
        <v>2.1259270855859679E-2</v>
      </c>
      <c r="I25" s="77">
        <f t="shared" si="2"/>
        <v>2.1259270855859679E-2</v>
      </c>
      <c r="J25" s="76">
        <f>分析係数表!G28</f>
        <v>0.1248661800486618</v>
      </c>
      <c r="K25" s="78">
        <f t="shared" si="3"/>
        <v>2.6545639423910432E-3</v>
      </c>
      <c r="L25" s="79"/>
      <c r="M25" s="80"/>
      <c r="N25" s="81">
        <f>分析係数表!H28</f>
        <v>1.9927027785573953E-2</v>
      </c>
      <c r="O25" s="82">
        <f t="shared" si="4"/>
        <v>0.2663137301908321</v>
      </c>
      <c r="P25" s="76">
        <f>分析係数表!C28</f>
        <v>0.16640624999999998</v>
      </c>
      <c r="Q25" s="82">
        <f t="shared" si="5"/>
        <v>4.4316269164568149E-2</v>
      </c>
      <c r="R25" s="83">
        <v>5.2547517329978782E-2</v>
      </c>
      <c r="S25" s="84">
        <f t="shared" si="6"/>
        <v>7.3806788185838468E-2</v>
      </c>
      <c r="T25" s="85">
        <f>分析係数表!F28</f>
        <v>0.21187347931873479</v>
      </c>
      <c r="U25" s="86">
        <f t="shared" si="7"/>
        <v>1.5637701010274487E-2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投入係数表!V26</f>
        <v>7.719669046575766E-3</v>
      </c>
      <c r="E26" s="77">
        <f t="shared" si="0"/>
        <v>0.77196690465757656</v>
      </c>
      <c r="F26" s="76">
        <f>分析係数表!C29</f>
        <v>0.73364739989128469</v>
      </c>
      <c r="G26" s="77">
        <f t="shared" si="1"/>
        <v>0.56635151240415427</v>
      </c>
      <c r="H26" s="77">
        <v>0.69356081546548409</v>
      </c>
      <c r="I26" s="77">
        <f t="shared" si="2"/>
        <v>0.69356081546548409</v>
      </c>
      <c r="J26" s="76">
        <f>分析係数表!G29</f>
        <v>0.26009380097879281</v>
      </c>
      <c r="K26" s="78">
        <f t="shared" si="3"/>
        <v>0.18039086870436888</v>
      </c>
      <c r="L26" s="79"/>
      <c r="M26" s="80"/>
      <c r="N26" s="81">
        <f>分析係数表!H29</f>
        <v>1.0137524557956778E-2</v>
      </c>
      <c r="O26" s="82">
        <f t="shared" si="4"/>
        <v>0.13548242161257543</v>
      </c>
      <c r="P26" s="76">
        <f>分析係数表!C29</f>
        <v>0.73364739989128469</v>
      </c>
      <c r="Q26" s="82">
        <f t="shared" si="5"/>
        <v>9.939632634704075E-2</v>
      </c>
      <c r="R26" s="83">
        <v>0.16397291128757754</v>
      </c>
      <c r="S26" s="84">
        <f t="shared" si="6"/>
        <v>0.85753372675306161</v>
      </c>
      <c r="T26" s="85">
        <f>分析係数表!F29</f>
        <v>0.41032830342577487</v>
      </c>
      <c r="U26" s="86">
        <f t="shared" si="7"/>
        <v>0.35187035922896576</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投入係数表!V27</f>
        <v>1.6109493002036241E-3</v>
      </c>
      <c r="E27" s="77">
        <f t="shared" si="0"/>
        <v>0.1610949300203624</v>
      </c>
      <c r="F27" s="76">
        <f>分析係数表!C30</f>
        <v>1</v>
      </c>
      <c r="G27" s="77">
        <f t="shared" si="1"/>
        <v>0.1610949300203624</v>
      </c>
      <c r="H27" s="77">
        <v>0.20098244897996634</v>
      </c>
      <c r="I27" s="77">
        <f t="shared" si="2"/>
        <v>0.20098244897996634</v>
      </c>
      <c r="J27" s="76">
        <f>分析係数表!G30</f>
        <v>0.34455785557569396</v>
      </c>
      <c r="K27" s="78">
        <f t="shared" si="3"/>
        <v>6.9250081628888516E-2</v>
      </c>
      <c r="L27" s="79"/>
      <c r="M27" s="80"/>
      <c r="N27" s="81">
        <f>分析係数表!H30</f>
        <v>0</v>
      </c>
      <c r="O27" s="82">
        <f t="shared" si="4"/>
        <v>0</v>
      </c>
      <c r="P27" s="76">
        <f>分析係数表!C30</f>
        <v>1</v>
      </c>
      <c r="Q27" s="82">
        <f t="shared" si="5"/>
        <v>0</v>
      </c>
      <c r="R27" s="83">
        <v>3.315527636459447E-2</v>
      </c>
      <c r="S27" s="84">
        <f t="shared" si="6"/>
        <v>0.23413772534456082</v>
      </c>
      <c r="T27" s="85">
        <f>分析係数表!F30</f>
        <v>0.43861490031479539</v>
      </c>
      <c r="U27" s="86">
        <f t="shared" si="7"/>
        <v>0.10269629506193749</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投入係数表!V28</f>
        <v>5.5545531871020954E-3</v>
      </c>
      <c r="E28" s="77">
        <f t="shared" si="0"/>
        <v>0.55545531871020959</v>
      </c>
      <c r="F28" s="76">
        <f>分析係数表!C31</f>
        <v>8.5246870996353641E-2</v>
      </c>
      <c r="G28" s="77">
        <f t="shared" si="1"/>
        <v>4.7350827898327737E-2</v>
      </c>
      <c r="H28" s="77">
        <v>6.9627562104897553E-2</v>
      </c>
      <c r="I28" s="77">
        <f t="shared" si="2"/>
        <v>6.9627562104897553E-2</v>
      </c>
      <c r="J28" s="76">
        <f>分析係数表!G31</f>
        <v>7.1346375143843496E-2</v>
      </c>
      <c r="K28" s="78">
        <f t="shared" si="3"/>
        <v>4.9676741662872817E-3</v>
      </c>
      <c r="L28" s="79"/>
      <c r="M28" s="80"/>
      <c r="N28" s="81">
        <f>分析係数表!H31</f>
        <v>2.2093741229301151E-2</v>
      </c>
      <c r="O28" s="82">
        <f t="shared" si="4"/>
        <v>0.29527065972707472</v>
      </c>
      <c r="P28" s="76">
        <f>分析係数表!C31</f>
        <v>8.5246870996353641E-2</v>
      </c>
      <c r="Q28" s="82">
        <f t="shared" si="5"/>
        <v>2.5170899838762171E-2</v>
      </c>
      <c r="R28" s="83">
        <v>3.4374212455717056E-2</v>
      </c>
      <c r="S28" s="84">
        <f t="shared" si="6"/>
        <v>0.1040017745606146</v>
      </c>
      <c r="T28" s="85">
        <f>分析係数表!F31</f>
        <v>0.34637514384349827</v>
      </c>
      <c r="U28" s="86">
        <f t="shared" si="7"/>
        <v>3.6023629623411962E-2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投入係数表!V29</f>
        <v>2.3197669922932185E-4</v>
      </c>
      <c r="E29" s="77">
        <f t="shared" si="0"/>
        <v>2.3197669922932186E-2</v>
      </c>
      <c r="F29" s="76">
        <f>分析係数表!C32</f>
        <v>0.30214830214830213</v>
      </c>
      <c r="G29" s="77">
        <f t="shared" si="1"/>
        <v>7.0091365810106944E-3</v>
      </c>
      <c r="H29" s="77">
        <v>1.3075428224574434E-2</v>
      </c>
      <c r="I29" s="77">
        <f t="shared" si="2"/>
        <v>1.3075428224574434E-2</v>
      </c>
      <c r="J29" s="76">
        <f>分析係数表!G32</f>
        <v>0.14123006833712984</v>
      </c>
      <c r="K29" s="78">
        <f t="shared" si="3"/>
        <v>1.8466436216938835E-3</v>
      </c>
      <c r="L29" s="79"/>
      <c r="M29" s="80"/>
      <c r="N29" s="81">
        <f>分析係数表!H32</f>
        <v>6.1970249789503225E-3</v>
      </c>
      <c r="O29" s="82">
        <f t="shared" si="4"/>
        <v>8.281981919174046E-2</v>
      </c>
      <c r="P29" s="76">
        <f>分析係数表!C32</f>
        <v>0.30214830214830213</v>
      </c>
      <c r="Q29" s="82">
        <f t="shared" si="5"/>
        <v>2.5023867753013747E-2</v>
      </c>
      <c r="R29" s="83">
        <v>3.2521088794732915E-2</v>
      </c>
      <c r="S29" s="84">
        <f t="shared" si="6"/>
        <v>4.559651701930735E-2</v>
      </c>
      <c r="T29" s="85">
        <f>分析係数表!F32</f>
        <v>0.48519362186788156</v>
      </c>
      <c r="U29" s="86">
        <f t="shared" si="7"/>
        <v>2.2123139237158237E-2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投入係数表!V30</f>
        <v>1.8042632162280589E-4</v>
      </c>
      <c r="E30" s="77">
        <f t="shared" si="0"/>
        <v>1.8042632162280588E-2</v>
      </c>
      <c r="F30" s="76">
        <f>分析係数表!C33</f>
        <v>0.62789160608063455</v>
      </c>
      <c r="G30" s="77">
        <f t="shared" si="1"/>
        <v>1.1328817286296471E-2</v>
      </c>
      <c r="H30" s="77">
        <v>2.3238911802776398E-2</v>
      </c>
      <c r="I30" s="77">
        <f t="shared" si="2"/>
        <v>2.3238911802776398E-2</v>
      </c>
      <c r="J30" s="76">
        <f>分析係数表!G33</f>
        <v>0.50525210084033612</v>
      </c>
      <c r="K30" s="78">
        <f t="shared" si="3"/>
        <v>1.1741509009596057E-2</v>
      </c>
      <c r="L30" s="79"/>
      <c r="M30" s="80"/>
      <c r="N30" s="81">
        <f>分析係数表!H33</f>
        <v>9.5425203480213302E-4</v>
      </c>
      <c r="O30" s="82">
        <f t="shared" si="4"/>
        <v>1.2753051868293369E-2</v>
      </c>
      <c r="P30" s="76">
        <f>分析係数表!C33</f>
        <v>0.62789160608063455</v>
      </c>
      <c r="Q30" s="82">
        <f t="shared" si="5"/>
        <v>8.0075342200123609E-3</v>
      </c>
      <c r="R30" s="83">
        <v>3.5157533643843539E-2</v>
      </c>
      <c r="S30" s="84">
        <f t="shared" si="6"/>
        <v>5.8396445446619941E-2</v>
      </c>
      <c r="T30" s="85">
        <f>分析係数表!F33</f>
        <v>0.63235294117647056</v>
      </c>
      <c r="U30" s="86">
        <f t="shared" si="7"/>
        <v>3.6927164032421432E-2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投入係数表!V31</f>
        <v>4.371472021032554E-2</v>
      </c>
      <c r="E31" s="77">
        <f t="shared" si="0"/>
        <v>4.3714720210325542</v>
      </c>
      <c r="F31" s="76">
        <f>分析係数表!C34</f>
        <v>0.27565714917493578</v>
      </c>
      <c r="G31" s="77">
        <f t="shared" si="1"/>
        <v>1.2050275150158287</v>
      </c>
      <c r="H31" s="77">
        <v>1.3722510654709867</v>
      </c>
      <c r="I31" s="77">
        <f t="shared" si="2"/>
        <v>1.3722510654709867</v>
      </c>
      <c r="J31" s="76">
        <f>分析係数表!G34</f>
        <v>0.42483061710309467</v>
      </c>
      <c r="K31" s="78">
        <f t="shared" si="3"/>
        <v>0.58297426696441845</v>
      </c>
      <c r="L31" s="79"/>
      <c r="M31" s="80"/>
      <c r="N31" s="81">
        <f>分析係数表!H34</f>
        <v>0.15684535503788941</v>
      </c>
      <c r="O31" s="82">
        <f t="shared" si="4"/>
        <v>2.0961516194344312</v>
      </c>
      <c r="P31" s="76">
        <f>分析係数表!C34</f>
        <v>0.27565714917493578</v>
      </c>
      <c r="Q31" s="82">
        <f t="shared" si="5"/>
        <v>0.57781917965172025</v>
      </c>
      <c r="R31" s="83">
        <v>0.65042203823445754</v>
      </c>
      <c r="S31" s="84">
        <f t="shared" si="6"/>
        <v>2.0226731037054444</v>
      </c>
      <c r="T31" s="85">
        <f>分析係数表!F34</f>
        <v>0.69468351339803458</v>
      </c>
      <c r="U31" s="86">
        <f t="shared" si="7"/>
        <v>1.4051176581378053</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投入係数表!V32</f>
        <v>6.1344949351754005E-3</v>
      </c>
      <c r="E32" s="77">
        <f t="shared" si="0"/>
        <v>0.61344949351754008</v>
      </c>
      <c r="F32" s="76">
        <f>分析係数表!C35</f>
        <v>1</v>
      </c>
      <c r="G32" s="77">
        <f t="shared" si="1"/>
        <v>0.61344949351754008</v>
      </c>
      <c r="H32" s="77">
        <v>0.79271246533479411</v>
      </c>
      <c r="I32" s="77">
        <f t="shared" si="2"/>
        <v>0.79271246533479411</v>
      </c>
      <c r="J32" s="76">
        <f>分析係数表!G35</f>
        <v>0.31381419117031079</v>
      </c>
      <c r="K32" s="78">
        <f t="shared" si="3"/>
        <v>0.24876442113966143</v>
      </c>
      <c r="L32" s="79"/>
      <c r="M32" s="80"/>
      <c r="N32" s="81">
        <f>分析係数表!H35</f>
        <v>5.8153241650294694E-2</v>
      </c>
      <c r="O32" s="82">
        <f t="shared" si="4"/>
        <v>0.77718598444423115</v>
      </c>
      <c r="P32" s="76">
        <f>分析係数表!C35</f>
        <v>1</v>
      </c>
      <c r="Q32" s="82">
        <f t="shared" si="5"/>
        <v>0.77718598444423115</v>
      </c>
      <c r="R32" s="83">
        <v>1.0042849848138278</v>
      </c>
      <c r="S32" s="84">
        <f t="shared" si="6"/>
        <v>1.7969974501486219</v>
      </c>
      <c r="T32" s="85">
        <f>分析係数表!F35</f>
        <v>0.63575437714668681</v>
      </c>
      <c r="U32" s="86">
        <f t="shared" si="7"/>
        <v>1.1424489946534215</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投入係数表!V33</f>
        <v>1.8815887826378328E-3</v>
      </c>
      <c r="E33" s="77">
        <f t="shared" si="0"/>
        <v>0.18815887826378327</v>
      </c>
      <c r="F33" s="76">
        <f>分析係数表!C36</f>
        <v>0.71183260362767953</v>
      </c>
      <c r="G33" s="77">
        <f t="shared" si="1"/>
        <v>0.13393762421017244</v>
      </c>
      <c r="H33" s="77">
        <v>0.21036121009412012</v>
      </c>
      <c r="I33" s="77">
        <f t="shared" si="2"/>
        <v>0.21036121009412012</v>
      </c>
      <c r="J33" s="76">
        <f>分析係数表!G36</f>
        <v>2.303890306122449E-2</v>
      </c>
      <c r="K33" s="78">
        <f t="shared" si="3"/>
        <v>4.8464915272003126E-3</v>
      </c>
      <c r="L33" s="79"/>
      <c r="M33" s="80"/>
      <c r="N33" s="81">
        <f>分析係数表!H36</f>
        <v>0.16821779399382542</v>
      </c>
      <c r="O33" s="82">
        <f t="shared" si="4"/>
        <v>2.2481379905236216</v>
      </c>
      <c r="P33" s="76">
        <f>分析係数表!C36</f>
        <v>0.71183260362767953</v>
      </c>
      <c r="Q33" s="82">
        <f t="shared" si="5"/>
        <v>1.6002979191087292</v>
      </c>
      <c r="R33" s="83">
        <v>1.6834226870477009</v>
      </c>
      <c r="S33" s="84">
        <f t="shared" si="6"/>
        <v>1.893783897141821</v>
      </c>
      <c r="T33" s="85">
        <f>分析係数表!F36</f>
        <v>0.87794961734693877</v>
      </c>
      <c r="U33" s="86">
        <f t="shared" si="7"/>
        <v>1.6626468478334562</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投入係数表!V34</f>
        <v>1.983400778410702E-2</v>
      </c>
      <c r="E34" s="77">
        <f t="shared" si="0"/>
        <v>1.9834007784107019</v>
      </c>
      <c r="F34" s="76">
        <f>分析係数表!C37</f>
        <v>0.53618737957610785</v>
      </c>
      <c r="G34" s="77">
        <f t="shared" si="1"/>
        <v>1.0634744660252469</v>
      </c>
      <c r="H34" s="77">
        <v>1.294200239761413</v>
      </c>
      <c r="I34" s="77">
        <f t="shared" si="2"/>
        <v>1.294200239761413</v>
      </c>
      <c r="J34" s="76">
        <f>分析係数表!G37</f>
        <v>0.49029596047068413</v>
      </c>
      <c r="K34" s="78">
        <f t="shared" si="3"/>
        <v>0.63454114959521168</v>
      </c>
      <c r="L34" s="79"/>
      <c r="M34" s="80"/>
      <c r="N34" s="81">
        <f>分析係数表!H37</f>
        <v>4.9362896435587986E-2</v>
      </c>
      <c r="O34" s="82">
        <f t="shared" si="4"/>
        <v>0.65970787135159925</v>
      </c>
      <c r="P34" s="76">
        <f>分析係数表!C37</f>
        <v>0.53618737957610785</v>
      </c>
      <c r="Q34" s="82">
        <f t="shared" si="5"/>
        <v>0.35372703482574608</v>
      </c>
      <c r="R34" s="83">
        <v>0.46620803250816661</v>
      </c>
      <c r="S34" s="84">
        <f t="shared" si="6"/>
        <v>1.7604082722695795</v>
      </c>
      <c r="T34" s="85">
        <f>分析係数表!F37</f>
        <v>0.71575569252712545</v>
      </c>
      <c r="U34" s="86">
        <f t="shared" si="7"/>
        <v>1.2600222420487932</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投入係数表!V35</f>
        <v>1.894476377039462E-2</v>
      </c>
      <c r="E35" s="77">
        <f t="shared" si="0"/>
        <v>1.8944763770394619</v>
      </c>
      <c r="F35" s="76">
        <f>分析係数表!C38</f>
        <v>4.5765302018820897E-2</v>
      </c>
      <c r="G35" s="77">
        <f t="shared" si="1"/>
        <v>8.6701283562732587E-2</v>
      </c>
      <c r="H35" s="77">
        <v>0.10062921334126401</v>
      </c>
      <c r="I35" s="77">
        <f t="shared" si="2"/>
        <v>0.10062921334126401</v>
      </c>
      <c r="J35" s="76">
        <f>分析係数表!G38</f>
        <v>0.29880478087649404</v>
      </c>
      <c r="K35" s="78">
        <f t="shared" si="3"/>
        <v>3.0068490042210363E-2</v>
      </c>
      <c r="L35" s="79"/>
      <c r="M35" s="80"/>
      <c r="N35" s="81">
        <f>分析係数表!H38</f>
        <v>4.3266909907381419E-2</v>
      </c>
      <c r="O35" s="82">
        <f t="shared" si="4"/>
        <v>0.57823837529885458</v>
      </c>
      <c r="P35" s="76">
        <f>分析係数表!C38</f>
        <v>4.5765302018820897E-2</v>
      </c>
      <c r="Q35" s="82">
        <f t="shared" si="5"/>
        <v>2.6463253884424384E-2</v>
      </c>
      <c r="R35" s="83">
        <v>3.5694063250133121E-2</v>
      </c>
      <c r="S35" s="84">
        <f t="shared" si="6"/>
        <v>0.13632327659139715</v>
      </c>
      <c r="T35" s="85">
        <f>分析係数表!F38</f>
        <v>0.49667994687915007</v>
      </c>
      <c r="U35" s="86">
        <f t="shared" si="7"/>
        <v>6.7709037775806821E-2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投入係数表!V36</f>
        <v>0</v>
      </c>
      <c r="E36" s="77">
        <f t="shared" si="0"/>
        <v>0</v>
      </c>
      <c r="F36" s="76">
        <f>分析係数表!C39</f>
        <v>1</v>
      </c>
      <c r="G36" s="77">
        <f t="shared" si="1"/>
        <v>0</v>
      </c>
      <c r="H36" s="77">
        <v>5.6946382941052989E-2</v>
      </c>
      <c r="I36" s="77">
        <f t="shared" si="2"/>
        <v>5.6946382941052989E-2</v>
      </c>
      <c r="J36" s="76">
        <f>分析係数表!G39</f>
        <v>0.34650769117538827</v>
      </c>
      <c r="K36" s="78">
        <f t="shared" si="3"/>
        <v>1.9732359673693786E-2</v>
      </c>
      <c r="L36" s="79"/>
      <c r="M36" s="80"/>
      <c r="N36" s="81">
        <f>分析係数表!H39</f>
        <v>3.8057816446814483E-3</v>
      </c>
      <c r="O36" s="82">
        <f t="shared" si="4"/>
        <v>5.0862171568840611E-2</v>
      </c>
      <c r="P36" s="76">
        <f>分析係数表!C39</f>
        <v>1</v>
      </c>
      <c r="Q36" s="82">
        <f t="shared" si="5"/>
        <v>5.0862171568840611E-2</v>
      </c>
      <c r="R36" s="83">
        <v>0.17860456338664002</v>
      </c>
      <c r="S36" s="84">
        <f t="shared" si="6"/>
        <v>0.23555094632769302</v>
      </c>
      <c r="T36" s="85">
        <f>分析係数表!F39</f>
        <v>0.69721056892617939</v>
      </c>
      <c r="U36" s="86">
        <f t="shared" si="7"/>
        <v>0.16422860930023081</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投入係数表!V37</f>
        <v>1.2243214681547543E-3</v>
      </c>
      <c r="E37" s="77">
        <f t="shared" si="0"/>
        <v>0.12243214681547543</v>
      </c>
      <c r="F37" s="76">
        <f>分析係数表!C40</f>
        <v>0.81742190937087544</v>
      </c>
      <c r="G37" s="77">
        <f t="shared" si="1"/>
        <v>0.10007871921828128</v>
      </c>
      <c r="H37" s="77">
        <v>0.10675234368320817</v>
      </c>
      <c r="I37" s="77">
        <f t="shared" si="2"/>
        <v>0.10675234368320817</v>
      </c>
      <c r="J37" s="76">
        <f>分析係数表!G40</f>
        <v>0.56450715973863475</v>
      </c>
      <c r="K37" s="78">
        <f t="shared" si="3"/>
        <v>6.026246232805043E-2</v>
      </c>
      <c r="L37" s="79"/>
      <c r="M37" s="80"/>
      <c r="N37" s="81">
        <f>分析係数表!H40</f>
        <v>3.0412573673870333E-2</v>
      </c>
      <c r="O37" s="82">
        <f t="shared" si="4"/>
        <v>0.40644726483772631</v>
      </c>
      <c r="P37" s="76">
        <f>分析係数表!C40</f>
        <v>0.81742190937087544</v>
      </c>
      <c r="Q37" s="82">
        <f t="shared" si="5"/>
        <v>0.33223889928222411</v>
      </c>
      <c r="R37" s="83">
        <v>0.33317432298013033</v>
      </c>
      <c r="S37" s="84">
        <f t="shared" si="6"/>
        <v>0.43992666666333852</v>
      </c>
      <c r="T37" s="85">
        <f>分析係数表!F40</f>
        <v>0.75483108577783953</v>
      </c>
      <c r="U37" s="86">
        <f t="shared" si="7"/>
        <v>0.3320703234601135</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投入係数表!V38</f>
        <v>0</v>
      </c>
      <c r="E38" s="77">
        <f t="shared" si="0"/>
        <v>0</v>
      </c>
      <c r="F38" s="76">
        <f>分析係数表!C41</f>
        <v>0.72941623882867468</v>
      </c>
      <c r="G38" s="77">
        <f t="shared" si="1"/>
        <v>0</v>
      </c>
      <c r="H38" s="77">
        <v>9.5016877954064356E-4</v>
      </c>
      <c r="I38" s="77">
        <f t="shared" si="2"/>
        <v>9.5016877954064356E-4</v>
      </c>
      <c r="J38" s="76">
        <f>分析係数表!G41</f>
        <v>0.453348349649138</v>
      </c>
      <c r="K38" s="78">
        <f t="shared" si="3"/>
        <v>4.307574480928864E-4</v>
      </c>
      <c r="L38" s="79"/>
      <c r="M38" s="80"/>
      <c r="N38" s="81">
        <f>分析係数表!H41</f>
        <v>5.191131069323604E-2</v>
      </c>
      <c r="O38" s="82">
        <f t="shared" si="4"/>
        <v>0.69376602163515932</v>
      </c>
      <c r="P38" s="76">
        <f>分析係数表!C41</f>
        <v>0.72941623882867468</v>
      </c>
      <c r="Q38" s="82">
        <f t="shared" si="5"/>
        <v>0.50604420212825085</v>
      </c>
      <c r="R38" s="83">
        <v>0.51493035561291667</v>
      </c>
      <c r="S38" s="84">
        <f t="shared" si="6"/>
        <v>0.51588052439245735</v>
      </c>
      <c r="T38" s="85">
        <f>分析係数表!F41</f>
        <v>0.55271593173351818</v>
      </c>
      <c r="U38" s="86">
        <f t="shared" si="7"/>
        <v>0.28513538470275301</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投入係数表!V39</f>
        <v>6.8304250328633657E-4</v>
      </c>
      <c r="E39" s="77">
        <f>$C$24*D39</f>
        <v>6.8304250328633659E-2</v>
      </c>
      <c r="F39" s="76">
        <f>分析係数表!C42</f>
        <v>0.64552736982643522</v>
      </c>
      <c r="G39" s="77">
        <f>E39*F39</f>
        <v>4.4092263062609306E-2</v>
      </c>
      <c r="H39" s="77">
        <v>5.3913435407992455E-2</v>
      </c>
      <c r="I39" s="77">
        <f>C39+H39</f>
        <v>5.3913435407992455E-2</v>
      </c>
      <c r="J39" s="76">
        <f>分析係数表!G42</f>
        <v>0.48562628336755648</v>
      </c>
      <c r="K39" s="78">
        <f t="shared" si="3"/>
        <v>2.6181781260760196E-2</v>
      </c>
      <c r="L39" s="79"/>
      <c r="M39" s="80"/>
      <c r="N39" s="81">
        <f>分析係数表!H42</f>
        <v>1.1765366264383946E-2</v>
      </c>
      <c r="O39" s="82">
        <f t="shared" si="4"/>
        <v>0.1572376277408406</v>
      </c>
      <c r="P39" s="76">
        <f>分析係数表!C42</f>
        <v>0.64552736982643522</v>
      </c>
      <c r="Q39" s="82">
        <f>O39*P39</f>
        <v>0.10150119227329296</v>
      </c>
      <c r="R39" s="83">
        <v>0.10919470744829263</v>
      </c>
      <c r="S39" s="84">
        <f>I39+R39</f>
        <v>0.16310814285628508</v>
      </c>
      <c r="T39" s="85">
        <f>分析係数表!F42</f>
        <v>0.5462012320328542</v>
      </c>
      <c r="U39" s="86">
        <f>S39*T39</f>
        <v>8.9089868582693701E-2</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投入係数表!V40</f>
        <v>3.4049024409103797E-2</v>
      </c>
      <c r="E40" s="77">
        <f>$C$24*D40</f>
        <v>3.4049024409103796</v>
      </c>
      <c r="F40" s="76">
        <f>分析係数表!C43</f>
        <v>0.44974585997704541</v>
      </c>
      <c r="G40" s="77">
        <f>E40*F40</f>
        <v>1.5313407764251799</v>
      </c>
      <c r="H40" s="77">
        <v>1.9556303010345402</v>
      </c>
      <c r="I40" s="77">
        <f>C40+H40</f>
        <v>1.9556303010345402</v>
      </c>
      <c r="J40" s="76">
        <f>分析係数表!G43</f>
        <v>0.36430023338101331</v>
      </c>
      <c r="K40" s="78">
        <f t="shared" si="3"/>
        <v>0.71243657507386426</v>
      </c>
      <c r="L40" s="79"/>
      <c r="M40" s="80"/>
      <c r="N40" s="81">
        <f>分析係数表!H43</f>
        <v>3.2949761436991298E-2</v>
      </c>
      <c r="O40" s="82">
        <f t="shared" si="4"/>
        <v>0.44035537921695334</v>
      </c>
      <c r="P40" s="76">
        <f>分析係数表!C43</f>
        <v>0.44974585997704541</v>
      </c>
      <c r="Q40" s="82">
        <f>O40*P40</f>
        <v>0.19804800872144662</v>
      </c>
      <c r="R40" s="83">
        <v>0.3960953671507717</v>
      </c>
      <c r="S40" s="84">
        <f>I40+R40</f>
        <v>2.351725668185312</v>
      </c>
      <c r="T40" s="85">
        <f>分析係数表!F43</f>
        <v>0.57336445080177667</v>
      </c>
      <c r="U40" s="86">
        <f>S40*T40</f>
        <v>1.3483958961755127</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投入係数表!V41</f>
        <v>1.1598834961466093E-4</v>
      </c>
      <c r="E41" s="77">
        <f>$C$24*D41</f>
        <v>1.1598834961466093E-2</v>
      </c>
      <c r="F41" s="76">
        <f>分析係数表!C44</f>
        <v>0.68535687071374141</v>
      </c>
      <c r="G41" s="77">
        <f>E41*F41</f>
        <v>7.9493412331155412E-3</v>
      </c>
      <c r="H41" s="77">
        <v>1.2477016854594397E-2</v>
      </c>
      <c r="I41" s="77">
        <f>C41+H41</f>
        <v>1.2477016854594397E-2</v>
      </c>
      <c r="J41" s="76">
        <f>分析係数表!G44</f>
        <v>0.27039319248826293</v>
      </c>
      <c r="K41" s="78">
        <f t="shared" si="3"/>
        <v>3.3737004200436438E-3</v>
      </c>
      <c r="L41" s="79"/>
      <c r="M41" s="80"/>
      <c r="N41" s="81">
        <f>分析係数表!H44</f>
        <v>0.11684535503788943</v>
      </c>
      <c r="O41" s="82">
        <f t="shared" si="4"/>
        <v>1.5615736922964398</v>
      </c>
      <c r="P41" s="76">
        <f>分析係数表!C44</f>
        <v>0.68535687071374141</v>
      </c>
      <c r="Q41" s="82">
        <f>O41*P41</f>
        <v>1.070235259141191</v>
      </c>
      <c r="R41" s="83">
        <v>1.0902705550448635</v>
      </c>
      <c r="S41" s="84">
        <f>I41+R41</f>
        <v>1.1027475718994579</v>
      </c>
      <c r="T41" s="85">
        <f>分析係数表!F44</f>
        <v>0.52366979655712054</v>
      </c>
      <c r="U41" s="86">
        <f>S41*T41</f>
        <v>0.57747559663044778</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投入係数表!V42</f>
        <v>2.6806196355388303E-3</v>
      </c>
      <c r="E42" s="77">
        <f>$C$24*D42</f>
        <v>0.26806196355388301</v>
      </c>
      <c r="F42" s="76">
        <f>分析係数表!C45</f>
        <v>1</v>
      </c>
      <c r="G42" s="77">
        <f>E42*F42</f>
        <v>0.26806196355388301</v>
      </c>
      <c r="H42" s="77">
        <v>0.3347403996232281</v>
      </c>
      <c r="I42" s="77">
        <f>C42+H42</f>
        <v>0.3347403996232281</v>
      </c>
      <c r="J42" s="76">
        <f>分析係数表!G45</f>
        <v>0</v>
      </c>
      <c r="K42" s="78">
        <f t="shared" si="3"/>
        <v>0</v>
      </c>
      <c r="L42" s="79"/>
      <c r="M42" s="80"/>
      <c r="N42" s="81">
        <f>分析係数表!H45</f>
        <v>0</v>
      </c>
      <c r="O42" s="82">
        <f t="shared" si="4"/>
        <v>0</v>
      </c>
      <c r="P42" s="76">
        <f>分析係数表!C45</f>
        <v>1</v>
      </c>
      <c r="Q42" s="82">
        <f>O42*P42</f>
        <v>0</v>
      </c>
      <c r="R42" s="83">
        <v>4.2705995591410903E-2</v>
      </c>
      <c r="S42" s="84">
        <f>I42+R42</f>
        <v>0.37744639521463902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2.2295538314818157E-3</v>
      </c>
      <c r="E43" s="77">
        <f>$C$24*D43</f>
        <v>0.22295538314818156</v>
      </c>
      <c r="F43" s="76">
        <f>分析係数表!C46</f>
        <v>1</v>
      </c>
      <c r="G43" s="77">
        <f>E43*F43</f>
        <v>0.22295538314818156</v>
      </c>
      <c r="H43" s="77">
        <v>0.30035970872084711</v>
      </c>
      <c r="I43" s="77">
        <f>C43+H43</f>
        <v>0.30035970872084711</v>
      </c>
      <c r="J43" s="76">
        <f>分析係数表!G46</f>
        <v>9.2635479388605835E-3</v>
      </c>
      <c r="K43" s="78">
        <f t="shared" si="3"/>
        <v>2.7823965606377683E-3</v>
      </c>
      <c r="L43" s="79"/>
      <c r="M43" s="80"/>
      <c r="N43" s="81">
        <f>分析係数表!H46</f>
        <v>4.7106371035644121E-2</v>
      </c>
      <c r="O43" s="82">
        <f t="shared" si="4"/>
        <v>0.62955065458069381</v>
      </c>
      <c r="P43" s="76">
        <f>分析係数表!C46</f>
        <v>1</v>
      </c>
      <c r="Q43" s="82">
        <f>O43*P43</f>
        <v>0.62955065458069381</v>
      </c>
      <c r="R43" s="83">
        <v>0.67376829951456585</v>
      </c>
      <c r="S43" s="84">
        <f>I43+R43</f>
        <v>0.9741280082354129</v>
      </c>
      <c r="T43" s="85">
        <f>分析係数表!F46</f>
        <v>0.31310792033348772</v>
      </c>
      <c r="U43" s="86">
        <f>S43*T43</f>
        <v>0.30500719479719274</v>
      </c>
      <c r="V43" s="87">
        <f>分析係数表!D46</f>
        <v>7.7196232823838196E-4</v>
      </c>
      <c r="W43" s="88">
        <f>ROUND(S43*V43,0)</f>
        <v>0</v>
      </c>
      <c r="X43" s="76">
        <f>分析係数表!E46</f>
        <v>2.1614945190674695E-3</v>
      </c>
      <c r="Y43" s="89">
        <f>ROUND(S43*X43,0)</f>
        <v>0</v>
      </c>
    </row>
    <row r="44" spans="1:25" x14ac:dyDescent="0.2">
      <c r="A44" s="3">
        <v>37</v>
      </c>
      <c r="B44" s="14" t="s">
        <v>150</v>
      </c>
      <c r="C44" s="197">
        <f>SUM(C5:C43)</f>
        <v>100</v>
      </c>
      <c r="D44" s="92">
        <f>投入係数表!V44</f>
        <v>0.66157177101322262</v>
      </c>
      <c r="E44" s="91">
        <f>SUM(E5:E43)</f>
        <v>66.157177101322233</v>
      </c>
      <c r="F44" s="92">
        <f>分析係数表!C47</f>
        <v>0.38982283979167087</v>
      </c>
      <c r="G44" s="91">
        <f>SUM(G5:G43)</f>
        <v>13.938302585518088</v>
      </c>
      <c r="H44" s="91">
        <f>SUM(H5:H43)</f>
        <v>16.281989182123368</v>
      </c>
      <c r="I44" s="91">
        <f>SUM(I5:I43)</f>
        <v>116.28198918212338</v>
      </c>
      <c r="J44" s="92">
        <f>分析係数表!G47</f>
        <v>0.23326731469175374</v>
      </c>
      <c r="K44" s="93">
        <f>SUM(K5:K43)</f>
        <v>21.314909375517999</v>
      </c>
      <c r="L44" s="94">
        <f>最終需要_まとめ!$L$33</f>
        <v>0.627</v>
      </c>
      <c r="M44" s="91">
        <f>K44*L44</f>
        <v>13.364448178449786</v>
      </c>
      <c r="N44" s="95">
        <f>分析係数表!H47</f>
        <v>1</v>
      </c>
      <c r="O44" s="96">
        <f>SUM(O5:O43)</f>
        <v>13.364448178449788</v>
      </c>
      <c r="P44" s="92">
        <f>分析係数表!C47</f>
        <v>0.38982283979167087</v>
      </c>
      <c r="Q44" s="96">
        <f>SUM(Q5:Q43)</f>
        <v>6.9443912813085866</v>
      </c>
      <c r="R44" s="91">
        <f>SUM(R7:R43)</f>
        <v>8.1587735470562919</v>
      </c>
      <c r="S44" s="97">
        <f>SUM(S5:S43)</f>
        <v>124.49678211547976</v>
      </c>
      <c r="T44" s="98">
        <f>分析係数表!F47</f>
        <v>0.43488259974461208</v>
      </c>
      <c r="U44" s="99">
        <f>SUM(U5:U43)</f>
        <v>44.354108438176283</v>
      </c>
      <c r="V44" s="100">
        <f>分析係数表!D47</f>
        <v>5.7416673181664192E-2</v>
      </c>
      <c r="W44" s="101">
        <f>SUM(W5:W43)</f>
        <v>1</v>
      </c>
      <c r="X44" s="92">
        <f>分析係数表!E47</f>
        <v>4.8986266385218774E-2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0.24707259953161598</v>
      </c>
      <c r="G5" s="77">
        <f t="shared" ref="G5:G38" si="1">E5*F5</f>
        <v>0</v>
      </c>
      <c r="H5" s="77">
        <f t="array" ref="H5:H43">MMULT(逆行列係数!C5:AO43,'21'!G5:G43)</f>
        <v>3.7648647271580822E-4</v>
      </c>
      <c r="I5" s="77">
        <f t="shared" ref="I5:I38" si="2">C5+H5</f>
        <v>3.7648647271580822E-4</v>
      </c>
      <c r="J5" s="76">
        <f>分析係数表!G8</f>
        <v>0.12001140250855188</v>
      </c>
      <c r="K5" s="78">
        <f t="shared" ref="K5:K38" si="3">I5*J5</f>
        <v>4.5182669616121797E-5</v>
      </c>
      <c r="L5" s="79" t="s">
        <v>183</v>
      </c>
      <c r="M5" s="80" t="s">
        <v>183</v>
      </c>
      <c r="N5" s="81">
        <f>分析係数表!H8</f>
        <v>1.0676396295256806E-2</v>
      </c>
      <c r="O5" s="82">
        <f t="shared" ref="O5:O43" si="4">$M$44*N5</f>
        <v>0.10985973476167671</v>
      </c>
      <c r="P5" s="76">
        <f>分析係数表!C8</f>
        <v>0.24707259953161598</v>
      </c>
      <c r="Q5" s="82">
        <f t="shared" ref="Q5:Q38" si="5">O5*P5</f>
        <v>2.7143330251421301E-2</v>
      </c>
      <c r="R5" s="83">
        <f t="array" ref="R5:R43">MMULT(逆行列係数!C5:AO43,'21'!Q5:Q43)</f>
        <v>4.2432385971008214E-2</v>
      </c>
      <c r="S5" s="84">
        <f t="shared" ref="S5:S38" si="6">I5+R5</f>
        <v>4.2808872443724021E-2</v>
      </c>
      <c r="T5" s="85">
        <f>分析係数表!F8</f>
        <v>0.45011402508551879</v>
      </c>
      <c r="U5" s="86">
        <f t="shared" ref="U5:U38" si="7">S5*T5</f>
        <v>1.9268873885017166E-2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投入係数表!W6</f>
        <v>0</v>
      </c>
      <c r="E6" s="77">
        <f t="shared" si="0"/>
        <v>0</v>
      </c>
      <c r="F6" s="76">
        <f>分析係数表!C9</f>
        <v>9.7560975609756073E-2</v>
      </c>
      <c r="G6" s="77">
        <f t="shared" si="1"/>
        <v>0</v>
      </c>
      <c r="H6" s="77">
        <v>8.2263194903308846E-5</v>
      </c>
      <c r="I6" s="77">
        <f t="shared" si="2"/>
        <v>8.2263194903308846E-5</v>
      </c>
      <c r="J6" s="76">
        <f>分析係数表!G9</f>
        <v>0.27272727272727271</v>
      </c>
      <c r="K6" s="78">
        <f t="shared" si="3"/>
        <v>2.2435416791811501E-5</v>
      </c>
      <c r="L6" s="79"/>
      <c r="M6" s="80"/>
      <c r="N6" s="81">
        <f>分析係数表!H9</f>
        <v>5.7255122088127987E-4</v>
      </c>
      <c r="O6" s="82">
        <f t="shared" si="4"/>
        <v>5.8915315171877104E-3</v>
      </c>
      <c r="P6" s="76">
        <f>分析係数表!C9</f>
        <v>9.7560975609756073E-2</v>
      </c>
      <c r="Q6" s="82">
        <f t="shared" si="5"/>
        <v>5.7478356265245939E-4</v>
      </c>
      <c r="R6" s="83">
        <v>6.9977086080991017E-4</v>
      </c>
      <c r="S6" s="84">
        <f t="shared" si="6"/>
        <v>7.8203405571321901E-4</v>
      </c>
      <c r="T6" s="85">
        <f>分析係数表!F9</f>
        <v>0.77272727272727271</v>
      </c>
      <c r="U6" s="86">
        <f t="shared" si="7"/>
        <v>6.0429904305112374E-4</v>
      </c>
      <c r="V6" s="87">
        <f>分析係数表!D9</f>
        <v>9.0909090909090912E-2</v>
      </c>
      <c r="W6" s="167">
        <f t="shared" si="8"/>
        <v>0</v>
      </c>
      <c r="X6" s="76">
        <f>分析係数表!E9</f>
        <v>0</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1.0974421453584949E-2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9.7323600973236009E-5</v>
      </c>
      <c r="E8" s="77">
        <f t="shared" si="0"/>
        <v>9.7323600973236012E-3</v>
      </c>
      <c r="F8" s="76">
        <f>分析係数表!C11</f>
        <v>0.44906166219839139</v>
      </c>
      <c r="G8" s="77">
        <f t="shared" si="1"/>
        <v>4.3704298024174349E-3</v>
      </c>
      <c r="H8" s="77">
        <v>7.4665101938318407E-2</v>
      </c>
      <c r="I8" s="77">
        <f t="shared" si="2"/>
        <v>7.4665101938318407E-2</v>
      </c>
      <c r="J8" s="76">
        <f>分析係数表!G11</f>
        <v>0.33788395904436858</v>
      </c>
      <c r="K8" s="78">
        <f t="shared" si="3"/>
        <v>2.522814024537038E-2</v>
      </c>
      <c r="L8" s="79"/>
      <c r="M8" s="80"/>
      <c r="N8" s="81">
        <f>分析係数表!H11</f>
        <v>-2.2452989054167835E-5</v>
      </c>
      <c r="O8" s="82">
        <f t="shared" si="4"/>
        <v>-2.3104045165441998E-4</v>
      </c>
      <c r="P8" s="76">
        <f>分析係数表!C11</f>
        <v>0.44906166219839139</v>
      </c>
      <c r="Q8" s="82">
        <f t="shared" si="5"/>
        <v>-1.0375140925500092E-4</v>
      </c>
      <c r="R8" s="83">
        <v>6.5329572707215388E-3</v>
      </c>
      <c r="S8" s="84">
        <f t="shared" si="6"/>
        <v>8.1198059209039941E-2</v>
      </c>
      <c r="T8" s="85">
        <f>分析係数表!F11</f>
        <v>0.55767918088737201</v>
      </c>
      <c r="U8" s="86">
        <f t="shared" si="7"/>
        <v>4.5282467149341726E-2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投入係数表!W9</f>
        <v>0</v>
      </c>
      <c r="E9" s="77">
        <f t="shared" si="0"/>
        <v>0</v>
      </c>
      <c r="F9" s="76">
        <f>分析係数表!C12</f>
        <v>0.19299381807477189</v>
      </c>
      <c r="G9" s="77">
        <f t="shared" si="1"/>
        <v>0</v>
      </c>
      <c r="H9" s="77">
        <v>6.0558638498155919E-4</v>
      </c>
      <c r="I9" s="77">
        <f t="shared" si="2"/>
        <v>6.0558638498155919E-4</v>
      </c>
      <c r="J9" s="76">
        <f>分析係数表!G12</f>
        <v>0.13871320371671741</v>
      </c>
      <c r="K9" s="78">
        <f t="shared" si="3"/>
        <v>8.4002827588017484E-5</v>
      </c>
      <c r="L9" s="79"/>
      <c r="M9" s="80"/>
      <c r="N9" s="81">
        <f>分析係数表!H12</f>
        <v>9.0137524557956775E-2</v>
      </c>
      <c r="O9" s="82">
        <f t="shared" si="4"/>
        <v>0.92751189316666904</v>
      </c>
      <c r="P9" s="76">
        <f>分析係数表!C12</f>
        <v>0.19299381807477189</v>
      </c>
      <c r="Q9" s="82">
        <f t="shared" si="5"/>
        <v>0.17900406157199539</v>
      </c>
      <c r="R9" s="83">
        <v>0.20961069208417812</v>
      </c>
      <c r="S9" s="84">
        <f t="shared" si="6"/>
        <v>0.21021627846915969</v>
      </c>
      <c r="T9" s="85">
        <f>分析係数表!F12</f>
        <v>0.32372921058795973</v>
      </c>
      <c r="U9" s="86">
        <f t="shared" si="7"/>
        <v>6.8053149881559777E-2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投入係数表!W10</f>
        <v>1.7518248175182481E-3</v>
      </c>
      <c r="E10" s="77">
        <f t="shared" si="0"/>
        <v>0.1751824817518248</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0.14855901041379205</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投入係数表!W11</f>
        <v>1.3625304136253042E-3</v>
      </c>
      <c r="E11" s="77">
        <f t="shared" si="0"/>
        <v>0.13625304136253041</v>
      </c>
      <c r="F11" s="76">
        <f>分析係数表!C14</f>
        <v>0.21988652218398286</v>
      </c>
      <c r="G11" s="77">
        <f t="shared" si="1"/>
        <v>2.9960207402197177E-2</v>
      </c>
      <c r="H11" s="77">
        <v>0.10476032718865089</v>
      </c>
      <c r="I11" s="77">
        <f t="shared" si="2"/>
        <v>0.10476032718865089</v>
      </c>
      <c r="J11" s="76">
        <f>分析係数表!G14</f>
        <v>0.16684014869888475</v>
      </c>
      <c r="K11" s="78">
        <f t="shared" si="3"/>
        <v>1.7478228565898334E-2</v>
      </c>
      <c r="L11" s="79"/>
      <c r="M11" s="80"/>
      <c r="N11" s="81">
        <f>分析係数表!H14</f>
        <v>1.1338759472354757E-3</v>
      </c>
      <c r="O11" s="82">
        <f t="shared" si="4"/>
        <v>1.1667542808548209E-2</v>
      </c>
      <c r="P11" s="76">
        <f>分析係数表!C14</f>
        <v>0.21988652218398286</v>
      </c>
      <c r="Q11" s="82">
        <f t="shared" si="5"/>
        <v>2.5655354106044054E-3</v>
      </c>
      <c r="R11" s="83">
        <v>2.9447952328575389E-2</v>
      </c>
      <c r="S11" s="84">
        <f t="shared" si="6"/>
        <v>0.13420827951722628</v>
      </c>
      <c r="T11" s="85">
        <f>分析係数表!F14</f>
        <v>0.30074349442379184</v>
      </c>
      <c r="U11" s="86">
        <f t="shared" si="7"/>
        <v>4.0362266962615634E-2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投入係数表!W12</f>
        <v>1.0121654501216545E-2</v>
      </c>
      <c r="E12" s="77">
        <f t="shared" si="0"/>
        <v>1.0121654501216544</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8.4560805305517711E-2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投入係数表!W13</f>
        <v>2.0437956204379564E-3</v>
      </c>
      <c r="E13" s="77">
        <f t="shared" si="0"/>
        <v>0.20437956204379565</v>
      </c>
      <c r="F13" s="76">
        <f>分析係数表!C16</f>
        <v>4.5651796563096703E-2</v>
      </c>
      <c r="G13" s="77">
        <f t="shared" si="1"/>
        <v>9.3302941880781601E-3</v>
      </c>
      <c r="H13" s="77">
        <v>1.5418884974412963E-2</v>
      </c>
      <c r="I13" s="77">
        <f t="shared" si="2"/>
        <v>1.5418884974412963E-2</v>
      </c>
      <c r="J13" s="76">
        <f>分析係数表!G16</f>
        <v>3.2758620689655175E-2</v>
      </c>
      <c r="K13" s="78">
        <f t="shared" si="3"/>
        <v>5.0510140433421779E-4</v>
      </c>
      <c r="L13" s="79"/>
      <c r="M13" s="80"/>
      <c r="N13" s="81">
        <f>分析係数表!H16</f>
        <v>1.6682570867246702E-2</v>
      </c>
      <c r="O13" s="82">
        <f t="shared" si="4"/>
        <v>0.17166305557923406</v>
      </c>
      <c r="P13" s="76">
        <f>分析係数表!C16</f>
        <v>4.5651796563096703E-2</v>
      </c>
      <c r="Q13" s="82">
        <f t="shared" si="5"/>
        <v>7.8367268907027551E-3</v>
      </c>
      <c r="R13" s="83">
        <v>9.752581218595565E-3</v>
      </c>
      <c r="S13" s="84">
        <f t="shared" si="6"/>
        <v>2.5171466193008529E-2</v>
      </c>
      <c r="T13" s="85">
        <f>分析係数表!F16</f>
        <v>0.28965517241379313</v>
      </c>
      <c r="U13" s="86">
        <f t="shared" si="7"/>
        <v>7.29104538004385E-3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投入係数表!W14</f>
        <v>3.8053527980535282E-2</v>
      </c>
      <c r="E14" s="77">
        <f t="shared" si="0"/>
        <v>3.8053527980535282</v>
      </c>
      <c r="F14" s="76">
        <f>分析係数表!C17</f>
        <v>0.18709439528023597</v>
      </c>
      <c r="G14" s="77">
        <f t="shared" si="1"/>
        <v>0.71196018057977872</v>
      </c>
      <c r="H14" s="77">
        <v>0.85044410357725131</v>
      </c>
      <c r="I14" s="77">
        <f t="shared" si="2"/>
        <v>0.85044410357725131</v>
      </c>
      <c r="J14" s="76">
        <f>分析係数表!G17</f>
        <v>0.21183949688973955</v>
      </c>
      <c r="K14" s="78">
        <f t="shared" si="3"/>
        <v>0.18015765103465048</v>
      </c>
      <c r="L14" s="79"/>
      <c r="M14" s="80"/>
      <c r="N14" s="81">
        <f>分析係数表!H17</f>
        <v>2.9525680606230704E-3</v>
      </c>
      <c r="O14" s="82">
        <f t="shared" si="4"/>
        <v>3.0381819392556228E-2</v>
      </c>
      <c r="P14" s="76">
        <f>分析係数表!C17</f>
        <v>0.18709439528023597</v>
      </c>
      <c r="Q14" s="82">
        <f t="shared" si="5"/>
        <v>5.6842681267636535E-3</v>
      </c>
      <c r="R14" s="83">
        <v>1.5974567199874681E-2</v>
      </c>
      <c r="S14" s="84">
        <f t="shared" si="6"/>
        <v>0.86641867077712598</v>
      </c>
      <c r="T14" s="85">
        <f>分析係数表!F17</f>
        <v>0.32134800738259622</v>
      </c>
      <c r="U14" s="86">
        <f t="shared" si="7"/>
        <v>0.27842191341330708</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投入係数表!W15</f>
        <v>5.8394160583941602E-3</v>
      </c>
      <c r="E15" s="77">
        <f t="shared" si="0"/>
        <v>0.58394160583941601</v>
      </c>
      <c r="F15" s="76">
        <f>分析係数表!C18</f>
        <v>0.19379844961240311</v>
      </c>
      <c r="G15" s="77">
        <f t="shared" si="1"/>
        <v>0.11316697787585582</v>
      </c>
      <c r="H15" s="77">
        <v>0.13494876132941072</v>
      </c>
      <c r="I15" s="77">
        <f t="shared" si="2"/>
        <v>0.13494876132941072</v>
      </c>
      <c r="J15" s="76">
        <f>分析係数表!G18</f>
        <v>0.21558441558441557</v>
      </c>
      <c r="K15" s="78">
        <f t="shared" si="3"/>
        <v>2.9092849845041791E-2</v>
      </c>
      <c r="L15" s="79"/>
      <c r="M15" s="80"/>
      <c r="N15" s="81">
        <f>分析係数表!H18</f>
        <v>4.3783328655627279E-4</v>
      </c>
      <c r="O15" s="82">
        <f t="shared" si="4"/>
        <v>4.5052888072611898E-3</v>
      </c>
      <c r="P15" s="76">
        <f>分析係数表!C18</f>
        <v>0.19379844961240311</v>
      </c>
      <c r="Q15" s="82">
        <f t="shared" si="5"/>
        <v>8.7311798590333138E-4</v>
      </c>
      <c r="R15" s="83">
        <v>2.8981687741017523E-3</v>
      </c>
      <c r="S15" s="84">
        <f t="shared" si="6"/>
        <v>0.13784693010351248</v>
      </c>
      <c r="T15" s="85">
        <f>分析係数表!F18</f>
        <v>0.45643447461629277</v>
      </c>
      <c r="U15" s="86">
        <f t="shared" si="7"/>
        <v>6.2918091119265551E-2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投入係数表!W16</f>
        <v>5.5085158150851583E-2</v>
      </c>
      <c r="E16" s="77">
        <f t="shared" si="0"/>
        <v>5.5085158150851585</v>
      </c>
      <c r="F16" s="76">
        <f>分析係数表!C19</f>
        <v>0.18975946996975368</v>
      </c>
      <c r="G16" s="77">
        <f t="shared" si="1"/>
        <v>1.0452930413905654</v>
      </c>
      <c r="H16" s="77">
        <v>1.2956979446156101</v>
      </c>
      <c r="I16" s="77">
        <f t="shared" si="2"/>
        <v>1.2956979446156101</v>
      </c>
      <c r="J16" s="76">
        <f>分析係数表!G19</f>
        <v>5.7642820380854352E-2</v>
      </c>
      <c r="K16" s="78">
        <f t="shared" si="3"/>
        <v>7.4687683889319775E-2</v>
      </c>
      <c r="L16" s="79"/>
      <c r="M16" s="80"/>
      <c r="N16" s="81">
        <f>分析係数表!H19</f>
        <v>-1.1226494527083918E-4</v>
      </c>
      <c r="O16" s="82">
        <f t="shared" si="4"/>
        <v>-1.1552022582720998E-3</v>
      </c>
      <c r="P16" s="76">
        <f>分析係数表!C19</f>
        <v>0.18975946996975368</v>
      </c>
      <c r="Q16" s="82">
        <f t="shared" si="5"/>
        <v>-2.1921056823757617E-4</v>
      </c>
      <c r="R16" s="83">
        <v>2.1309003927515199E-3</v>
      </c>
      <c r="S16" s="84">
        <f t="shared" si="6"/>
        <v>1.2978288450083615</v>
      </c>
      <c r="T16" s="85">
        <f>分析係数表!F19</f>
        <v>0.23974952822096415</v>
      </c>
      <c r="U16" s="86">
        <f t="shared" si="7"/>
        <v>0.31115385330231349</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投入係数表!W17</f>
        <v>2.4817518248175182E-2</v>
      </c>
      <c r="E17" s="77">
        <f t="shared" si="0"/>
        <v>2.4817518248175183</v>
      </c>
      <c r="F17" s="76">
        <f>分析係数表!C20</f>
        <v>6.5301867121599799E-2</v>
      </c>
      <c r="G17" s="77">
        <f t="shared" si="1"/>
        <v>0.16206302789302141</v>
      </c>
      <c r="H17" s="77">
        <v>0.19484806771344193</v>
      </c>
      <c r="I17" s="77">
        <f t="shared" si="2"/>
        <v>0.19484806771344193</v>
      </c>
      <c r="J17" s="76">
        <f>分析係数表!G20</f>
        <v>0.10011990407673861</v>
      </c>
      <c r="K17" s="78">
        <f t="shared" si="3"/>
        <v>1.9508169849007675E-2</v>
      </c>
      <c r="L17" s="79"/>
      <c r="M17" s="80"/>
      <c r="N17" s="81">
        <f>分析係数表!H20</f>
        <v>5.5009823182711204E-4</v>
      </c>
      <c r="O17" s="82">
        <f t="shared" si="4"/>
        <v>5.6604910655332899E-3</v>
      </c>
      <c r="P17" s="76">
        <f>分析係数表!C20</f>
        <v>6.5301867121599799E-2</v>
      </c>
      <c r="Q17" s="82">
        <f t="shared" si="5"/>
        <v>3.6964063540445775E-4</v>
      </c>
      <c r="R17" s="83">
        <v>1.5409911153698099E-3</v>
      </c>
      <c r="S17" s="84">
        <f t="shared" si="6"/>
        <v>0.19638905882881175</v>
      </c>
      <c r="T17" s="85">
        <f>分析係数表!F20</f>
        <v>0.22242206235011991</v>
      </c>
      <c r="U17" s="86">
        <f t="shared" si="7"/>
        <v>4.3681259487703336E-2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投入係数表!W18</f>
        <v>1.0316301703163017E-2</v>
      </c>
      <c r="E18" s="77">
        <f t="shared" si="0"/>
        <v>1.0316301703163018</v>
      </c>
      <c r="F18" s="76">
        <f>分析係数表!C21</f>
        <v>0.11128404669260705</v>
      </c>
      <c r="G18" s="77">
        <f t="shared" si="1"/>
        <v>0.11480398004298149</v>
      </c>
      <c r="H18" s="77">
        <v>0.1386880130710435</v>
      </c>
      <c r="I18" s="77">
        <f t="shared" si="2"/>
        <v>0.1386880130710435</v>
      </c>
      <c r="J18" s="76">
        <f>分析係数表!G21</f>
        <v>0.28512917454316322</v>
      </c>
      <c r="K18" s="78">
        <f t="shared" si="3"/>
        <v>3.9543998685978063E-2</v>
      </c>
      <c r="L18" s="79"/>
      <c r="M18" s="80"/>
      <c r="N18" s="81">
        <f>分析係数表!H21</f>
        <v>9.2057255122088126E-4</v>
      </c>
      <c r="O18" s="82">
        <f t="shared" si="4"/>
        <v>9.472658517831219E-3</v>
      </c>
      <c r="P18" s="76">
        <f>分析係数表!C21</f>
        <v>0.11128404669260705</v>
      </c>
      <c r="Q18" s="82">
        <f t="shared" si="5"/>
        <v>1.0541557728014513E-3</v>
      </c>
      <c r="R18" s="83">
        <v>3.558801722080947E-3</v>
      </c>
      <c r="S18" s="84">
        <f t="shared" si="6"/>
        <v>0.14224681479312445</v>
      </c>
      <c r="T18" s="85">
        <f>分析係数表!F21</f>
        <v>0.42485822306238186</v>
      </c>
      <c r="U18" s="86">
        <f t="shared" si="7"/>
        <v>6.0434728969290585E-2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投入係数表!W19</f>
        <v>8.0778588807785892E-3</v>
      </c>
      <c r="E19" s="77">
        <f t="shared" si="0"/>
        <v>0.80778588807785889</v>
      </c>
      <c r="F19" s="76">
        <f>分析係数表!C22</f>
        <v>0.13366912049593183</v>
      </c>
      <c r="G19" s="77">
        <f t="shared" si="1"/>
        <v>0.10797602920839262</v>
      </c>
      <c r="H19" s="77">
        <v>0.12739711452920954</v>
      </c>
      <c r="I19" s="77">
        <f t="shared" si="2"/>
        <v>0.12739711452920954</v>
      </c>
      <c r="J19" s="76">
        <f>分析係数表!G22</f>
        <v>0.19466531325776801</v>
      </c>
      <c r="K19" s="78">
        <f t="shared" si="3"/>
        <v>2.4799799207964324E-2</v>
      </c>
      <c r="L19" s="79"/>
      <c r="M19" s="80"/>
      <c r="N19" s="81">
        <f>分析係数表!H22</f>
        <v>4.490597810833567E-5</v>
      </c>
      <c r="O19" s="82">
        <f t="shared" si="4"/>
        <v>4.6208090330883997E-4</v>
      </c>
      <c r="P19" s="76">
        <f>分析係数表!C22</f>
        <v>0.13366912049593183</v>
      </c>
      <c r="Q19" s="82">
        <f t="shared" si="5"/>
        <v>6.1765947943258356E-5</v>
      </c>
      <c r="R19" s="83">
        <v>1.0668599556763875E-3</v>
      </c>
      <c r="S19" s="84">
        <f t="shared" si="6"/>
        <v>0.12846397448488592</v>
      </c>
      <c r="T19" s="85">
        <f>分析係数表!F22</f>
        <v>0.41154908926859529</v>
      </c>
      <c r="U19" s="86">
        <f t="shared" si="7"/>
        <v>5.2869231703078862E-2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投入係数表!W20</f>
        <v>8.7591240875912405E-4</v>
      </c>
      <c r="E20" s="77">
        <f t="shared" si="0"/>
        <v>8.7591240875912399E-2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2.3104045165441998E-4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投入係数表!W21</f>
        <v>3.8929440389294404E-4</v>
      </c>
      <c r="E21" s="77">
        <f t="shared" si="0"/>
        <v>3.8929440389294405E-2</v>
      </c>
      <c r="F21" s="76">
        <f>分析係数表!C24</f>
        <v>0.55726027397260269</v>
      </c>
      <c r="G21" s="77">
        <f t="shared" si="1"/>
        <v>2.1693830616938303E-2</v>
      </c>
      <c r="H21" s="77">
        <v>3.6558124158602073E-2</v>
      </c>
      <c r="I21" s="77">
        <f t="shared" si="2"/>
        <v>3.6558124158602073E-2</v>
      </c>
      <c r="J21" s="76">
        <f>分析係数表!G24</f>
        <v>0.20783847980997625</v>
      </c>
      <c r="K21" s="78">
        <f t="shared" si="3"/>
        <v>7.5981849498282222E-3</v>
      </c>
      <c r="L21" s="79"/>
      <c r="M21" s="80"/>
      <c r="N21" s="81">
        <f>分析係数表!H24</f>
        <v>3.255683412854336E-4</v>
      </c>
      <c r="O21" s="82">
        <f t="shared" si="4"/>
        <v>3.3500865489890894E-3</v>
      </c>
      <c r="P21" s="76">
        <f>分析係数表!C24</f>
        <v>0.55726027397260269</v>
      </c>
      <c r="Q21" s="82">
        <f t="shared" si="5"/>
        <v>1.866870148121591E-3</v>
      </c>
      <c r="R21" s="83">
        <v>9.6179104649871255E-3</v>
      </c>
      <c r="S21" s="84">
        <f t="shared" si="6"/>
        <v>4.6176034623589199E-2</v>
      </c>
      <c r="T21" s="85">
        <f>分析係数表!F24</f>
        <v>0.38954869358669836</v>
      </c>
      <c r="U21" s="86">
        <f t="shared" si="7"/>
        <v>1.7987813962633322E-2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投入係数表!W22</f>
        <v>1.1192214111922141E-2</v>
      </c>
      <c r="E22" s="77">
        <f t="shared" si="0"/>
        <v>1.1192214111922141</v>
      </c>
      <c r="F22" s="76">
        <f>分析係数表!C25</f>
        <v>7.2460776218001621E-2</v>
      </c>
      <c r="G22" s="77">
        <f t="shared" si="1"/>
        <v>8.1099652214794996E-2</v>
      </c>
      <c r="H22" s="77">
        <v>0.1364204440051901</v>
      </c>
      <c r="I22" s="77">
        <f t="shared" si="2"/>
        <v>0.1364204440051901</v>
      </c>
      <c r="J22" s="76">
        <f>分析係数表!G25</f>
        <v>0.19694960212201593</v>
      </c>
      <c r="K22" s="78">
        <f t="shared" si="3"/>
        <v>2.6867952168130944E-2</v>
      </c>
      <c r="L22" s="79"/>
      <c r="M22" s="80"/>
      <c r="N22" s="81">
        <f>分析係数表!H25</f>
        <v>5.0519225371877636E-4</v>
      </c>
      <c r="O22" s="82">
        <f t="shared" si="4"/>
        <v>5.1984101622244505E-3</v>
      </c>
      <c r="P22" s="76">
        <f>分析係数表!C25</f>
        <v>7.2460776218001621E-2</v>
      </c>
      <c r="Q22" s="82">
        <f t="shared" si="5"/>
        <v>3.7668083545433143E-4</v>
      </c>
      <c r="R22" s="83">
        <v>5.516084909161726E-3</v>
      </c>
      <c r="S22" s="84">
        <f t="shared" si="6"/>
        <v>0.14193652891435182</v>
      </c>
      <c r="T22" s="85">
        <f>分析係数表!F25</f>
        <v>0.34811560565870908</v>
      </c>
      <c r="U22" s="86">
        <f t="shared" si="7"/>
        <v>4.9410320728114458E-2</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投入係数表!W23</f>
        <v>3.2895377128953775E-2</v>
      </c>
      <c r="E23" s="77">
        <f t="shared" si="0"/>
        <v>3.2895377128953776</v>
      </c>
      <c r="F23" s="76">
        <f>分析係数表!C26</f>
        <v>0.52994639944068989</v>
      </c>
      <c r="G23" s="77">
        <f t="shared" si="1"/>
        <v>1.7432786667732671</v>
      </c>
      <c r="H23" s="77">
        <v>2.0418486906043238</v>
      </c>
      <c r="I23" s="77">
        <f t="shared" si="2"/>
        <v>2.0418486906043238</v>
      </c>
      <c r="J23" s="76">
        <f>分析係数表!G26</f>
        <v>0.19649205047072152</v>
      </c>
      <c r="K23" s="78">
        <f t="shared" si="3"/>
        <v>0.40120703596780144</v>
      </c>
      <c r="L23" s="79"/>
      <c r="M23" s="80"/>
      <c r="N23" s="81">
        <f>分析係数表!H26</f>
        <v>1.0148751052483862E-2</v>
      </c>
      <c r="O23" s="82">
        <f t="shared" si="4"/>
        <v>0.10443028414779783</v>
      </c>
      <c r="P23" s="76">
        <f>分析係数表!C26</f>
        <v>0.52994639944068989</v>
      </c>
      <c r="Q23" s="82">
        <f t="shared" si="5"/>
        <v>5.534245307669361E-2</v>
      </c>
      <c r="R23" s="83">
        <v>6.4673159349613818E-2</v>
      </c>
      <c r="S23" s="84">
        <f t="shared" si="6"/>
        <v>2.1065218499539378</v>
      </c>
      <c r="T23" s="85">
        <f>分析係数表!F26</f>
        <v>0.33286456502207118</v>
      </c>
      <c r="U23" s="86">
        <f t="shared" si="7"/>
        <v>0.70118647929440614</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投入係数表!W24</f>
        <v>6.4233576642335763E-3</v>
      </c>
      <c r="E24" s="77">
        <f t="shared" si="0"/>
        <v>0.64233576642335766</v>
      </c>
      <c r="F24" s="76">
        <f>分析係数表!C27</f>
        <v>1</v>
      </c>
      <c r="G24" s="77">
        <f t="shared" si="1"/>
        <v>0.64233576642335766</v>
      </c>
      <c r="H24" s="77">
        <v>0.71895217843491366</v>
      </c>
      <c r="I24" s="77">
        <f t="shared" si="2"/>
        <v>0.71895217843491366</v>
      </c>
      <c r="J24" s="76">
        <f>分析係数表!G27</f>
        <v>0.17101837770961673</v>
      </c>
      <c r="K24" s="78">
        <f t="shared" si="3"/>
        <v>0.12295403520673383</v>
      </c>
      <c r="L24" s="79"/>
      <c r="M24" s="80"/>
      <c r="N24" s="81">
        <f>分析係数表!H27</f>
        <v>1.1349985966881842E-2</v>
      </c>
      <c r="O24" s="82">
        <f t="shared" si="4"/>
        <v>0.1167909483113093</v>
      </c>
      <c r="P24" s="76">
        <f>分析係数表!C27</f>
        <v>1</v>
      </c>
      <c r="Q24" s="82">
        <f t="shared" si="5"/>
        <v>0.1167909483113093</v>
      </c>
      <c r="R24" s="83">
        <v>0.12141445678369366</v>
      </c>
      <c r="S24" s="84">
        <f t="shared" si="6"/>
        <v>0.84036663521860733</v>
      </c>
      <c r="T24" s="85">
        <f>分析係数表!F27</f>
        <v>0.32043714720210326</v>
      </c>
      <c r="U24" s="86">
        <f t="shared" si="7"/>
        <v>0.26928468719328108</v>
      </c>
      <c r="V24" s="87">
        <f>分析係数表!D27</f>
        <v>8.5186998994767633E-3</v>
      </c>
      <c r="W24" s="167">
        <f t="shared" si="8"/>
        <v>0</v>
      </c>
      <c r="X24" s="76">
        <f>分析係数表!E27</f>
        <v>1.0026548444467355E-2</v>
      </c>
      <c r="Y24" s="166">
        <f t="shared" si="9"/>
        <v>0</v>
      </c>
    </row>
    <row r="25" spans="1:25" x14ac:dyDescent="0.2">
      <c r="A25" s="6" t="s">
        <v>13</v>
      </c>
      <c r="B25" s="5" t="s">
        <v>191</v>
      </c>
      <c r="C25" s="75">
        <f>最終需要_まとめ!C26</f>
        <v>100</v>
      </c>
      <c r="D25" s="76">
        <f>投入係数表!W25</f>
        <v>0.46705596107055963</v>
      </c>
      <c r="E25" s="77">
        <f t="shared" si="0"/>
        <v>46.70559610705596</v>
      </c>
      <c r="F25" s="76">
        <f>分析係数表!C28</f>
        <v>0.16640624999999998</v>
      </c>
      <c r="G25" s="77">
        <f t="shared" si="1"/>
        <v>7.7721031021897797</v>
      </c>
      <c r="H25" s="77">
        <v>8.4426001421235704</v>
      </c>
      <c r="I25" s="77">
        <f t="shared" si="2"/>
        <v>108.44260014212357</v>
      </c>
      <c r="J25" s="76">
        <f>分析係数表!G28</f>
        <v>0.1248661800486618</v>
      </c>
      <c r="K25" s="78">
        <f t="shared" si="3"/>
        <v>13.54081323429144</v>
      </c>
      <c r="L25" s="79"/>
      <c r="M25" s="80"/>
      <c r="N25" s="81">
        <f>分析係数表!H28</f>
        <v>1.9927027785573953E-2</v>
      </c>
      <c r="O25" s="82">
        <f t="shared" si="4"/>
        <v>0.20504840084329773</v>
      </c>
      <c r="P25" s="76">
        <f>分析係数表!C28</f>
        <v>0.16640624999999998</v>
      </c>
      <c r="Q25" s="82">
        <f t="shared" si="5"/>
        <v>3.4121335452830005E-2</v>
      </c>
      <c r="R25" s="83">
        <v>4.0458989437295437E-2</v>
      </c>
      <c r="S25" s="84">
        <f t="shared" si="6"/>
        <v>108.48305913156086</v>
      </c>
      <c r="T25" s="85">
        <f>分析係数表!F28</f>
        <v>0.21187347931873479</v>
      </c>
      <c r="U25" s="86">
        <f t="shared" si="7"/>
        <v>22.984683185343844</v>
      </c>
      <c r="V25" s="87">
        <f>分析係数表!D28</f>
        <v>2.0145985401459853E-2</v>
      </c>
      <c r="W25" s="167">
        <f t="shared" si="8"/>
        <v>2</v>
      </c>
      <c r="X25" s="76">
        <f>分析係数表!E28</f>
        <v>2.0145985401459853E-2</v>
      </c>
      <c r="Y25" s="166">
        <f t="shared" si="9"/>
        <v>2</v>
      </c>
    </row>
    <row r="26" spans="1:25" x14ac:dyDescent="0.2">
      <c r="A26" s="6" t="s">
        <v>14</v>
      </c>
      <c r="B26" s="5" t="s">
        <v>50</v>
      </c>
      <c r="C26" s="90"/>
      <c r="D26" s="76">
        <f>投入係数表!W26</f>
        <v>1.5571776155717761E-3</v>
      </c>
      <c r="E26" s="77">
        <f t="shared" si="0"/>
        <v>0.15571776155717762</v>
      </c>
      <c r="F26" s="76">
        <f>分析係数表!C29</f>
        <v>0.73364739989128469</v>
      </c>
      <c r="G26" s="77">
        <f t="shared" si="1"/>
        <v>0.11424193088331441</v>
      </c>
      <c r="H26" s="77">
        <v>0.20605637974352484</v>
      </c>
      <c r="I26" s="77">
        <f t="shared" si="2"/>
        <v>0.20605637974352484</v>
      </c>
      <c r="J26" s="76">
        <f>分析係数表!G29</f>
        <v>0.26009380097879281</v>
      </c>
      <c r="K26" s="78">
        <f t="shared" si="3"/>
        <v>5.3593987023422905E-2</v>
      </c>
      <c r="L26" s="79"/>
      <c r="M26" s="80"/>
      <c r="N26" s="81">
        <f>分析係数表!H29</f>
        <v>1.0137524557956778E-2</v>
      </c>
      <c r="O26" s="82">
        <f t="shared" si="4"/>
        <v>0.10431476392197063</v>
      </c>
      <c r="P26" s="76">
        <f>分析係数表!C29</f>
        <v>0.73364739989128469</v>
      </c>
      <c r="Q26" s="82">
        <f t="shared" si="5"/>
        <v>7.6530255321626939E-2</v>
      </c>
      <c r="R26" s="83">
        <v>0.1262510318827533</v>
      </c>
      <c r="S26" s="84">
        <f t="shared" si="6"/>
        <v>0.33230741162627814</v>
      </c>
      <c r="T26" s="85">
        <f>分析係数表!F29</f>
        <v>0.41032830342577487</v>
      </c>
      <c r="U26" s="86">
        <f t="shared" si="7"/>
        <v>0.13635513642842131</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投入係数表!W27</f>
        <v>5.8394160583941611E-4</v>
      </c>
      <c r="E27" s="77">
        <f t="shared" si="0"/>
        <v>5.8394160583941611E-2</v>
      </c>
      <c r="F27" s="76">
        <f>分析係数表!C30</f>
        <v>1</v>
      </c>
      <c r="G27" s="77">
        <f t="shared" si="1"/>
        <v>5.8394160583941611E-2</v>
      </c>
      <c r="H27" s="77">
        <v>9.278576761448197E-2</v>
      </c>
      <c r="I27" s="77">
        <f t="shared" si="2"/>
        <v>9.278576761448197E-2</v>
      </c>
      <c r="J27" s="76">
        <f>分析係数表!G30</f>
        <v>0.34455785557569396</v>
      </c>
      <c r="K27" s="78">
        <f t="shared" si="3"/>
        <v>3.1970065117190583E-2</v>
      </c>
      <c r="L27" s="79"/>
      <c r="M27" s="80"/>
      <c r="N27" s="81">
        <f>分析係数表!H30</f>
        <v>0</v>
      </c>
      <c r="O27" s="82">
        <f t="shared" si="4"/>
        <v>0</v>
      </c>
      <c r="P27" s="76">
        <f>分析係数表!C30</f>
        <v>1</v>
      </c>
      <c r="Q27" s="82">
        <f t="shared" si="5"/>
        <v>0</v>
      </c>
      <c r="R27" s="83">
        <v>2.5527922999712158E-2</v>
      </c>
      <c r="S27" s="84">
        <f t="shared" si="6"/>
        <v>0.11831369061419413</v>
      </c>
      <c r="T27" s="85">
        <f>分析係数表!F30</f>
        <v>0.43861490031479539</v>
      </c>
      <c r="U27" s="86">
        <f t="shared" si="7"/>
        <v>5.1894147614620301E-2</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投入係数表!W28</f>
        <v>1.2457420924574209E-2</v>
      </c>
      <c r="E28" s="77">
        <f t="shared" si="0"/>
        <v>1.245742092457421</v>
      </c>
      <c r="F28" s="76">
        <f>分析係数表!C31</f>
        <v>8.5246870996353641E-2</v>
      </c>
      <c r="G28" s="77">
        <f t="shared" si="1"/>
        <v>0.10619561545044541</v>
      </c>
      <c r="H28" s="77">
        <v>0.13343128282376607</v>
      </c>
      <c r="I28" s="77">
        <f t="shared" si="2"/>
        <v>0.13343128282376607</v>
      </c>
      <c r="J28" s="76">
        <f>分析係数表!G31</f>
        <v>7.1346375143843496E-2</v>
      </c>
      <c r="K28" s="78">
        <f t="shared" si="3"/>
        <v>9.5198383602686943E-3</v>
      </c>
      <c r="L28" s="79"/>
      <c r="M28" s="80"/>
      <c r="N28" s="81">
        <f>分析係数表!H31</f>
        <v>2.2093741229301151E-2</v>
      </c>
      <c r="O28" s="82">
        <f t="shared" si="4"/>
        <v>0.22734380442794927</v>
      </c>
      <c r="P28" s="76">
        <f>分析係数表!C31</f>
        <v>8.5246870996353641E-2</v>
      </c>
      <c r="Q28" s="82">
        <f t="shared" si="5"/>
        <v>1.9380347967889643E-2</v>
      </c>
      <c r="R28" s="83">
        <v>2.6466443503464516E-2</v>
      </c>
      <c r="S28" s="84">
        <f t="shared" si="6"/>
        <v>0.15989772632723059</v>
      </c>
      <c r="T28" s="85">
        <f>分析係数表!F31</f>
        <v>0.34637514384349827</v>
      </c>
      <c r="U28" s="86">
        <f t="shared" si="7"/>
        <v>5.5384597956842814E-2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投入係数表!W29</f>
        <v>3.8929440389294404E-4</v>
      </c>
      <c r="E29" s="77">
        <f t="shared" si="0"/>
        <v>3.8929440389294405E-2</v>
      </c>
      <c r="F29" s="76">
        <f>分析係数表!C32</f>
        <v>0.30214830214830213</v>
      </c>
      <c r="G29" s="77">
        <f t="shared" si="1"/>
        <v>1.1762464317208843E-2</v>
      </c>
      <c r="H29" s="77">
        <v>1.7025225036665512E-2</v>
      </c>
      <c r="I29" s="77">
        <f t="shared" si="2"/>
        <v>1.7025225036665512E-2</v>
      </c>
      <c r="J29" s="76">
        <f>分析係数表!G32</f>
        <v>0.14123006833712984</v>
      </c>
      <c r="K29" s="78">
        <f t="shared" si="3"/>
        <v>2.4044736953832842E-3</v>
      </c>
      <c r="L29" s="79"/>
      <c r="M29" s="80"/>
      <c r="N29" s="81">
        <f>分析係数表!H32</f>
        <v>6.1970249789503225E-3</v>
      </c>
      <c r="O29" s="82">
        <f t="shared" si="4"/>
        <v>6.3767164656619912E-2</v>
      </c>
      <c r="P29" s="76">
        <f>分析係数表!C32</f>
        <v>0.30214830214830213</v>
      </c>
      <c r="Q29" s="82">
        <f t="shared" si="5"/>
        <v>1.9267140533808926E-2</v>
      </c>
      <c r="R29" s="83">
        <v>2.5039629936708517E-2</v>
      </c>
      <c r="S29" s="84">
        <f t="shared" si="6"/>
        <v>4.2064854973374033E-2</v>
      </c>
      <c r="T29" s="85">
        <f>分析係数表!F32</f>
        <v>0.48519362186788156</v>
      </c>
      <c r="U29" s="86">
        <f t="shared" si="7"/>
        <v>2.0409599337878517E-2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投入係数表!W30</f>
        <v>3.8929440389294404E-4</v>
      </c>
      <c r="E30" s="77">
        <f t="shared" si="0"/>
        <v>3.8929440389294405E-2</v>
      </c>
      <c r="F30" s="76">
        <f>分析係数表!C33</f>
        <v>0.62789160608063455</v>
      </c>
      <c r="G30" s="77">
        <f t="shared" si="1"/>
        <v>2.4443468849854388E-2</v>
      </c>
      <c r="H30" s="77">
        <v>3.5885056501563477E-2</v>
      </c>
      <c r="I30" s="77">
        <f t="shared" si="2"/>
        <v>3.5885056501563477E-2</v>
      </c>
      <c r="J30" s="76">
        <f>分析係数表!G33</f>
        <v>0.50525210084033612</v>
      </c>
      <c r="K30" s="78">
        <f t="shared" si="3"/>
        <v>1.8131000186189111E-2</v>
      </c>
      <c r="L30" s="79"/>
      <c r="M30" s="80"/>
      <c r="N30" s="81">
        <f>分析係数表!H33</f>
        <v>9.5425203480213302E-4</v>
      </c>
      <c r="O30" s="82">
        <f t="shared" si="4"/>
        <v>9.8192191953128498E-3</v>
      </c>
      <c r="P30" s="76">
        <f>分析係数表!C33</f>
        <v>0.62789160608063455</v>
      </c>
      <c r="Q30" s="82">
        <f t="shared" si="5"/>
        <v>6.1654053110027814E-3</v>
      </c>
      <c r="R30" s="83">
        <v>2.7069562076648523E-2</v>
      </c>
      <c r="S30" s="84">
        <f t="shared" si="6"/>
        <v>6.2954618578211996E-2</v>
      </c>
      <c r="T30" s="85">
        <f>分析係数表!F33</f>
        <v>0.63235294117647056</v>
      </c>
      <c r="U30" s="86">
        <f t="shared" si="7"/>
        <v>3.9809538218575233E-2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投入係数表!W31</f>
        <v>4.0194647201946473E-2</v>
      </c>
      <c r="E31" s="77">
        <f t="shared" si="0"/>
        <v>4.0194647201946472</v>
      </c>
      <c r="F31" s="76">
        <f>分析係数表!C34</f>
        <v>0.27565714917493578</v>
      </c>
      <c r="G31" s="77">
        <f t="shared" si="1"/>
        <v>1.1079941859780873</v>
      </c>
      <c r="H31" s="77">
        <v>1.310025340746114</v>
      </c>
      <c r="I31" s="77">
        <f t="shared" si="2"/>
        <v>1.310025340746114</v>
      </c>
      <c r="J31" s="76">
        <f>分析係数表!G34</f>
        <v>0.42483061710309467</v>
      </c>
      <c r="K31" s="78">
        <f t="shared" si="3"/>
        <v>0.55653887392986345</v>
      </c>
      <c r="L31" s="79"/>
      <c r="M31" s="80"/>
      <c r="N31" s="81">
        <f>分析係数表!H34</f>
        <v>0.15684535503788941</v>
      </c>
      <c r="O31" s="82">
        <f t="shared" si="4"/>
        <v>1.6139330750319507</v>
      </c>
      <c r="P31" s="76">
        <f>分析係数表!C34</f>
        <v>0.27565714917493578</v>
      </c>
      <c r="Q31" s="82">
        <f t="shared" si="5"/>
        <v>0.44489219042244527</v>
      </c>
      <c r="R31" s="83">
        <v>0.5007928007228406</v>
      </c>
      <c r="S31" s="84">
        <f t="shared" si="6"/>
        <v>1.8108181414689546</v>
      </c>
      <c r="T31" s="85">
        <f>分析係数表!F34</f>
        <v>0.69468351339803458</v>
      </c>
      <c r="U31" s="86">
        <f t="shared" si="7"/>
        <v>1.2579455086405527</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投入係数表!W32</f>
        <v>3.7956204379562043E-3</v>
      </c>
      <c r="E32" s="77">
        <f t="shared" si="0"/>
        <v>0.37956204379562042</v>
      </c>
      <c r="F32" s="76">
        <f>分析係数表!C35</f>
        <v>1</v>
      </c>
      <c r="G32" s="77">
        <f t="shared" si="1"/>
        <v>0.37956204379562042</v>
      </c>
      <c r="H32" s="77">
        <v>0.53242451576068439</v>
      </c>
      <c r="I32" s="77">
        <f t="shared" si="2"/>
        <v>0.53242451576068439</v>
      </c>
      <c r="J32" s="76">
        <f>分析係数表!G35</f>
        <v>0.31381419117031079</v>
      </c>
      <c r="K32" s="78">
        <f t="shared" si="3"/>
        <v>0.16708236877268356</v>
      </c>
      <c r="L32" s="79"/>
      <c r="M32" s="80"/>
      <c r="N32" s="81">
        <f>分析係数表!H35</f>
        <v>5.8153241650294694E-2</v>
      </c>
      <c r="O32" s="82">
        <f t="shared" si="4"/>
        <v>0.59839476978494777</v>
      </c>
      <c r="P32" s="76">
        <f>分析係数表!C35</f>
        <v>1</v>
      </c>
      <c r="Q32" s="82">
        <f t="shared" si="5"/>
        <v>0.59839476978494777</v>
      </c>
      <c r="R32" s="83">
        <v>0.7732497681567152</v>
      </c>
      <c r="S32" s="84">
        <f t="shared" si="6"/>
        <v>1.3056742839173996</v>
      </c>
      <c r="T32" s="85">
        <f>分析係数表!F35</f>
        <v>0.63575437714668681</v>
      </c>
      <c r="U32" s="86">
        <f t="shared" si="7"/>
        <v>0.83008814112835272</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投入係数表!W33</f>
        <v>3.8929440389294404E-4</v>
      </c>
      <c r="E33" s="77">
        <f t="shared" si="0"/>
        <v>3.8929440389294405E-2</v>
      </c>
      <c r="F33" s="76">
        <f>分析係数表!C36</f>
        <v>0.71183260362767953</v>
      </c>
      <c r="G33" s="77">
        <f t="shared" si="1"/>
        <v>2.7711244910079983E-2</v>
      </c>
      <c r="H33" s="77">
        <v>9.0687006435340153E-2</v>
      </c>
      <c r="I33" s="77">
        <f t="shared" si="2"/>
        <v>9.0687006435340153E-2</v>
      </c>
      <c r="J33" s="76">
        <f>分析係数表!G36</f>
        <v>2.303890306122449E-2</v>
      </c>
      <c r="K33" s="78">
        <f t="shared" si="3"/>
        <v>2.0893291501764433E-3</v>
      </c>
      <c r="L33" s="79"/>
      <c r="M33" s="80"/>
      <c r="N33" s="81">
        <f>分析係数表!H36</f>
        <v>0.16821779399382542</v>
      </c>
      <c r="O33" s="82">
        <f t="shared" si="4"/>
        <v>1.7309550637949145</v>
      </c>
      <c r="P33" s="76">
        <f>分析係数表!C36</f>
        <v>0.71183260362767953</v>
      </c>
      <c r="Q33" s="82">
        <f t="shared" si="5"/>
        <v>1.2321502498236501</v>
      </c>
      <c r="R33" s="83">
        <v>1.2961522099334153</v>
      </c>
      <c r="S33" s="84">
        <f t="shared" si="6"/>
        <v>1.3868392163687555</v>
      </c>
      <c r="T33" s="85">
        <f>分析係数表!F36</f>
        <v>0.87794961734693877</v>
      </c>
      <c r="U33" s="86">
        <f t="shared" si="7"/>
        <v>1.2175749593326772</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投入係数表!W34</f>
        <v>1.4598540145985401E-2</v>
      </c>
      <c r="E34" s="77">
        <f t="shared" si="0"/>
        <v>1.4598540145985401</v>
      </c>
      <c r="F34" s="76">
        <f>分析係数表!C37</f>
        <v>0.53618737957610785</v>
      </c>
      <c r="G34" s="77">
        <f t="shared" si="1"/>
        <v>0.78275529865125237</v>
      </c>
      <c r="H34" s="77">
        <v>1.0044525107490598</v>
      </c>
      <c r="I34" s="77">
        <f t="shared" si="2"/>
        <v>1.0044525107490598</v>
      </c>
      <c r="J34" s="76">
        <f>分析係数表!G37</f>
        <v>0.49029596047068413</v>
      </c>
      <c r="K34" s="78">
        <f t="shared" si="3"/>
        <v>0.49247900850490045</v>
      </c>
      <c r="L34" s="79"/>
      <c r="M34" s="80"/>
      <c r="N34" s="81">
        <f>分析係数表!H37</f>
        <v>4.9362896435587986E-2</v>
      </c>
      <c r="O34" s="82">
        <f t="shared" si="4"/>
        <v>0.50794243296224229</v>
      </c>
      <c r="P34" s="76">
        <f>分析係数表!C37</f>
        <v>0.53618737957610785</v>
      </c>
      <c r="Q34" s="82">
        <f t="shared" si="5"/>
        <v>0.2723523221055375</v>
      </c>
      <c r="R34" s="83">
        <v>0.35895712721082457</v>
      </c>
      <c r="S34" s="84">
        <f t="shared" si="6"/>
        <v>1.3634096379598843</v>
      </c>
      <c r="T34" s="85">
        <f>分析係数表!F37</f>
        <v>0.71575569252712545</v>
      </c>
      <c r="U34" s="86">
        <f t="shared" si="7"/>
        <v>0.97586820961613441</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投入係数表!W35</f>
        <v>2.0437956204379564E-3</v>
      </c>
      <c r="E35" s="77">
        <f t="shared" si="0"/>
        <v>0.20437956204379565</v>
      </c>
      <c r="F35" s="76">
        <f>分析係数表!C38</f>
        <v>4.5765302018820897E-2</v>
      </c>
      <c r="G35" s="77">
        <f t="shared" si="1"/>
        <v>9.3534923834086518E-3</v>
      </c>
      <c r="H35" s="77">
        <v>1.9593888713257079E-2</v>
      </c>
      <c r="I35" s="77">
        <f t="shared" si="2"/>
        <v>1.9593888713257079E-2</v>
      </c>
      <c r="J35" s="76">
        <f>分析係数表!G38</f>
        <v>0.29880478087649404</v>
      </c>
      <c r="K35" s="78">
        <f t="shared" si="3"/>
        <v>5.8547476234831908E-3</v>
      </c>
      <c r="L35" s="79"/>
      <c r="M35" s="80"/>
      <c r="N35" s="81">
        <f>分析係数表!H38</f>
        <v>4.3266909907381419E-2</v>
      </c>
      <c r="O35" s="82">
        <f t="shared" si="4"/>
        <v>0.44521495033806729</v>
      </c>
      <c r="P35" s="76">
        <f>分析係数表!C38</f>
        <v>4.5765302018820897E-2</v>
      </c>
      <c r="Q35" s="82">
        <f t="shared" si="5"/>
        <v>2.0375396665515997E-2</v>
      </c>
      <c r="R35" s="83">
        <v>2.7482663337691018E-2</v>
      </c>
      <c r="S35" s="84">
        <f t="shared" si="6"/>
        <v>4.7076552050948101E-2</v>
      </c>
      <c r="T35" s="85">
        <f>分析係数表!F38</f>
        <v>0.49667994687915007</v>
      </c>
      <c r="U35" s="86">
        <f t="shared" si="7"/>
        <v>2.3381979371918445E-2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投入係数表!W36</f>
        <v>0</v>
      </c>
      <c r="E36" s="77">
        <f t="shared" si="0"/>
        <v>0</v>
      </c>
      <c r="F36" s="76">
        <f>分析係数表!C39</f>
        <v>1</v>
      </c>
      <c r="G36" s="77">
        <f t="shared" si="1"/>
        <v>0</v>
      </c>
      <c r="H36" s="77">
        <v>5.3748037876880109E-2</v>
      </c>
      <c r="I36" s="77">
        <f t="shared" si="2"/>
        <v>5.3748037876880109E-2</v>
      </c>
      <c r="J36" s="76">
        <f>分析係数表!G39</f>
        <v>0.34650769117538827</v>
      </c>
      <c r="K36" s="78">
        <f t="shared" si="3"/>
        <v>1.8624108509925043E-2</v>
      </c>
      <c r="L36" s="79"/>
      <c r="M36" s="80"/>
      <c r="N36" s="81">
        <f>分析係数表!H39</f>
        <v>3.8057816446814483E-3</v>
      </c>
      <c r="O36" s="82">
        <f t="shared" si="4"/>
        <v>3.9161356555424187E-2</v>
      </c>
      <c r="P36" s="76">
        <f>分析係数表!C39</f>
        <v>1</v>
      </c>
      <c r="Q36" s="82">
        <f t="shared" si="5"/>
        <v>3.9161356555424187E-2</v>
      </c>
      <c r="R36" s="83">
        <v>0.13751668034353071</v>
      </c>
      <c r="S36" s="84">
        <f t="shared" si="6"/>
        <v>0.1912647182204108</v>
      </c>
      <c r="T36" s="85">
        <f>分析係数表!F39</f>
        <v>0.69721056892617939</v>
      </c>
      <c r="U36" s="86">
        <f t="shared" si="7"/>
        <v>0.13335178300595801</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投入係数表!W37</f>
        <v>9.7323600973236009E-5</v>
      </c>
      <c r="E37" s="77">
        <f t="shared" si="0"/>
        <v>9.7323600973236012E-3</v>
      </c>
      <c r="F37" s="76">
        <f>分析係数表!C40</f>
        <v>0.81742190937087544</v>
      </c>
      <c r="G37" s="77">
        <f t="shared" si="1"/>
        <v>7.9554443734391779E-3</v>
      </c>
      <c r="H37" s="77">
        <v>1.1774975520681496E-2</v>
      </c>
      <c r="I37" s="77">
        <f t="shared" si="2"/>
        <v>1.1774975520681496E-2</v>
      </c>
      <c r="J37" s="76">
        <f>分析係数表!G40</f>
        <v>0.56450715973863475</v>
      </c>
      <c r="K37" s="78">
        <f t="shared" si="3"/>
        <v>6.647057987171863E-3</v>
      </c>
      <c r="L37" s="79"/>
      <c r="M37" s="80"/>
      <c r="N37" s="81">
        <f>分析係数表!H40</f>
        <v>3.0412573673870333E-2</v>
      </c>
      <c r="O37" s="82">
        <f t="shared" si="4"/>
        <v>0.31294429176591188</v>
      </c>
      <c r="P37" s="76">
        <f>分析係数表!C40</f>
        <v>0.81742190937087544</v>
      </c>
      <c r="Q37" s="82">
        <f t="shared" si="5"/>
        <v>0.255807520502008</v>
      </c>
      <c r="R37" s="83">
        <v>0.2565277504850027</v>
      </c>
      <c r="S37" s="84">
        <f t="shared" si="6"/>
        <v>0.26830272600568422</v>
      </c>
      <c r="T37" s="85">
        <f>分析係数表!F40</f>
        <v>0.75483108577783953</v>
      </c>
      <c r="U37" s="86">
        <f t="shared" si="7"/>
        <v>0.2025232379880248</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投入係数表!W38</f>
        <v>0</v>
      </c>
      <c r="E38" s="77">
        <f t="shared" si="0"/>
        <v>0</v>
      </c>
      <c r="F38" s="76">
        <f>分析係数表!C41</f>
        <v>0.72941623882867468</v>
      </c>
      <c r="G38" s="77">
        <f t="shared" si="1"/>
        <v>0</v>
      </c>
      <c r="H38" s="77">
        <v>8.0132716952888313E-4</v>
      </c>
      <c r="I38" s="77">
        <f t="shared" si="2"/>
        <v>8.0132716952888313E-4</v>
      </c>
      <c r="J38" s="76">
        <f>分析係数表!G41</f>
        <v>0.453348349649138</v>
      </c>
      <c r="K38" s="78">
        <f t="shared" si="3"/>
        <v>3.6328034983493419E-4</v>
      </c>
      <c r="L38" s="79"/>
      <c r="M38" s="80"/>
      <c r="N38" s="81">
        <f>分析係数表!H41</f>
        <v>5.191131069323604E-2</v>
      </c>
      <c r="O38" s="82">
        <f t="shared" si="4"/>
        <v>0.53416552422501906</v>
      </c>
      <c r="P38" s="76">
        <f>分析係数表!C41</f>
        <v>0.72941623882867468</v>
      </c>
      <c r="Q38" s="82">
        <f t="shared" si="5"/>
        <v>0.38962900759216074</v>
      </c>
      <c r="R38" s="83">
        <v>0.39647090628199971</v>
      </c>
      <c r="S38" s="84">
        <f t="shared" si="6"/>
        <v>0.39727223345152862</v>
      </c>
      <c r="T38" s="85">
        <f>分析係数表!F41</f>
        <v>0.55271593173351818</v>
      </c>
      <c r="U38" s="86">
        <f t="shared" si="7"/>
        <v>0.21957869266401739</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投入係数表!W39</f>
        <v>1.9464720194647202E-4</v>
      </c>
      <c r="E39" s="77">
        <f>$C$25*D39</f>
        <v>1.9464720194647202E-2</v>
      </c>
      <c r="F39" s="76">
        <f>分析係数表!C42</f>
        <v>0.64552736982643522</v>
      </c>
      <c r="G39" s="77">
        <f>E39*F39</f>
        <v>1.2565009631658106E-2</v>
      </c>
      <c r="H39" s="77">
        <v>2.0597664583660445E-2</v>
      </c>
      <c r="I39" s="77">
        <f>C39+H39</f>
        <v>2.0597664583660445E-2</v>
      </c>
      <c r="J39" s="76">
        <f>分析係数表!G42</f>
        <v>0.48562628336755648</v>
      </c>
      <c r="K39" s="78">
        <f>I39*J39</f>
        <v>1.0002767297814569E-2</v>
      </c>
      <c r="L39" s="79"/>
      <c r="M39" s="80"/>
      <c r="N39" s="81">
        <f>分析係数表!H42</f>
        <v>1.1765366264383946E-2</v>
      </c>
      <c r="O39" s="82">
        <f t="shared" si="4"/>
        <v>0.12106519666691608</v>
      </c>
      <c r="P39" s="76">
        <f>分析係数表!C42</f>
        <v>0.64552736982643522</v>
      </c>
      <c r="Q39" s="82">
        <f>O39*P39</f>
        <v>7.8150897981914449E-2</v>
      </c>
      <c r="R39" s="83">
        <v>8.4074524159081176E-2</v>
      </c>
      <c r="S39" s="84">
        <f>I39+R39</f>
        <v>0.10467218874274162</v>
      </c>
      <c r="T39" s="85">
        <f>分析係数表!F42</f>
        <v>0.5462012320328542</v>
      </c>
      <c r="U39" s="86">
        <f>S39*T39</f>
        <v>5.7172078450860926E-2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投入係数表!W40</f>
        <v>2.3357664233576641E-2</v>
      </c>
      <c r="E40" s="77">
        <f>$C$25*D40</f>
        <v>2.335766423357664</v>
      </c>
      <c r="F40" s="76">
        <f>分析係数表!C43</f>
        <v>0.44974585997704541</v>
      </c>
      <c r="G40" s="77">
        <f>E40*F40</f>
        <v>1.0505012787785002</v>
      </c>
      <c r="H40" s="77">
        <v>1.4278648779329524</v>
      </c>
      <c r="I40" s="77">
        <f>C40+H40</f>
        <v>1.4278648779329524</v>
      </c>
      <c r="J40" s="76">
        <f>分析係数表!G43</f>
        <v>0.36430023338101331</v>
      </c>
      <c r="K40" s="78">
        <f>I40*J40</f>
        <v>0.52017150826752667</v>
      </c>
      <c r="L40" s="79"/>
      <c r="M40" s="80"/>
      <c r="N40" s="81">
        <f>分析係数表!H43</f>
        <v>3.2949761436991298E-2</v>
      </c>
      <c r="O40" s="82">
        <f t="shared" si="4"/>
        <v>0.33905186280286131</v>
      </c>
      <c r="P40" s="76">
        <f>分析係数表!C43</f>
        <v>0.44974585997704541</v>
      </c>
      <c r="Q40" s="82">
        <f>O40*P40</f>
        <v>0.15248717161309208</v>
      </c>
      <c r="R40" s="83">
        <v>0.30497384253341281</v>
      </c>
      <c r="S40" s="84">
        <f>I40+R40</f>
        <v>1.7328387204663651</v>
      </c>
      <c r="T40" s="85">
        <f>分析係数表!F43</f>
        <v>0.57336445080177667</v>
      </c>
      <c r="U40" s="86">
        <f>S40*T40</f>
        <v>0.99354812128825087</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投入係数表!W41</f>
        <v>9.7323600973236009E-5</v>
      </c>
      <c r="E41" s="77">
        <f>$C$25*D41</f>
        <v>9.7323600973236012E-3</v>
      </c>
      <c r="F41" s="76">
        <f>分析係数表!C44</f>
        <v>0.68535687071374141</v>
      </c>
      <c r="G41" s="77">
        <f>E41*F41</f>
        <v>6.6701398609609868E-3</v>
      </c>
      <c r="H41" s="77">
        <v>1.0110443125880213E-2</v>
      </c>
      <c r="I41" s="77">
        <f>C41+H41</f>
        <v>1.0110443125880213E-2</v>
      </c>
      <c r="J41" s="76">
        <f>分析係数表!G44</f>
        <v>0.27039319248826293</v>
      </c>
      <c r="K41" s="78">
        <f>I41*J41</f>
        <v>2.7337949942777633E-3</v>
      </c>
      <c r="L41" s="79"/>
      <c r="M41" s="80"/>
      <c r="N41" s="81">
        <f>分析係数表!H44</f>
        <v>0.11684535503788943</v>
      </c>
      <c r="O41" s="82">
        <f t="shared" si="4"/>
        <v>1.2023345104096017</v>
      </c>
      <c r="P41" s="76">
        <f>分析係数表!C44</f>
        <v>0.68535687071374141</v>
      </c>
      <c r="Q41" s="82">
        <f>O41*P41</f>
        <v>0.82402821760546296</v>
      </c>
      <c r="R41" s="83">
        <v>0.83945440454117415</v>
      </c>
      <c r="S41" s="84">
        <f>I41+R41</f>
        <v>0.84956484766705431</v>
      </c>
      <c r="T41" s="85">
        <f>分析係数表!F44</f>
        <v>0.52366979655712054</v>
      </c>
      <c r="U41" s="86">
        <f>S41*T41</f>
        <v>0.44489145093988741</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投入係数表!W42</f>
        <v>2.4330900243309003E-3</v>
      </c>
      <c r="E42" s="77">
        <f>$C$25*D42</f>
        <v>0.24330900243309003</v>
      </c>
      <c r="F42" s="76">
        <f>分析係数表!C45</f>
        <v>1</v>
      </c>
      <c r="G42" s="77">
        <f>E42*F42</f>
        <v>0.24330900243309003</v>
      </c>
      <c r="H42" s="77">
        <v>0.30772665802601218</v>
      </c>
      <c r="I42" s="77">
        <f>C42+H42</f>
        <v>0.30772665802601218</v>
      </c>
      <c r="J42" s="76">
        <f>分析係数表!G45</f>
        <v>0</v>
      </c>
      <c r="K42" s="78">
        <f>I42*J42</f>
        <v>0</v>
      </c>
      <c r="L42" s="79"/>
      <c r="M42" s="80"/>
      <c r="N42" s="81">
        <f>分析係数表!H45</f>
        <v>0</v>
      </c>
      <c r="O42" s="82">
        <f t="shared" si="4"/>
        <v>0</v>
      </c>
      <c r="P42" s="76">
        <f>分析係数表!C45</f>
        <v>1</v>
      </c>
      <c r="Q42" s="82">
        <f>O42*P42</f>
        <v>0</v>
      </c>
      <c r="R42" s="83">
        <v>3.2881504442767114E-2</v>
      </c>
      <c r="S42" s="84">
        <f>I42+R42</f>
        <v>0.34060816246877929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2.0437956204379564E-3</v>
      </c>
      <c r="E43" s="77">
        <f>$C$25*D43</f>
        <v>0.20437956204379565</v>
      </c>
      <c r="F43" s="76">
        <f>分析係数表!C46</f>
        <v>1</v>
      </c>
      <c r="G43" s="77">
        <f>E43*F43</f>
        <v>0.20437956204379565</v>
      </c>
      <c r="H43" s="77">
        <v>0.28349026166820235</v>
      </c>
      <c r="I43" s="77">
        <f>C43+H43</f>
        <v>0.28349026166820235</v>
      </c>
      <c r="J43" s="76">
        <f>分析係数表!G46</f>
        <v>9.2635479388605835E-3</v>
      </c>
      <c r="K43" s="78">
        <f>I43*J43</f>
        <v>2.6261256291635234E-3</v>
      </c>
      <c r="L43" s="79"/>
      <c r="M43" s="80"/>
      <c r="N43" s="81">
        <f>分析係数表!H46</f>
        <v>4.7106371035644121E-2</v>
      </c>
      <c r="O43" s="82">
        <f t="shared" si="4"/>
        <v>0.4847228675709731</v>
      </c>
      <c r="P43" s="76">
        <f>分析係数表!C46</f>
        <v>1</v>
      </c>
      <c r="Q43" s="82">
        <f>O43*P43</f>
        <v>0.4847228675709731</v>
      </c>
      <c r="R43" s="83">
        <v>0.5187682672439462</v>
      </c>
      <c r="S43" s="84">
        <f>I43+R43</f>
        <v>0.80225852891214855</v>
      </c>
      <c r="T43" s="85">
        <f>分析係数表!F46</f>
        <v>0.31310792033348772</v>
      </c>
      <c r="U43" s="86">
        <f>S43*T43</f>
        <v>0.25119349955748604</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投入係数表!W44</f>
        <v>0.78102189781021902</v>
      </c>
      <c r="E44" s="91">
        <f>SUM(E5:E43)</f>
        <v>78.102189781021906</v>
      </c>
      <c r="F44" s="92">
        <f>分析係数表!C47</f>
        <v>0.38982283979167087</v>
      </c>
      <c r="G44" s="91">
        <f>SUM(G5:G43)</f>
        <v>16.707229529526085</v>
      </c>
      <c r="H44" s="91">
        <f>SUM(H5:H43)</f>
        <v>19.872793454344801</v>
      </c>
      <c r="I44" s="91">
        <f>SUM(I5:I43)</f>
        <v>119.87279345434482</v>
      </c>
      <c r="J44" s="92">
        <f>分析係数表!G47</f>
        <v>0.23326731469175374</v>
      </c>
      <c r="K44" s="93">
        <f>SUM(K5:K43)</f>
        <v>16.41142602162477</v>
      </c>
      <c r="L44" s="94">
        <f>最終需要_まとめ!$L$33</f>
        <v>0.627</v>
      </c>
      <c r="M44" s="91">
        <f>K44*L44</f>
        <v>10.28996411555873</v>
      </c>
      <c r="N44" s="95">
        <f>分析係数表!H47</f>
        <v>1</v>
      </c>
      <c r="O44" s="96">
        <f>SUM(O5:O43)</f>
        <v>10.289964115558728</v>
      </c>
      <c r="P44" s="92">
        <f>分析係数表!C47</f>
        <v>0.38982283979167087</v>
      </c>
      <c r="Q44" s="96">
        <f>SUM(Q5:Q43)</f>
        <v>5.3468378293605694</v>
      </c>
      <c r="R44" s="91">
        <f>SUM(R5:R43)</f>
        <v>6.3249842696301837</v>
      </c>
      <c r="S44" s="97">
        <f>SUM(S5:S43)</f>
        <v>126.19777772397501</v>
      </c>
      <c r="T44" s="98">
        <f>分析係数表!F47</f>
        <v>0.43488259974461208</v>
      </c>
      <c r="U44" s="99">
        <f>SUM(U5:U43)</f>
        <v>31.923864348359327</v>
      </c>
      <c r="V44" s="100">
        <f>分析係数表!D47</f>
        <v>5.7416673181664192E-2</v>
      </c>
      <c r="W44" s="164">
        <f>SUM(W5:W43)</f>
        <v>2</v>
      </c>
      <c r="X44" s="92">
        <f>分析係数表!E47</f>
        <v>4.8986266385218774E-2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2.1411092985318108E-3</v>
      </c>
      <c r="E5" s="77">
        <f t="shared" ref="E5:E38" si="0">$C$26*D5</f>
        <v>0.21411092985318109</v>
      </c>
      <c r="F5" s="76">
        <f>分析係数表!C8</f>
        <v>0.24707259953161598</v>
      </c>
      <c r="G5" s="77">
        <f t="shared" ref="G5:G38" si="1">E5*F5</f>
        <v>5.2900944026956928E-2</v>
      </c>
      <c r="H5" s="77">
        <f t="array" ref="H5:H43">MMULT(逆行列係数!C5:AO43,'22'!G5:G43)</f>
        <v>5.9715892829420865E-2</v>
      </c>
      <c r="I5" s="77">
        <f t="shared" ref="I5:I38" si="2">C5+H5</f>
        <v>5.9715892829420865E-2</v>
      </c>
      <c r="J5" s="76">
        <f>分析係数表!G8</f>
        <v>0.12001140250855188</v>
      </c>
      <c r="K5" s="78">
        <f t="shared" ref="K5:K38" si="3">I5*J5</f>
        <v>7.1665880505091747E-3</v>
      </c>
      <c r="L5" s="79" t="s">
        <v>183</v>
      </c>
      <c r="M5" s="80" t="s">
        <v>183</v>
      </c>
      <c r="N5" s="81">
        <f>分析係数表!H8</f>
        <v>1.0676396295256806E-2</v>
      </c>
      <c r="O5" s="82">
        <f t="shared" ref="O5:O43" si="4">$M$44*N5</f>
        <v>0.22429716147582876</v>
      </c>
      <c r="P5" s="76">
        <f>分析係数表!C8</f>
        <v>0.24707259953161598</v>
      </c>
      <c r="Q5" s="82">
        <f t="shared" ref="Q5:Q38" si="5">O5*P5</f>
        <v>5.541768275339564E-2</v>
      </c>
      <c r="R5" s="83">
        <f t="array" ref="R5:R43">MMULT(逆行列係数!C5:AO43,'22'!Q5:Q43)</f>
        <v>8.6632866432734032E-2</v>
      </c>
      <c r="S5" s="84">
        <f t="shared" ref="S5:S38" si="6">I5+R5</f>
        <v>0.1463487592621549</v>
      </c>
      <c r="T5" s="85">
        <f>分析係数表!F8</f>
        <v>0.45011402508551879</v>
      </c>
      <c r="U5" s="86">
        <f t="shared" ref="U5:U38" si="7">S5*T5</f>
        <v>6.5873629097760136E-2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投入係数表!X6</f>
        <v>2.0391517128874389E-4</v>
      </c>
      <c r="E6" s="77">
        <f t="shared" si="0"/>
        <v>2.0391517128874388E-2</v>
      </c>
      <c r="F6" s="76">
        <f>分析係数表!C9</f>
        <v>9.7560975609756073E-2</v>
      </c>
      <c r="G6" s="77">
        <f t="shared" si="1"/>
        <v>1.9894163052560374E-3</v>
      </c>
      <c r="H6" s="77">
        <v>3.517813012712439E-3</v>
      </c>
      <c r="I6" s="77">
        <f t="shared" si="2"/>
        <v>3.517813012712439E-3</v>
      </c>
      <c r="J6" s="76">
        <f>分析係数表!G9</f>
        <v>0.27272727272727271</v>
      </c>
      <c r="K6" s="78">
        <f t="shared" si="3"/>
        <v>9.5940354892157416E-4</v>
      </c>
      <c r="L6" s="79"/>
      <c r="M6" s="80"/>
      <c r="N6" s="81">
        <f>分析係数表!H9</f>
        <v>5.7255122088127987E-4</v>
      </c>
      <c r="O6" s="82">
        <f t="shared" si="4"/>
        <v>1.2028554400911953E-2</v>
      </c>
      <c r="P6" s="76">
        <f>分析係数表!C9</f>
        <v>9.7560975609756073E-2</v>
      </c>
      <c r="Q6" s="82">
        <f t="shared" si="5"/>
        <v>1.1735175025279951E-3</v>
      </c>
      <c r="R6" s="83">
        <v>1.4287001338902981E-3</v>
      </c>
      <c r="S6" s="84">
        <f t="shared" si="6"/>
        <v>4.9465131466027374E-3</v>
      </c>
      <c r="T6" s="85">
        <f>分析係数表!F9</f>
        <v>0.77272727272727271</v>
      </c>
      <c r="U6" s="86">
        <f t="shared" si="7"/>
        <v>3.8223056132839334E-3</v>
      </c>
      <c r="V6" s="87">
        <f>分析係数表!D9</f>
        <v>9.0909090909090912E-2</v>
      </c>
      <c r="W6" s="88">
        <f t="shared" si="8"/>
        <v>0</v>
      </c>
      <c r="X6" s="76">
        <f>分析係数表!E9</f>
        <v>0</v>
      </c>
      <c r="Y6" s="89">
        <f t="shared" si="9"/>
        <v>0</v>
      </c>
    </row>
    <row r="7" spans="1:25" x14ac:dyDescent="0.2">
      <c r="A7" s="6" t="s">
        <v>220</v>
      </c>
      <c r="B7" s="5" t="s">
        <v>266</v>
      </c>
      <c r="C7" s="90"/>
      <c r="D7" s="76">
        <f>投入係数表!X7</f>
        <v>7.6977977161500812E-3</v>
      </c>
      <c r="E7" s="77">
        <f t="shared" si="0"/>
        <v>0.7697797716150081</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2.2406130746796774E-2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7.1370309951060364E-4</v>
      </c>
      <c r="E8" s="77">
        <f t="shared" si="0"/>
        <v>7.1370309951060362E-2</v>
      </c>
      <c r="F8" s="76">
        <f>分析係数表!C11</f>
        <v>0.44906166219839139</v>
      </c>
      <c r="G8" s="77">
        <f t="shared" si="1"/>
        <v>3.204967001823756E-2</v>
      </c>
      <c r="H8" s="77">
        <v>8.7002800055456825E-2</v>
      </c>
      <c r="I8" s="77">
        <f t="shared" si="2"/>
        <v>8.7002800055456825E-2</v>
      </c>
      <c r="J8" s="76">
        <f>分析係数表!G11</f>
        <v>0.33788395904436858</v>
      </c>
      <c r="K8" s="78">
        <f t="shared" si="3"/>
        <v>2.9396850530683361E-2</v>
      </c>
      <c r="L8" s="79"/>
      <c r="M8" s="80"/>
      <c r="N8" s="81">
        <f>分析係数表!H11</f>
        <v>-2.2452989054167835E-5</v>
      </c>
      <c r="O8" s="82">
        <f t="shared" si="4"/>
        <v>-4.7170801572203732E-4</v>
      </c>
      <c r="P8" s="76">
        <f>分析係数表!C11</f>
        <v>0.44906166219839139</v>
      </c>
      <c r="Q8" s="82">
        <f t="shared" si="5"/>
        <v>-2.1182598561244302E-4</v>
      </c>
      <c r="R8" s="83">
        <v>1.3338133166300704E-2</v>
      </c>
      <c r="S8" s="84">
        <f t="shared" si="6"/>
        <v>0.10034093322175752</v>
      </c>
      <c r="T8" s="85">
        <f>分析係数表!F11</f>
        <v>0.55767918088737201</v>
      </c>
      <c r="U8" s="86">
        <f t="shared" si="7"/>
        <v>5.5958049448584228E-2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投入係数表!X9</f>
        <v>1.7842577487765089E-3</v>
      </c>
      <c r="E9" s="77">
        <f t="shared" si="0"/>
        <v>0.17842577487765091</v>
      </c>
      <c r="F9" s="76">
        <f>分析係数表!C12</f>
        <v>0.19299381807477189</v>
      </c>
      <c r="G9" s="77">
        <f t="shared" si="1"/>
        <v>3.4435071536587564E-2</v>
      </c>
      <c r="H9" s="77">
        <v>4.120826977484348E-2</v>
      </c>
      <c r="I9" s="77">
        <f t="shared" si="2"/>
        <v>4.120826977484348E-2</v>
      </c>
      <c r="J9" s="76">
        <f>分析係数表!G12</f>
        <v>0.13871320371671741</v>
      </c>
      <c r="K9" s="78">
        <f t="shared" si="3"/>
        <v>5.7161311200913121E-3</v>
      </c>
      <c r="L9" s="79"/>
      <c r="M9" s="80"/>
      <c r="N9" s="81">
        <f>分析係数表!H12</f>
        <v>9.0137524557956775E-2</v>
      </c>
      <c r="O9" s="82">
        <f t="shared" si="4"/>
        <v>1.8936718291161188</v>
      </c>
      <c r="P9" s="76">
        <f>分析係数表!C12</f>
        <v>0.19299381807477189</v>
      </c>
      <c r="Q9" s="82">
        <f t="shared" si="5"/>
        <v>0.36546695648175676</v>
      </c>
      <c r="R9" s="83">
        <v>0.42795555033385901</v>
      </c>
      <c r="S9" s="84">
        <f t="shared" si="6"/>
        <v>0.4691638201087025</v>
      </c>
      <c r="T9" s="85">
        <f>分析係数表!F12</f>
        <v>0.32372921058795973</v>
      </c>
      <c r="U9" s="86">
        <f t="shared" si="7"/>
        <v>0.1518820331202218</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投入係数表!X10</f>
        <v>5.1998368678629692E-3</v>
      </c>
      <c r="E10" s="77">
        <f t="shared" si="0"/>
        <v>0.51998368678629692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0.30330825410927004</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投入係数表!X11</f>
        <v>7.3664355628058731E-2</v>
      </c>
      <c r="E11" s="77">
        <f t="shared" si="0"/>
        <v>7.3664355628058731</v>
      </c>
      <c r="F11" s="76">
        <f>分析係数表!C14</f>
        <v>0.21988652218398286</v>
      </c>
      <c r="G11" s="77">
        <f t="shared" si="1"/>
        <v>1.6197798967977939</v>
      </c>
      <c r="H11" s="77">
        <v>1.923784377608764</v>
      </c>
      <c r="I11" s="77">
        <f t="shared" si="2"/>
        <v>1.923784377608764</v>
      </c>
      <c r="J11" s="76">
        <f>分析係数表!G14</f>
        <v>0.16684014869888475</v>
      </c>
      <c r="K11" s="78">
        <f t="shared" si="3"/>
        <v>0.32096447162483766</v>
      </c>
      <c r="L11" s="79"/>
      <c r="M11" s="80"/>
      <c r="N11" s="81">
        <f>分析係数表!H14</f>
        <v>1.1338759472354757E-3</v>
      </c>
      <c r="O11" s="82">
        <f t="shared" si="4"/>
        <v>2.3821254793962885E-2</v>
      </c>
      <c r="P11" s="76">
        <f>分析係数表!C14</f>
        <v>0.21988652218398286</v>
      </c>
      <c r="Q11" s="82">
        <f t="shared" si="5"/>
        <v>5.2379728707030275E-3</v>
      </c>
      <c r="R11" s="83">
        <v>6.012295708617614E-2</v>
      </c>
      <c r="S11" s="84">
        <f t="shared" si="6"/>
        <v>1.9839073346949401</v>
      </c>
      <c r="T11" s="85">
        <f>分析係数表!F14</f>
        <v>0.30074349442379184</v>
      </c>
      <c r="U11" s="86">
        <f t="shared" si="7"/>
        <v>0.59664722444914742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投入係数表!X12</f>
        <v>3.7775285481239804E-2</v>
      </c>
      <c r="E12" s="77">
        <f t="shared" si="0"/>
        <v>3.7775285481239802</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0.17264513375426566</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投入係数表!X13</f>
        <v>2.0391517128874386E-3</v>
      </c>
      <c r="E13" s="77">
        <f t="shared" si="0"/>
        <v>0.20391517128874387</v>
      </c>
      <c r="F13" s="76">
        <f>分析係数表!C16</f>
        <v>4.5651796563096703E-2</v>
      </c>
      <c r="G13" s="77">
        <f t="shared" si="1"/>
        <v>9.3090939158027523E-3</v>
      </c>
      <c r="H13" s="77">
        <v>2.7318508558234086E-2</v>
      </c>
      <c r="I13" s="77">
        <f t="shared" si="2"/>
        <v>2.7318508558234086E-2</v>
      </c>
      <c r="J13" s="76">
        <f>分析係数表!G16</f>
        <v>3.2758620689655175E-2</v>
      </c>
      <c r="K13" s="78">
        <f t="shared" si="3"/>
        <v>8.9491665966628909E-4</v>
      </c>
      <c r="L13" s="79"/>
      <c r="M13" s="80"/>
      <c r="N13" s="81">
        <f>分析係数表!H16</f>
        <v>1.6682570867246702E-2</v>
      </c>
      <c r="O13" s="82">
        <f t="shared" si="4"/>
        <v>0.35047905568147375</v>
      </c>
      <c r="P13" s="76">
        <f>分析係数表!C16</f>
        <v>4.5651796563096703E-2</v>
      </c>
      <c r="Q13" s="82">
        <f t="shared" si="5"/>
        <v>1.599999854959688E-2</v>
      </c>
      <c r="R13" s="83">
        <v>1.9911538009251953E-2</v>
      </c>
      <c r="S13" s="84">
        <f t="shared" si="6"/>
        <v>4.7230046567486042E-2</v>
      </c>
      <c r="T13" s="85">
        <f>分析係数表!F16</f>
        <v>0.28965517241379313</v>
      </c>
      <c r="U13" s="86">
        <f t="shared" si="7"/>
        <v>1.3680427281616649E-2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投入係数表!X14</f>
        <v>6.2296084828711254E-2</v>
      </c>
      <c r="E14" s="77">
        <f t="shared" si="0"/>
        <v>6.2296084828711251</v>
      </c>
      <c r="F14" s="76">
        <f>分析係数表!C17</f>
        <v>0.18709439528023597</v>
      </c>
      <c r="G14" s="77">
        <f t="shared" si="1"/>
        <v>1.1655248319354015</v>
      </c>
      <c r="H14" s="77">
        <v>1.3070122255708905</v>
      </c>
      <c r="I14" s="77">
        <f t="shared" si="2"/>
        <v>1.3070122255708905</v>
      </c>
      <c r="J14" s="76">
        <f>分析係数表!G17</f>
        <v>0.21183949688973955</v>
      </c>
      <c r="K14" s="78">
        <f t="shared" si="3"/>
        <v>0.27687681229367622</v>
      </c>
      <c r="L14" s="79"/>
      <c r="M14" s="80"/>
      <c r="N14" s="81">
        <f>分析係数表!H17</f>
        <v>2.9525680606230704E-3</v>
      </c>
      <c r="O14" s="82">
        <f t="shared" si="4"/>
        <v>6.202960406744791E-2</v>
      </c>
      <c r="P14" s="76">
        <f>分析係数表!C17</f>
        <v>0.18709439528023597</v>
      </c>
      <c r="Q14" s="82">
        <f t="shared" si="5"/>
        <v>1.1605391262471633E-2</v>
      </c>
      <c r="R14" s="83">
        <v>3.2614770884980097E-2</v>
      </c>
      <c r="S14" s="84">
        <f t="shared" si="6"/>
        <v>1.3396269964558705</v>
      </c>
      <c r="T14" s="85">
        <f>分析係数表!F17</f>
        <v>0.32134800738259622</v>
      </c>
      <c r="U14" s="86">
        <f t="shared" si="7"/>
        <v>0.43048646594702628</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投入係数表!X15</f>
        <v>7.2389885807504079E-3</v>
      </c>
      <c r="E15" s="77">
        <f t="shared" si="0"/>
        <v>0.72389885807504073</v>
      </c>
      <c r="F15" s="76">
        <f>分析係数表!C18</f>
        <v>0.19379844961240311</v>
      </c>
      <c r="G15" s="77">
        <f t="shared" si="1"/>
        <v>0.14029047637113193</v>
      </c>
      <c r="H15" s="77">
        <v>0.15580540373046056</v>
      </c>
      <c r="I15" s="77">
        <f t="shared" si="2"/>
        <v>0.15580540373046056</v>
      </c>
      <c r="J15" s="76">
        <f>分析係数表!G18</f>
        <v>0.21558441558441557</v>
      </c>
      <c r="K15" s="78">
        <f t="shared" si="3"/>
        <v>3.3589216908125261E-2</v>
      </c>
      <c r="L15" s="79"/>
      <c r="M15" s="80"/>
      <c r="N15" s="81">
        <f>分析係数表!H18</f>
        <v>4.3783328655627279E-4</v>
      </c>
      <c r="O15" s="82">
        <f t="shared" si="4"/>
        <v>9.1983063065797267E-3</v>
      </c>
      <c r="P15" s="76">
        <f>分析係数表!C18</f>
        <v>0.19379844961240311</v>
      </c>
      <c r="Q15" s="82">
        <f t="shared" si="5"/>
        <v>1.782617501275141E-3</v>
      </c>
      <c r="R15" s="83">
        <v>5.9170999358326166E-3</v>
      </c>
      <c r="S15" s="84">
        <f t="shared" si="6"/>
        <v>0.16172250366629318</v>
      </c>
      <c r="T15" s="85">
        <f>分析係数表!F18</f>
        <v>0.45643447461629277</v>
      </c>
      <c r="U15" s="86">
        <f t="shared" si="7"/>
        <v>7.3815725994556006E-2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投入係数表!X16</f>
        <v>5.1998368678629692E-3</v>
      </c>
      <c r="E16" s="77">
        <f t="shared" si="0"/>
        <v>0.51998368678629692</v>
      </c>
      <c r="F16" s="76">
        <f>分析係数表!C19</f>
        <v>0.18975946996975368</v>
      </c>
      <c r="G16" s="77">
        <f t="shared" si="1"/>
        <v>9.8671828797486108E-2</v>
      </c>
      <c r="H16" s="77">
        <v>0.13231952150344778</v>
      </c>
      <c r="I16" s="77">
        <f t="shared" si="2"/>
        <v>0.13231952150344778</v>
      </c>
      <c r="J16" s="76">
        <f>分析係数表!G19</f>
        <v>5.7642820380854352E-2</v>
      </c>
      <c r="K16" s="78">
        <f t="shared" si="3"/>
        <v>7.6272704109038355E-3</v>
      </c>
      <c r="L16" s="79"/>
      <c r="M16" s="80"/>
      <c r="N16" s="81">
        <f>分析係数表!H19</f>
        <v>-1.1226494527083918E-4</v>
      </c>
      <c r="O16" s="82">
        <f t="shared" si="4"/>
        <v>-2.3585400786101866E-3</v>
      </c>
      <c r="P16" s="76">
        <f>分析係数表!C19</f>
        <v>0.18975946996975368</v>
      </c>
      <c r="Q16" s="82">
        <f t="shared" si="5"/>
        <v>-4.4755531521949019E-4</v>
      </c>
      <c r="R16" s="83">
        <v>4.350592239447346E-3</v>
      </c>
      <c r="S16" s="84">
        <f t="shared" si="6"/>
        <v>0.13667011374289512</v>
      </c>
      <c r="T16" s="85">
        <f>分析係数表!F19</f>
        <v>0.23974952822096415</v>
      </c>
      <c r="U16" s="86">
        <f t="shared" si="7"/>
        <v>3.2766595291764615E-2</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投入係数表!X17</f>
        <v>1.8913132137030997E-2</v>
      </c>
      <c r="E17" s="77">
        <f t="shared" si="0"/>
        <v>1.8913132137030997</v>
      </c>
      <c r="F17" s="76">
        <f>分析係数表!C20</f>
        <v>6.5301867121599799E-2</v>
      </c>
      <c r="G17" s="77">
        <f t="shared" si="1"/>
        <v>0.1235062841665657</v>
      </c>
      <c r="H17" s="77">
        <v>0.13511327637068807</v>
      </c>
      <c r="I17" s="77">
        <f t="shared" si="2"/>
        <v>0.13511327637068807</v>
      </c>
      <c r="J17" s="76">
        <f>分析係数表!G20</f>
        <v>0.10011990407673861</v>
      </c>
      <c r="K17" s="78">
        <f t="shared" si="3"/>
        <v>1.3527528269727163E-2</v>
      </c>
      <c r="L17" s="79"/>
      <c r="M17" s="80"/>
      <c r="N17" s="81">
        <f>分析係数表!H20</f>
        <v>5.5009823182711204E-4</v>
      </c>
      <c r="O17" s="82">
        <f t="shared" si="4"/>
        <v>1.1556846385189916E-2</v>
      </c>
      <c r="P17" s="76">
        <f>分析係数表!C20</f>
        <v>6.5301867121599799E-2</v>
      </c>
      <c r="Q17" s="82">
        <f t="shared" si="5"/>
        <v>7.5468364699041288E-4</v>
      </c>
      <c r="R17" s="83">
        <v>3.1461930413971126E-3</v>
      </c>
      <c r="S17" s="84">
        <f t="shared" si="6"/>
        <v>0.13825946941208517</v>
      </c>
      <c r="T17" s="85">
        <f>分析係数表!F20</f>
        <v>0.22242206235011991</v>
      </c>
      <c r="U17" s="86">
        <f t="shared" si="7"/>
        <v>3.0751956326069304E-2</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投入係数表!X18</f>
        <v>1.7128874388254486E-2</v>
      </c>
      <c r="E18" s="77">
        <f t="shared" si="0"/>
        <v>1.7128874388254487</v>
      </c>
      <c r="F18" s="76">
        <f>分析係数表!C21</f>
        <v>0.11128404669260705</v>
      </c>
      <c r="G18" s="77">
        <f t="shared" si="1"/>
        <v>0.19061704572143134</v>
      </c>
      <c r="H18" s="77">
        <v>0.20835580457072367</v>
      </c>
      <c r="I18" s="77">
        <f t="shared" si="2"/>
        <v>0.20835580457072367</v>
      </c>
      <c r="J18" s="76">
        <f>分析係数表!G21</f>
        <v>0.28512917454316322</v>
      </c>
      <c r="K18" s="78">
        <f t="shared" si="3"/>
        <v>5.9408318568527074E-2</v>
      </c>
      <c r="L18" s="79"/>
      <c r="M18" s="80"/>
      <c r="N18" s="81">
        <f>分析係数表!H21</f>
        <v>9.2057255122088126E-4</v>
      </c>
      <c r="O18" s="82">
        <f t="shared" si="4"/>
        <v>1.9340028644603529E-2</v>
      </c>
      <c r="P18" s="76">
        <f>分析係数表!C21</f>
        <v>0.11128404669260705</v>
      </c>
      <c r="Q18" s="82">
        <f t="shared" si="5"/>
        <v>2.152236650722417E-3</v>
      </c>
      <c r="R18" s="83">
        <v>7.2658934253726293E-3</v>
      </c>
      <c r="S18" s="84">
        <f t="shared" si="6"/>
        <v>0.21562169799609629</v>
      </c>
      <c r="T18" s="85">
        <f>分析係数表!F21</f>
        <v>0.42485822306238186</v>
      </c>
      <c r="U18" s="86">
        <f t="shared" si="7"/>
        <v>9.1608651464315016E-2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投入係数表!X19</f>
        <v>8.6663947797716153E-4</v>
      </c>
      <c r="E19" s="77">
        <f t="shared" si="0"/>
        <v>8.6663947797716148E-2</v>
      </c>
      <c r="F19" s="76">
        <f>分析係数表!C22</f>
        <v>0.13366912049593183</v>
      </c>
      <c r="G19" s="77">
        <f t="shared" si="1"/>
        <v>1.1584293680826065E-2</v>
      </c>
      <c r="H19" s="77">
        <v>1.8277733078035822E-2</v>
      </c>
      <c r="I19" s="77">
        <f t="shared" si="2"/>
        <v>1.8277733078035822E-2</v>
      </c>
      <c r="J19" s="76">
        <f>分析係数表!G22</f>
        <v>0.19466531325776801</v>
      </c>
      <c r="K19" s="78">
        <f t="shared" si="3"/>
        <v>3.5580406352777117E-3</v>
      </c>
      <c r="L19" s="79"/>
      <c r="M19" s="80"/>
      <c r="N19" s="81">
        <f>分析係数表!H22</f>
        <v>4.490597810833567E-5</v>
      </c>
      <c r="O19" s="82">
        <f t="shared" si="4"/>
        <v>9.4341603144407465E-4</v>
      </c>
      <c r="P19" s="76">
        <f>分析係数表!C22</f>
        <v>0.13366912049593183</v>
      </c>
      <c r="Q19" s="82">
        <f t="shared" si="5"/>
        <v>1.2610559118489181E-4</v>
      </c>
      <c r="R19" s="83">
        <v>2.1781743809008085E-3</v>
      </c>
      <c r="S19" s="84">
        <f t="shared" si="6"/>
        <v>2.0455907458936631E-2</v>
      </c>
      <c r="T19" s="85">
        <f>分析係数表!F22</f>
        <v>0.41154908926859529</v>
      </c>
      <c r="U19" s="86">
        <f t="shared" si="7"/>
        <v>8.4186100848880358E-3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投入係数表!X20</f>
        <v>2.0391517128874389E-4</v>
      </c>
      <c r="E20" s="77">
        <f t="shared" si="0"/>
        <v>2.0391517128874388E-2</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4.7170801572203732E-4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投入係数表!X21</f>
        <v>3.058727569331158E-4</v>
      </c>
      <c r="E21" s="77">
        <f t="shared" si="0"/>
        <v>3.0587275693311579E-2</v>
      </c>
      <c r="F21" s="76">
        <f>分析係数表!C24</f>
        <v>0.55726027397260269</v>
      </c>
      <c r="G21" s="77">
        <f t="shared" si="1"/>
        <v>1.7045073632930341E-2</v>
      </c>
      <c r="H21" s="77">
        <v>3.4287841260190979E-2</v>
      </c>
      <c r="I21" s="77">
        <f t="shared" si="2"/>
        <v>3.4287841260190979E-2</v>
      </c>
      <c r="J21" s="76">
        <f>分析係数表!G24</f>
        <v>0.20783847980997625</v>
      </c>
      <c r="K21" s="78">
        <f t="shared" si="3"/>
        <v>7.1263328034838732E-3</v>
      </c>
      <c r="L21" s="79"/>
      <c r="M21" s="80"/>
      <c r="N21" s="81">
        <f>分析係数表!H24</f>
        <v>3.255683412854336E-4</v>
      </c>
      <c r="O21" s="82">
        <f t="shared" si="4"/>
        <v>6.8397662279695405E-3</v>
      </c>
      <c r="P21" s="76">
        <f>分析係数表!C24</f>
        <v>0.55726027397260269</v>
      </c>
      <c r="Q21" s="82">
        <f t="shared" si="5"/>
        <v>3.8115300021068616E-3</v>
      </c>
      <c r="R21" s="83">
        <v>1.9636584971783666E-2</v>
      </c>
      <c r="S21" s="84">
        <f t="shared" si="6"/>
        <v>5.3924426231974645E-2</v>
      </c>
      <c r="T21" s="85">
        <f>分析係数表!F24</f>
        <v>0.38954869358669836</v>
      </c>
      <c r="U21" s="86">
        <f t="shared" si="7"/>
        <v>2.100618979107801E-2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投入係数表!X22</f>
        <v>1.0807504078303425E-2</v>
      </c>
      <c r="E22" s="77">
        <f t="shared" si="0"/>
        <v>1.0807504078303425</v>
      </c>
      <c r="F22" s="76">
        <f>分析係数表!C25</f>
        <v>7.2460776218001621E-2</v>
      </c>
      <c r="G22" s="77">
        <f t="shared" si="1"/>
        <v>7.8312013449308437E-2</v>
      </c>
      <c r="H22" s="77">
        <v>9.5114563220171394E-2</v>
      </c>
      <c r="I22" s="77">
        <f t="shared" si="2"/>
        <v>9.5114563220171394E-2</v>
      </c>
      <c r="J22" s="76">
        <f>分析係数表!G25</f>
        <v>0.19694960212201593</v>
      </c>
      <c r="K22" s="78">
        <f t="shared" si="3"/>
        <v>1.8732775382222087E-2</v>
      </c>
      <c r="L22" s="79"/>
      <c r="M22" s="80"/>
      <c r="N22" s="81">
        <f>分析係数表!H25</f>
        <v>5.0519225371877636E-4</v>
      </c>
      <c r="O22" s="82">
        <f t="shared" si="4"/>
        <v>1.061343035374584E-2</v>
      </c>
      <c r="P22" s="76">
        <f>分析係数表!C25</f>
        <v>7.2460776218001621E-2</v>
      </c>
      <c r="Q22" s="82">
        <f t="shared" si="5"/>
        <v>7.6905740176812308E-4</v>
      </c>
      <c r="R22" s="83">
        <v>1.1262016882424038E-2</v>
      </c>
      <c r="S22" s="84">
        <f t="shared" si="6"/>
        <v>0.10637658010259543</v>
      </c>
      <c r="T22" s="85">
        <f>分析係数表!F25</f>
        <v>0.34811560565870908</v>
      </c>
      <c r="U22" s="86">
        <f t="shared" si="7"/>
        <v>3.7031347610317192E-2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投入係数表!X23</f>
        <v>2.0391517128874386E-3</v>
      </c>
      <c r="E23" s="77">
        <f t="shared" si="0"/>
        <v>0.20391517128874387</v>
      </c>
      <c r="F23" s="76">
        <f>分析係数表!C26</f>
        <v>0.52994639944068989</v>
      </c>
      <c r="G23" s="77">
        <f t="shared" si="1"/>
        <v>0.10806411081580136</v>
      </c>
      <c r="H23" s="77">
        <v>0.14143474105154602</v>
      </c>
      <c r="I23" s="77">
        <f t="shared" si="2"/>
        <v>0.14143474105154602</v>
      </c>
      <c r="J23" s="76">
        <f>分析係数表!G26</f>
        <v>0.19649205047072152</v>
      </c>
      <c r="K23" s="78">
        <f t="shared" si="3"/>
        <v>2.7790802277013808E-2</v>
      </c>
      <c r="L23" s="79"/>
      <c r="M23" s="80"/>
      <c r="N23" s="81">
        <f>分析係数表!H26</f>
        <v>1.0148751052483862E-2</v>
      </c>
      <c r="O23" s="82">
        <f t="shared" si="4"/>
        <v>0.21321202310636087</v>
      </c>
      <c r="P23" s="76">
        <f>分析係数表!C26</f>
        <v>0.52994639944068989</v>
      </c>
      <c r="Q23" s="82">
        <f t="shared" si="5"/>
        <v>0.11299094396268111</v>
      </c>
      <c r="R23" s="83">
        <v>0.13204115317828519</v>
      </c>
      <c r="S23" s="84">
        <f t="shared" si="6"/>
        <v>0.27347589422983121</v>
      </c>
      <c r="T23" s="85">
        <f>分析係数表!F26</f>
        <v>0.33286456502207118</v>
      </c>
      <c r="U23" s="86">
        <f t="shared" si="7"/>
        <v>9.1030434576834712E-2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投入係数表!X24</f>
        <v>5.0978792822185973E-5</v>
      </c>
      <c r="E24" s="77">
        <f t="shared" si="0"/>
        <v>5.0978792822185971E-3</v>
      </c>
      <c r="F24" s="76">
        <f>分析係数表!C27</f>
        <v>1</v>
      </c>
      <c r="G24" s="77">
        <f t="shared" si="1"/>
        <v>5.0978792822185971E-3</v>
      </c>
      <c r="H24" s="77">
        <v>1.1522496988004836E-2</v>
      </c>
      <c r="I24" s="77">
        <f t="shared" si="2"/>
        <v>1.1522496988004836E-2</v>
      </c>
      <c r="J24" s="76">
        <f>分析係数表!G27</f>
        <v>0.17101837770961673</v>
      </c>
      <c r="K24" s="78">
        <f t="shared" si="3"/>
        <v>1.9705587420525321E-3</v>
      </c>
      <c r="L24" s="79"/>
      <c r="M24" s="80"/>
      <c r="N24" s="81">
        <f>分析係数表!H27</f>
        <v>1.1349985966881842E-2</v>
      </c>
      <c r="O24" s="82">
        <f t="shared" si="4"/>
        <v>0.2384484019474899</v>
      </c>
      <c r="P24" s="76">
        <f>分析係数表!C27</f>
        <v>1</v>
      </c>
      <c r="Q24" s="82">
        <f t="shared" si="5"/>
        <v>0.2384484019474899</v>
      </c>
      <c r="R24" s="83">
        <v>0.24788807362214799</v>
      </c>
      <c r="S24" s="84">
        <f t="shared" si="6"/>
        <v>0.25941057061015282</v>
      </c>
      <c r="T24" s="85">
        <f>分析係数表!F27</f>
        <v>0.32043714720210326</v>
      </c>
      <c r="U24" s="86">
        <f t="shared" si="7"/>
        <v>8.3124783200387145E-2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投入係数表!X25</f>
        <v>0</v>
      </c>
      <c r="E25" s="77">
        <f t="shared" si="0"/>
        <v>0</v>
      </c>
      <c r="F25" s="76">
        <f>分析係数表!C28</f>
        <v>0.16640624999999998</v>
      </c>
      <c r="G25" s="77">
        <f t="shared" si="1"/>
        <v>0</v>
      </c>
      <c r="H25" s="77">
        <v>2.3952532276145366E-2</v>
      </c>
      <c r="I25" s="77">
        <f t="shared" si="2"/>
        <v>2.3952532276145366E-2</v>
      </c>
      <c r="J25" s="76">
        <f>分析係数表!G28</f>
        <v>0.1248661800486618</v>
      </c>
      <c r="K25" s="78">
        <f t="shared" si="3"/>
        <v>2.9908612078145503E-3</v>
      </c>
      <c r="L25" s="79"/>
      <c r="M25" s="80"/>
      <c r="N25" s="81">
        <f>分析係数表!H28</f>
        <v>1.9927027785573953E-2</v>
      </c>
      <c r="O25" s="82">
        <f t="shared" si="4"/>
        <v>0.41864086395330807</v>
      </c>
      <c r="P25" s="76">
        <f>分析係数表!C28</f>
        <v>0.16640624999999998</v>
      </c>
      <c r="Q25" s="82">
        <f t="shared" si="5"/>
        <v>6.9664456267230168E-2</v>
      </c>
      <c r="R25" s="83">
        <v>8.2603844863200576E-2</v>
      </c>
      <c r="S25" s="84">
        <f t="shared" si="6"/>
        <v>0.10655637713934595</v>
      </c>
      <c r="T25" s="85">
        <f>分析係数表!F28</f>
        <v>0.21187347931873479</v>
      </c>
      <c r="U25" s="86">
        <f t="shared" si="7"/>
        <v>2.2576470368112517E-2</v>
      </c>
      <c r="V25" s="87">
        <f>分析係数表!D28</f>
        <v>2.0145985401459853E-2</v>
      </c>
      <c r="W25" s="88">
        <f t="shared" si="8"/>
        <v>0</v>
      </c>
      <c r="X25" s="76">
        <f>分析係数表!E28</f>
        <v>2.0145985401459853E-2</v>
      </c>
      <c r="Y25" s="89">
        <f t="shared" si="9"/>
        <v>0</v>
      </c>
    </row>
    <row r="26" spans="1:25" x14ac:dyDescent="0.2">
      <c r="A26" s="6" t="s">
        <v>14</v>
      </c>
      <c r="B26" s="5" t="s">
        <v>50</v>
      </c>
      <c r="C26" s="75">
        <f>最終需要_まとめ!C27</f>
        <v>100</v>
      </c>
      <c r="D26" s="76">
        <f>投入係数表!X26</f>
        <v>4.9857259380097878E-2</v>
      </c>
      <c r="E26" s="77">
        <f t="shared" si="0"/>
        <v>4.9857259380097876</v>
      </c>
      <c r="F26" s="76">
        <f>分析係数表!C29</f>
        <v>0.73364739989128469</v>
      </c>
      <c r="G26" s="77">
        <f t="shared" si="1"/>
        <v>3.657764870991417</v>
      </c>
      <c r="H26" s="77">
        <v>3.9364392085771551</v>
      </c>
      <c r="I26" s="77">
        <f t="shared" si="2"/>
        <v>103.93643920857716</v>
      </c>
      <c r="J26" s="76">
        <f>分析係数表!G29</f>
        <v>0.26009380097879281</v>
      </c>
      <c r="K26" s="78">
        <f t="shared" si="3"/>
        <v>27.033223533960065</v>
      </c>
      <c r="L26" s="79"/>
      <c r="M26" s="80"/>
      <c r="N26" s="81">
        <f>分析係数表!H29</f>
        <v>1.0137524557956778E-2</v>
      </c>
      <c r="O26" s="82">
        <f t="shared" si="4"/>
        <v>0.21297616909849987</v>
      </c>
      <c r="P26" s="76">
        <f>分析係数表!C29</f>
        <v>0.73364739989128469</v>
      </c>
      <c r="Q26" s="82">
        <f t="shared" si="5"/>
        <v>0.156249412697921</v>
      </c>
      <c r="R26" s="83">
        <v>0.25776275671998294</v>
      </c>
      <c r="S26" s="84">
        <f t="shared" si="6"/>
        <v>104.19420196529714</v>
      </c>
      <c r="T26" s="85">
        <f>分析係数表!F29</f>
        <v>0.41032830342577487</v>
      </c>
      <c r="U26" s="86">
        <f t="shared" si="7"/>
        <v>42.753830119222911</v>
      </c>
      <c r="V26" s="87">
        <f>分析係数表!D29</f>
        <v>0.11816884176182708</v>
      </c>
      <c r="W26" s="88">
        <f t="shared" si="8"/>
        <v>12</v>
      </c>
      <c r="X26" s="76">
        <f>分析係数表!E29</f>
        <v>9.9714518760195756E-2</v>
      </c>
      <c r="Y26" s="89">
        <f t="shared" si="9"/>
        <v>10</v>
      </c>
    </row>
    <row r="27" spans="1:25" x14ac:dyDescent="0.2">
      <c r="A27" s="6" t="s">
        <v>15</v>
      </c>
      <c r="B27" s="5" t="s">
        <v>36</v>
      </c>
      <c r="C27" s="90"/>
      <c r="D27" s="76">
        <f>投入係数表!X27</f>
        <v>1.4274061990212073E-3</v>
      </c>
      <c r="E27" s="77">
        <f t="shared" si="0"/>
        <v>0.14274061990212072</v>
      </c>
      <c r="F27" s="76">
        <f>分析係数表!C30</f>
        <v>1</v>
      </c>
      <c r="G27" s="77">
        <f t="shared" si="1"/>
        <v>0.14274061990212072</v>
      </c>
      <c r="H27" s="77">
        <v>0.20024179492226568</v>
      </c>
      <c r="I27" s="77">
        <f t="shared" si="2"/>
        <v>0.20024179492226568</v>
      </c>
      <c r="J27" s="76">
        <f>分析係数表!G30</f>
        <v>0.34455785557569396</v>
      </c>
      <c r="K27" s="78">
        <f t="shared" si="3"/>
        <v>6.8994883455043746E-2</v>
      </c>
      <c r="L27" s="79"/>
      <c r="M27" s="80"/>
      <c r="N27" s="81">
        <f>分析係数表!H30</f>
        <v>0</v>
      </c>
      <c r="O27" s="82">
        <f t="shared" si="4"/>
        <v>0</v>
      </c>
      <c r="P27" s="76">
        <f>分析係数表!C30</f>
        <v>1</v>
      </c>
      <c r="Q27" s="82">
        <f t="shared" si="5"/>
        <v>0</v>
      </c>
      <c r="R27" s="83">
        <v>5.2119556629462695E-2</v>
      </c>
      <c r="S27" s="84">
        <f t="shared" si="6"/>
        <v>0.2523613515517284</v>
      </c>
      <c r="T27" s="85">
        <f>分析係数表!F30</f>
        <v>0.43861490031479539</v>
      </c>
      <c r="U27" s="86">
        <f t="shared" si="7"/>
        <v>0.11068944905416839</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投入係数表!X28</f>
        <v>1.6670065252854811E-2</v>
      </c>
      <c r="E28" s="77">
        <f t="shared" si="0"/>
        <v>1.6670065252854811</v>
      </c>
      <c r="F28" s="76">
        <f>分析係数表!C31</f>
        <v>8.5246870996353641E-2</v>
      </c>
      <c r="G28" s="77">
        <f t="shared" si="1"/>
        <v>0.14210709021109114</v>
      </c>
      <c r="H28" s="77">
        <v>0.17535125359111564</v>
      </c>
      <c r="I28" s="77">
        <f t="shared" si="2"/>
        <v>0.17535125359111564</v>
      </c>
      <c r="J28" s="76">
        <f>分析係数表!G31</f>
        <v>7.1346375143843496E-2</v>
      </c>
      <c r="K28" s="78">
        <f t="shared" si="3"/>
        <v>1.2510676320654971E-2</v>
      </c>
      <c r="L28" s="79"/>
      <c r="M28" s="80"/>
      <c r="N28" s="81">
        <f>分析係数表!H31</f>
        <v>2.2093741229301151E-2</v>
      </c>
      <c r="O28" s="82">
        <f t="shared" si="4"/>
        <v>0.46416068747048472</v>
      </c>
      <c r="P28" s="76">
        <f>分析係数表!C31</f>
        <v>8.5246870996353641E-2</v>
      </c>
      <c r="Q28" s="82">
        <f t="shared" si="5"/>
        <v>3.9568246246375234E-2</v>
      </c>
      <c r="R28" s="83">
        <v>5.4035704392200165E-2</v>
      </c>
      <c r="S28" s="84">
        <f t="shared" si="6"/>
        <v>0.22938695798331582</v>
      </c>
      <c r="T28" s="85">
        <f>分析係数表!F31</f>
        <v>0.34637514384349827</v>
      </c>
      <c r="U28" s="86">
        <f t="shared" si="7"/>
        <v>7.9453940567293505E-2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投入係数表!X29</f>
        <v>1.0195758564437193E-3</v>
      </c>
      <c r="E29" s="77">
        <f t="shared" si="0"/>
        <v>0.10195758564437193</v>
      </c>
      <c r="F29" s="76">
        <f>分析係数表!C32</f>
        <v>0.30214830214830213</v>
      </c>
      <c r="G29" s="77">
        <f t="shared" si="1"/>
        <v>3.0806311393587082E-2</v>
      </c>
      <c r="H29" s="77">
        <v>4.1509103007833698E-2</v>
      </c>
      <c r="I29" s="77">
        <f t="shared" si="2"/>
        <v>4.1509103007833698E-2</v>
      </c>
      <c r="J29" s="76">
        <f>分析係数表!G32</f>
        <v>0.14123006833712984</v>
      </c>
      <c r="K29" s="78">
        <f t="shared" si="3"/>
        <v>5.8623334544093148E-3</v>
      </c>
      <c r="L29" s="79"/>
      <c r="M29" s="80"/>
      <c r="N29" s="81">
        <f>分析係数表!H32</f>
        <v>6.1970249789503225E-3</v>
      </c>
      <c r="O29" s="82">
        <f t="shared" si="4"/>
        <v>0.1301914123392823</v>
      </c>
      <c r="P29" s="76">
        <f>分析係数表!C32</f>
        <v>0.30214830214830213</v>
      </c>
      <c r="Q29" s="82">
        <f t="shared" si="5"/>
        <v>3.9337114192603662E-2</v>
      </c>
      <c r="R29" s="83">
        <v>5.1122624056872325E-2</v>
      </c>
      <c r="S29" s="84">
        <f t="shared" si="6"/>
        <v>9.2631727064706015E-2</v>
      </c>
      <c r="T29" s="85">
        <f>分析係数表!F32</f>
        <v>0.48519362186788156</v>
      </c>
      <c r="U29" s="86">
        <f t="shared" si="7"/>
        <v>4.4944323154401784E-2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投入係数表!X30</f>
        <v>2.0391517128874389E-4</v>
      </c>
      <c r="E30" s="77">
        <f t="shared" si="0"/>
        <v>2.0391517128874388E-2</v>
      </c>
      <c r="F30" s="76">
        <f>分析係数表!C33</f>
        <v>0.62789160608063455</v>
      </c>
      <c r="G30" s="77">
        <f t="shared" si="1"/>
        <v>1.280366244046971E-2</v>
      </c>
      <c r="H30" s="77">
        <v>3.8854224202955666E-2</v>
      </c>
      <c r="I30" s="77">
        <f t="shared" si="2"/>
        <v>3.8854224202955666E-2</v>
      </c>
      <c r="J30" s="76">
        <f>分析係数表!G33</f>
        <v>0.50525210084033612</v>
      </c>
      <c r="K30" s="78">
        <f t="shared" si="3"/>
        <v>1.9631178405064783E-2</v>
      </c>
      <c r="L30" s="79"/>
      <c r="M30" s="80"/>
      <c r="N30" s="81">
        <f>分析係数表!H33</f>
        <v>9.5425203480213302E-4</v>
      </c>
      <c r="O30" s="82">
        <f t="shared" si="4"/>
        <v>2.0047590668186586E-2</v>
      </c>
      <c r="P30" s="76">
        <f>分析係数表!C33</f>
        <v>0.62789160608063455</v>
      </c>
      <c r="Q30" s="82">
        <f t="shared" si="5"/>
        <v>1.2587713902694817E-2</v>
      </c>
      <c r="R30" s="83">
        <v>5.5267072593588873E-2</v>
      </c>
      <c r="S30" s="84">
        <f t="shared" si="6"/>
        <v>9.4121296796544546E-2</v>
      </c>
      <c r="T30" s="85">
        <f>分析係数表!F33</f>
        <v>0.63235294117647056</v>
      </c>
      <c r="U30" s="86">
        <f t="shared" si="7"/>
        <v>5.9517878856638458E-2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投入係数表!X31</f>
        <v>7.3970228384991843E-2</v>
      </c>
      <c r="E31" s="77">
        <f t="shared" si="0"/>
        <v>7.3970228384991845</v>
      </c>
      <c r="F31" s="76">
        <f>分析係数表!C34</f>
        <v>0.27565714917493578</v>
      </c>
      <c r="G31" s="77">
        <f t="shared" si="1"/>
        <v>2.0390422280425766</v>
      </c>
      <c r="H31" s="77">
        <v>2.2704369075911996</v>
      </c>
      <c r="I31" s="77">
        <f t="shared" si="2"/>
        <v>2.2704369075911996</v>
      </c>
      <c r="J31" s="76">
        <f>分析係数表!G34</f>
        <v>0.42483061710309467</v>
      </c>
      <c r="K31" s="78">
        <f t="shared" si="3"/>
        <v>0.96455111254561121</v>
      </c>
      <c r="L31" s="79"/>
      <c r="M31" s="80"/>
      <c r="N31" s="81">
        <f>分析係数表!H34</f>
        <v>0.15684535503788941</v>
      </c>
      <c r="O31" s="82">
        <f t="shared" si="4"/>
        <v>3.2951163438262916</v>
      </c>
      <c r="P31" s="76">
        <f>分析係数表!C34</f>
        <v>0.27565714917493578</v>
      </c>
      <c r="Q31" s="82">
        <f t="shared" si="5"/>
        <v>0.908322377538893</v>
      </c>
      <c r="R31" s="83">
        <v>1.0224528935313553</v>
      </c>
      <c r="S31" s="84">
        <f t="shared" si="6"/>
        <v>3.2928898011225547</v>
      </c>
      <c r="T31" s="85">
        <f>分析係数表!F34</f>
        <v>0.69468351339803458</v>
      </c>
      <c r="U31" s="86">
        <f t="shared" si="7"/>
        <v>2.2875162562763718</v>
      </c>
      <c r="V31" s="87">
        <f>分析係数表!D34</f>
        <v>0.20460233168528352</v>
      </c>
      <c r="W31" s="88">
        <f t="shared" si="8"/>
        <v>1</v>
      </c>
      <c r="X31" s="76">
        <f>分析係数表!E34</f>
        <v>0.14466214978941586</v>
      </c>
      <c r="Y31" s="89">
        <f t="shared" si="9"/>
        <v>0</v>
      </c>
    </row>
    <row r="32" spans="1:25" x14ac:dyDescent="0.2">
      <c r="A32" s="6" t="s">
        <v>20</v>
      </c>
      <c r="B32" s="5" t="s">
        <v>37</v>
      </c>
      <c r="C32" s="90"/>
      <c r="D32" s="76">
        <f>投入係数表!X32</f>
        <v>1.809747145187602E-2</v>
      </c>
      <c r="E32" s="77">
        <f t="shared" si="0"/>
        <v>1.8097471451876019</v>
      </c>
      <c r="F32" s="76">
        <f>分析係数表!C35</f>
        <v>1</v>
      </c>
      <c r="G32" s="77">
        <f t="shared" si="1"/>
        <v>1.8097471451876019</v>
      </c>
      <c r="H32" s="77">
        <v>2.1710363537258708</v>
      </c>
      <c r="I32" s="77">
        <f t="shared" si="2"/>
        <v>2.1710363537258708</v>
      </c>
      <c r="J32" s="76">
        <f>分析係数表!G35</f>
        <v>0.31381419117031079</v>
      </c>
      <c r="K32" s="78">
        <f t="shared" si="3"/>
        <v>0.68130201734582485</v>
      </c>
      <c r="L32" s="79"/>
      <c r="M32" s="80"/>
      <c r="N32" s="81">
        <f>分析係数表!H35</f>
        <v>5.8153241650294694E-2</v>
      </c>
      <c r="O32" s="82">
        <f t="shared" si="4"/>
        <v>1.2217237607200766</v>
      </c>
      <c r="P32" s="76">
        <f>分析係数表!C35</f>
        <v>1</v>
      </c>
      <c r="Q32" s="82">
        <f t="shared" si="5"/>
        <v>1.2217237607200766</v>
      </c>
      <c r="R32" s="83">
        <v>1.578719705501197</v>
      </c>
      <c r="S32" s="84">
        <f t="shared" si="6"/>
        <v>3.7497560592270678</v>
      </c>
      <c r="T32" s="85">
        <f>分析係数表!F35</f>
        <v>0.63575437714668681</v>
      </c>
      <c r="U32" s="86">
        <f t="shared" si="7"/>
        <v>2.3839238278859192</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投入係数表!X33</f>
        <v>1.2744698205546493E-3</v>
      </c>
      <c r="E33" s="77">
        <f t="shared" si="0"/>
        <v>0.12744698205546492</v>
      </c>
      <c r="F33" s="76">
        <f>分析係数表!C36</f>
        <v>0.71183260362767953</v>
      </c>
      <c r="G33" s="77">
        <f t="shared" si="1"/>
        <v>9.0720917061031747E-2</v>
      </c>
      <c r="H33" s="77">
        <v>0.25513238329103993</v>
      </c>
      <c r="I33" s="77">
        <f t="shared" si="2"/>
        <v>0.25513238329103993</v>
      </c>
      <c r="J33" s="76">
        <f>分析係数表!G36</f>
        <v>2.303890306122449E-2</v>
      </c>
      <c r="K33" s="78">
        <f t="shared" si="3"/>
        <v>5.8779702464214403E-3</v>
      </c>
      <c r="L33" s="79"/>
      <c r="M33" s="80"/>
      <c r="N33" s="81">
        <f>分析係数表!H36</f>
        <v>0.16821779399382542</v>
      </c>
      <c r="O33" s="82">
        <f t="shared" si="4"/>
        <v>3.5340364537895033</v>
      </c>
      <c r="P33" s="76">
        <f>分析係数表!C36</f>
        <v>0.71183260362767953</v>
      </c>
      <c r="Q33" s="82">
        <f t="shared" si="5"/>
        <v>2.5156423702161135</v>
      </c>
      <c r="R33" s="83">
        <v>2.646313157039434</v>
      </c>
      <c r="S33" s="84">
        <f t="shared" si="6"/>
        <v>2.901445540330474</v>
      </c>
      <c r="T33" s="85">
        <f>分析係数表!F36</f>
        <v>0.87794961734693877</v>
      </c>
      <c r="U33" s="86">
        <f t="shared" si="7"/>
        <v>2.5473230018861215</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投入係数表!X34</f>
        <v>0.10404771615008157</v>
      </c>
      <c r="E34" s="77">
        <f t="shared" si="0"/>
        <v>10.404771615008157</v>
      </c>
      <c r="F34" s="76">
        <f>分析係数表!C37</f>
        <v>0.53618737957610785</v>
      </c>
      <c r="G34" s="77">
        <f t="shared" si="1"/>
        <v>5.5789072273390907</v>
      </c>
      <c r="H34" s="77">
        <v>6.1367718475838853</v>
      </c>
      <c r="I34" s="77">
        <f t="shared" si="2"/>
        <v>6.1367718475838853</v>
      </c>
      <c r="J34" s="76">
        <f>分析係数表!G37</f>
        <v>0.49029596047068413</v>
      </c>
      <c r="K34" s="78">
        <f t="shared" si="3"/>
        <v>3.0088344472005959</v>
      </c>
      <c r="L34" s="79"/>
      <c r="M34" s="80"/>
      <c r="N34" s="81">
        <f>分析係数表!H37</f>
        <v>4.9362896435587986E-2</v>
      </c>
      <c r="O34" s="82">
        <f t="shared" si="4"/>
        <v>1.037050072564899</v>
      </c>
      <c r="P34" s="76">
        <f>分析係数表!C37</f>
        <v>0.53618737957610785</v>
      </c>
      <c r="Q34" s="82">
        <f t="shared" si="5"/>
        <v>0.55605316089778567</v>
      </c>
      <c r="R34" s="83">
        <v>0.73287146468691433</v>
      </c>
      <c r="S34" s="84">
        <f t="shared" si="6"/>
        <v>6.8696433122707994</v>
      </c>
      <c r="T34" s="85">
        <f>分析係数表!F37</f>
        <v>0.71575569252712545</v>
      </c>
      <c r="U34" s="86">
        <f t="shared" si="7"/>
        <v>4.916986306388722</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投入係数表!X35</f>
        <v>5.0978792822185971E-3</v>
      </c>
      <c r="E35" s="77">
        <f t="shared" si="0"/>
        <v>0.5097879282218597</v>
      </c>
      <c r="F35" s="76">
        <f>分析係数表!C38</f>
        <v>4.5765302018820897E-2</v>
      </c>
      <c r="G35" s="77">
        <f t="shared" si="1"/>
        <v>2.3330598500622399E-2</v>
      </c>
      <c r="H35" s="77">
        <v>4.2862935023164218E-2</v>
      </c>
      <c r="I35" s="77">
        <f t="shared" si="2"/>
        <v>4.2862935023164218E-2</v>
      </c>
      <c r="J35" s="76">
        <f>分析係数表!G38</f>
        <v>0.29880478087649404</v>
      </c>
      <c r="K35" s="78">
        <f t="shared" si="3"/>
        <v>1.2807649907319986E-2</v>
      </c>
      <c r="L35" s="79"/>
      <c r="M35" s="80"/>
      <c r="N35" s="81">
        <f>分析係数表!H38</f>
        <v>4.3266909907381419E-2</v>
      </c>
      <c r="O35" s="82">
        <f t="shared" si="4"/>
        <v>0.90898134629636596</v>
      </c>
      <c r="P35" s="76">
        <f>分析係数表!C38</f>
        <v>4.5765302018820897E-2</v>
      </c>
      <c r="Q35" s="82">
        <f t="shared" si="5"/>
        <v>4.1599805842727614E-2</v>
      </c>
      <c r="R35" s="83">
        <v>5.6110488431565554E-2</v>
      </c>
      <c r="S35" s="84">
        <f t="shared" si="6"/>
        <v>9.8973423454729773E-2</v>
      </c>
      <c r="T35" s="85">
        <f>分析係数表!F38</f>
        <v>0.49667994687915007</v>
      </c>
      <c r="U35" s="86">
        <f t="shared" si="7"/>
        <v>4.915811470394281E-2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投入係数表!X36</f>
        <v>0</v>
      </c>
      <c r="E36" s="77">
        <f t="shared" si="0"/>
        <v>0</v>
      </c>
      <c r="F36" s="76">
        <f>分析係数表!C39</f>
        <v>1</v>
      </c>
      <c r="G36" s="77">
        <f t="shared" si="1"/>
        <v>0</v>
      </c>
      <c r="H36" s="77">
        <v>9.0899294115170587E-2</v>
      </c>
      <c r="I36" s="77">
        <f t="shared" si="2"/>
        <v>9.0899294115170587E-2</v>
      </c>
      <c r="J36" s="76">
        <f>分析係数表!G39</f>
        <v>0.34650769117538827</v>
      </c>
      <c r="K36" s="78">
        <f t="shared" si="3"/>
        <v>3.1497304533320315E-2</v>
      </c>
      <c r="L36" s="79"/>
      <c r="M36" s="80"/>
      <c r="N36" s="81">
        <f>分析係数表!H39</f>
        <v>3.8057816446814483E-3</v>
      </c>
      <c r="O36" s="82">
        <f t="shared" si="4"/>
        <v>7.9954508664885321E-2</v>
      </c>
      <c r="P36" s="76">
        <f>分析係数表!C39</f>
        <v>1</v>
      </c>
      <c r="Q36" s="82">
        <f t="shared" si="5"/>
        <v>7.9954508664885321E-2</v>
      </c>
      <c r="R36" s="83">
        <v>0.28076347647794075</v>
      </c>
      <c r="S36" s="84">
        <f t="shared" si="6"/>
        <v>0.37166277059311137</v>
      </c>
      <c r="T36" s="85">
        <f>分析係数表!F39</f>
        <v>0.69721056892617939</v>
      </c>
      <c r="U36" s="86">
        <f t="shared" si="7"/>
        <v>0.2591272117339033</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投入係数表!X37</f>
        <v>5.0978792822185973E-5</v>
      </c>
      <c r="E37" s="77">
        <f t="shared" si="0"/>
        <v>5.0978792822185971E-3</v>
      </c>
      <c r="F37" s="76">
        <f>分析係数表!C40</f>
        <v>0.81742190937087544</v>
      </c>
      <c r="G37" s="77">
        <f t="shared" si="1"/>
        <v>4.167118216613354E-3</v>
      </c>
      <c r="H37" s="77">
        <v>6.9236815603682753E-3</v>
      </c>
      <c r="I37" s="77">
        <f t="shared" si="2"/>
        <v>6.9236815603682753E-3</v>
      </c>
      <c r="J37" s="76">
        <f>分析係数表!G40</f>
        <v>0.56450715973863475</v>
      </c>
      <c r="K37" s="78">
        <f t="shared" si="3"/>
        <v>3.9084678125782535E-3</v>
      </c>
      <c r="L37" s="79"/>
      <c r="M37" s="80"/>
      <c r="N37" s="81">
        <f>分析係数表!H40</f>
        <v>3.0412573673870333E-2</v>
      </c>
      <c r="O37" s="82">
        <f t="shared" si="4"/>
        <v>0.63892850729549955</v>
      </c>
      <c r="P37" s="76">
        <f>分析係数表!C40</f>
        <v>0.81742190937087544</v>
      </c>
      <c r="Q37" s="82">
        <f t="shared" si="5"/>
        <v>0.52227416038497054</v>
      </c>
      <c r="R37" s="83">
        <v>0.52374463126446003</v>
      </c>
      <c r="S37" s="84">
        <f t="shared" si="6"/>
        <v>0.53066831282482829</v>
      </c>
      <c r="T37" s="85">
        <f>分析係数表!F40</f>
        <v>0.75483108577783953</v>
      </c>
      <c r="U37" s="86">
        <f t="shared" si="7"/>
        <v>0.40056493875745935</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投入係数表!X38</f>
        <v>0</v>
      </c>
      <c r="E38" s="77">
        <f t="shared" si="0"/>
        <v>0</v>
      </c>
      <c r="F38" s="76">
        <f>分析係数表!C41</f>
        <v>0.72941623882867468</v>
      </c>
      <c r="G38" s="77">
        <f t="shared" si="1"/>
        <v>0</v>
      </c>
      <c r="H38" s="77">
        <v>3.1339994604309479E-3</v>
      </c>
      <c r="I38" s="77">
        <f t="shared" si="2"/>
        <v>3.1339994604309479E-3</v>
      </c>
      <c r="J38" s="76">
        <f>分析係数表!G41</f>
        <v>0.453348349649138</v>
      </c>
      <c r="K38" s="78">
        <f t="shared" si="3"/>
        <v>1.4207934831876592E-3</v>
      </c>
      <c r="L38" s="79"/>
      <c r="M38" s="80"/>
      <c r="N38" s="81">
        <f>分析係数表!H41</f>
        <v>5.191131069323604E-2</v>
      </c>
      <c r="O38" s="82">
        <f t="shared" si="4"/>
        <v>1.0905889323493503</v>
      </c>
      <c r="P38" s="76">
        <f>分析係数表!C41</f>
        <v>0.72941623882867468</v>
      </c>
      <c r="Q38" s="82">
        <f t="shared" si="5"/>
        <v>0.795493277142443</v>
      </c>
      <c r="R38" s="83">
        <v>0.8094621662769852</v>
      </c>
      <c r="S38" s="84">
        <f t="shared" si="6"/>
        <v>0.81259616573741611</v>
      </c>
      <c r="T38" s="85">
        <f>分析係数表!F41</f>
        <v>0.55271593173351818</v>
      </c>
      <c r="U38" s="86">
        <f t="shared" si="7"/>
        <v>0.4491348468686403</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投入係数表!X39</f>
        <v>6.6272430668841767E-4</v>
      </c>
      <c r="E39" s="77">
        <f>$C$26*D39</f>
        <v>6.6272430668841767E-2</v>
      </c>
      <c r="F39" s="76">
        <f>分析係数表!C42</f>
        <v>0.64552736982643522</v>
      </c>
      <c r="G39" s="77">
        <f>E39*F39</f>
        <v>4.2780667861662208E-2</v>
      </c>
      <c r="H39" s="77">
        <v>6.0408971197356394E-2</v>
      </c>
      <c r="I39" s="77">
        <f>C39+H39</f>
        <v>6.0408971197356394E-2</v>
      </c>
      <c r="J39" s="76">
        <f>分析係数表!G42</f>
        <v>0.48562628336755648</v>
      </c>
      <c r="K39" s="78">
        <f>I39*J39</f>
        <v>2.9336184164629953E-2</v>
      </c>
      <c r="L39" s="79"/>
      <c r="M39" s="80"/>
      <c r="N39" s="81">
        <f>分析係数表!H42</f>
        <v>1.1765366264383946E-2</v>
      </c>
      <c r="O39" s="82">
        <f t="shared" si="4"/>
        <v>0.24717500023834757</v>
      </c>
      <c r="P39" s="76">
        <f>分析係数表!C42</f>
        <v>0.64552736982643522</v>
      </c>
      <c r="Q39" s="82">
        <f>O39*P39</f>
        <v>0.159558227790709</v>
      </c>
      <c r="R39" s="83">
        <v>0.17165230884838414</v>
      </c>
      <c r="S39" s="84">
        <f>I39+R39</f>
        <v>0.23206128004574053</v>
      </c>
      <c r="T39" s="85">
        <f>分析係数表!F42</f>
        <v>0.5462012320328542</v>
      </c>
      <c r="U39" s="86">
        <f>S39*T39</f>
        <v>0.12675215706810469</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投入係数表!X40</f>
        <v>3.3798939641109298E-2</v>
      </c>
      <c r="E40" s="77">
        <f>$C$26*D40</f>
        <v>3.3798939641109298</v>
      </c>
      <c r="F40" s="76">
        <f>分析係数表!C43</f>
        <v>0.44974585997704541</v>
      </c>
      <c r="G40" s="77">
        <f>E40*F40</f>
        <v>1.5200933175202951</v>
      </c>
      <c r="H40" s="77">
        <v>2.1731801442149332</v>
      </c>
      <c r="I40" s="77">
        <f>C40+H40</f>
        <v>2.1731801442149332</v>
      </c>
      <c r="J40" s="76">
        <f>分析係数表!G43</f>
        <v>0.36430023338101331</v>
      </c>
      <c r="K40" s="78">
        <f>I40*J40</f>
        <v>0.79169003371648428</v>
      </c>
      <c r="L40" s="79"/>
      <c r="M40" s="80"/>
      <c r="N40" s="81">
        <f>分析係数表!H43</f>
        <v>3.2949761436991298E-2</v>
      </c>
      <c r="O40" s="82">
        <f t="shared" si="4"/>
        <v>0.69223151307208974</v>
      </c>
      <c r="P40" s="76">
        <f>分析係数表!C43</f>
        <v>0.44974585997704541</v>
      </c>
      <c r="Q40" s="82">
        <f>O40*P40</f>
        <v>0.31132825714981838</v>
      </c>
      <c r="R40" s="83">
        <v>0.62265549205097004</v>
      </c>
      <c r="S40" s="84">
        <f>I40+R40</f>
        <v>2.7958356362659034</v>
      </c>
      <c r="T40" s="85">
        <f>分析係数表!F43</f>
        <v>0.57336445080177667</v>
      </c>
      <c r="U40" s="86">
        <f>S40*T40</f>
        <v>1.6030327641196356</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投入係数表!X41</f>
        <v>5.6076672104404563E-4</v>
      </c>
      <c r="E41" s="77">
        <f>$C$26*D41</f>
        <v>5.6076672104404562E-2</v>
      </c>
      <c r="F41" s="76">
        <f>分析係数表!C44</f>
        <v>0.68535687071374141</v>
      </c>
      <c r="G41" s="77">
        <f>E41*F41</f>
        <v>3.8432532513515263E-2</v>
      </c>
      <c r="H41" s="77">
        <v>4.6247419717340255E-2</v>
      </c>
      <c r="I41" s="77">
        <f>C41+H41</f>
        <v>4.6247419717340255E-2</v>
      </c>
      <c r="J41" s="76">
        <f>分析係数表!G44</f>
        <v>0.27039319248826293</v>
      </c>
      <c r="K41" s="78">
        <f>I41*J41</f>
        <v>1.250498746171627E-2</v>
      </c>
      <c r="L41" s="79"/>
      <c r="M41" s="80"/>
      <c r="N41" s="81">
        <f>分析係数表!H44</f>
        <v>0.11684535503788943</v>
      </c>
      <c r="O41" s="82">
        <f t="shared" si="4"/>
        <v>2.4547685138174824</v>
      </c>
      <c r="P41" s="76">
        <f>分析係数表!C44</f>
        <v>0.68535687071374141</v>
      </c>
      <c r="Q41" s="82">
        <f>O41*P41</f>
        <v>1.6823924669565715</v>
      </c>
      <c r="R41" s="83">
        <v>1.7138876271222279</v>
      </c>
      <c r="S41" s="84">
        <f>I41+R41</f>
        <v>1.7601350468395682</v>
      </c>
      <c r="T41" s="85">
        <f>分析係数表!F44</f>
        <v>0.52366979655712054</v>
      </c>
      <c r="U41" s="86">
        <f>S41*T41</f>
        <v>0.92172956189153454</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投入係数表!X42</f>
        <v>3.8743882544861339E-3</v>
      </c>
      <c r="E42" s="77">
        <f>$C$26*D42</f>
        <v>0.38743882544861341</v>
      </c>
      <c r="F42" s="76">
        <f>分析係数表!C45</f>
        <v>1</v>
      </c>
      <c r="G42" s="77">
        <f>E42*F42</f>
        <v>0.38743882544861341</v>
      </c>
      <c r="H42" s="77">
        <v>0.50526621116199066</v>
      </c>
      <c r="I42" s="77">
        <f>C42+H42</f>
        <v>0.50526621116199066</v>
      </c>
      <c r="J42" s="76">
        <f>分析係数表!G45</f>
        <v>0</v>
      </c>
      <c r="K42" s="78">
        <f>I42*J42</f>
        <v>0</v>
      </c>
      <c r="L42" s="79"/>
      <c r="M42" s="80"/>
      <c r="N42" s="81">
        <f>分析係数表!H45</f>
        <v>0</v>
      </c>
      <c r="O42" s="82">
        <f t="shared" si="4"/>
        <v>0</v>
      </c>
      <c r="P42" s="76">
        <f>分析係数表!C45</f>
        <v>1</v>
      </c>
      <c r="Q42" s="82">
        <f>O42*P42</f>
        <v>0</v>
      </c>
      <c r="R42" s="83">
        <v>6.7133132330666048E-2</v>
      </c>
      <c r="S42" s="84">
        <f>I42+R42</f>
        <v>0.57239934349265675</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3.109706362153344E-3</v>
      </c>
      <c r="E43" s="77">
        <f>$C$26*D43</f>
        <v>0.31097063621533438</v>
      </c>
      <c r="F43" s="76">
        <f>分析係数表!C46</f>
        <v>1</v>
      </c>
      <c r="G43" s="77">
        <f>E43*F43</f>
        <v>0.31097063621533438</v>
      </c>
      <c r="H43" s="77">
        <v>0.47944196089899016</v>
      </c>
      <c r="I43" s="77">
        <f>C43+H43</f>
        <v>0.47944196089899016</v>
      </c>
      <c r="J43" s="76">
        <f>分析係数表!G46</f>
        <v>9.2635479388605835E-3</v>
      </c>
      <c r="K43" s="78">
        <f>I43*J43</f>
        <v>4.441333588689117E-3</v>
      </c>
      <c r="L43" s="79"/>
      <c r="M43" s="80"/>
      <c r="N43" s="81">
        <f>分析係数表!H46</f>
        <v>4.7106371035644121E-2</v>
      </c>
      <c r="O43" s="82">
        <f t="shared" si="4"/>
        <v>0.98964341698483427</v>
      </c>
      <c r="P43" s="76">
        <f>分析係数表!C46</f>
        <v>1</v>
      </c>
      <c r="Q43" s="82">
        <f>O43*P43</f>
        <v>0.98964341698483427</v>
      </c>
      <c r="R43" s="83">
        <v>1.0591528375612056</v>
      </c>
      <c r="S43" s="84">
        <f>I43+R43</f>
        <v>1.5385947984601958</v>
      </c>
      <c r="T43" s="85">
        <f>分析係数表!F46</f>
        <v>0.31310792033348772</v>
      </c>
      <c r="U43" s="86">
        <f>S43*T43</f>
        <v>0.48174621758179359</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投入係数表!X44</f>
        <v>0.56999388254486139</v>
      </c>
      <c r="E44" s="91">
        <f>SUM(E5:E43)</f>
        <v>56.999388254486128</v>
      </c>
      <c r="F44" s="92">
        <f>分析係数表!C47</f>
        <v>0.38982283979167087</v>
      </c>
      <c r="G44" s="91">
        <f>SUM(G5:G43)</f>
        <v>19.521031699299378</v>
      </c>
      <c r="H44" s="91">
        <f>SUM(H5:H43)</f>
        <v>23.039881495302808</v>
      </c>
      <c r="I44" s="91">
        <f>SUM(I5:I43)</f>
        <v>123.03988149530284</v>
      </c>
      <c r="J44" s="92">
        <f>分析係数表!G47</f>
        <v>0.23326731469175374</v>
      </c>
      <c r="K44" s="93">
        <f>SUM(K5:K43)</f>
        <v>33.506691786635145</v>
      </c>
      <c r="L44" s="94">
        <f>最終需要_まとめ!$L$33</f>
        <v>0.627</v>
      </c>
      <c r="M44" s="91">
        <f>K44*L44</f>
        <v>21.008695750220237</v>
      </c>
      <c r="N44" s="95">
        <f>分析係数表!H47</f>
        <v>1</v>
      </c>
      <c r="O44" s="96">
        <f>SUM(O5:O43)</f>
        <v>21.008695750220234</v>
      </c>
      <c r="P44" s="92">
        <f>分析係数表!C47</f>
        <v>0.38982283979167087</v>
      </c>
      <c r="Q44" s="96">
        <f>SUM(Q5:Q43)</f>
        <v>10.91647044842049</v>
      </c>
      <c r="R44" s="91">
        <f>SUM(R5:R43)</f>
        <v>12.913521238103398</v>
      </c>
      <c r="S44" s="97">
        <f>SUM(S5:S43)</f>
        <v>135.95340273340616</v>
      </c>
      <c r="T44" s="98">
        <f>分析係数表!F47</f>
        <v>0.43488259974461208</v>
      </c>
      <c r="U44" s="99">
        <f>SUM(U5:U43)</f>
        <v>61.285911815683512</v>
      </c>
      <c r="V44" s="100">
        <f>分析係数表!D47</f>
        <v>5.7416673181664192E-2</v>
      </c>
      <c r="W44" s="101">
        <f>SUM(W5:W43)</f>
        <v>13</v>
      </c>
      <c r="X44" s="92">
        <f>分析係数表!E47</f>
        <v>4.8986266385218774E-2</v>
      </c>
      <c r="Y44" s="102">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1.0493179433368311E-3</v>
      </c>
      <c r="E5" s="77">
        <f t="shared" ref="E5:E38" si="0">$C$27*D5</f>
        <v>0.1049317943336831</v>
      </c>
      <c r="F5" s="76">
        <f>分析係数表!C8</f>
        <v>0.24707259953161598</v>
      </c>
      <c r="G5" s="77">
        <f t="shared" ref="G5:G38" si="1">E5*F5</f>
        <v>2.5925771199539975E-2</v>
      </c>
      <c r="H5" s="77">
        <f t="array" ref="H5:H43">MMULT(逆行列係数!C5:AO43,'23'!G5:G43)</f>
        <v>2.7702448086635547E-2</v>
      </c>
      <c r="I5" s="77">
        <f t="shared" ref="I5:I38" si="2">C5+H5</f>
        <v>2.7702448086635547E-2</v>
      </c>
      <c r="J5" s="76">
        <f>分析係数表!G8</f>
        <v>0.12001140250855188</v>
      </c>
      <c r="K5" s="78">
        <f t="shared" ref="K5:K38" si="3">I5*J5</f>
        <v>3.3246096477974815E-3</v>
      </c>
      <c r="L5" s="79" t="s">
        <v>183</v>
      </c>
      <c r="M5" s="80" t="s">
        <v>183</v>
      </c>
      <c r="N5" s="81">
        <f>分析係数表!H8</f>
        <v>1.0676396295256806E-2</v>
      </c>
      <c r="O5" s="82">
        <f t="shared" ref="O5:O43" si="4">$M$44*N5</f>
        <v>0.2678349774277895</v>
      </c>
      <c r="P5" s="76">
        <f>分析係数表!C8</f>
        <v>0.24707259953161598</v>
      </c>
      <c r="Q5" s="82">
        <f t="shared" ref="Q5:Q38" si="5">O5*P5</f>
        <v>6.6174684118575647E-2</v>
      </c>
      <c r="R5" s="83">
        <f t="array" ref="R5:R43">MMULT(逆行列係数!C5:AO43,'23'!Q5:Q43)</f>
        <v>0.10344897667381539</v>
      </c>
      <c r="S5" s="84">
        <f t="shared" ref="S5:S38" si="6">I5+R5</f>
        <v>0.13115142476045094</v>
      </c>
      <c r="T5" s="85">
        <f>分析係数表!F8</f>
        <v>0.45011402508551879</v>
      </c>
      <c r="U5" s="86">
        <f t="shared" ref="U5:U38" si="7">S5*T5</f>
        <v>5.9033095694627141E-2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投入係数表!Y6</f>
        <v>0</v>
      </c>
      <c r="E6" s="77">
        <f t="shared" si="0"/>
        <v>0</v>
      </c>
      <c r="F6" s="76">
        <f>分析係数表!C9</f>
        <v>9.7560975609756073E-2</v>
      </c>
      <c r="G6" s="77">
        <f t="shared" si="1"/>
        <v>0</v>
      </c>
      <c r="H6" s="77">
        <v>9.7715805236681889E-4</v>
      </c>
      <c r="I6" s="77">
        <f t="shared" si="2"/>
        <v>9.7715805236681889E-4</v>
      </c>
      <c r="J6" s="76">
        <f>分析係数表!G9</f>
        <v>0.27272727272727271</v>
      </c>
      <c r="K6" s="78">
        <f t="shared" si="3"/>
        <v>2.6649765064549607E-4</v>
      </c>
      <c r="L6" s="79"/>
      <c r="M6" s="80"/>
      <c r="N6" s="81">
        <f>分析係数表!H9</f>
        <v>5.7255122088127987E-4</v>
      </c>
      <c r="O6" s="82">
        <f t="shared" si="4"/>
        <v>1.4363389956695337E-2</v>
      </c>
      <c r="P6" s="76">
        <f>分析係数表!C9</f>
        <v>9.7560975609756073E-2</v>
      </c>
      <c r="Q6" s="82">
        <f t="shared" si="5"/>
        <v>1.4013063372385691E-3</v>
      </c>
      <c r="R6" s="83">
        <v>1.7060218934283056E-3</v>
      </c>
      <c r="S6" s="84">
        <f t="shared" si="6"/>
        <v>2.6831799457951245E-3</v>
      </c>
      <c r="T6" s="85">
        <f>分析係数表!F9</f>
        <v>0.77272727272727271</v>
      </c>
      <c r="U6" s="86">
        <f t="shared" si="7"/>
        <v>2.073366321750778E-3</v>
      </c>
      <c r="V6" s="87">
        <f>分析係数表!D9</f>
        <v>9.0909090909090912E-2</v>
      </c>
      <c r="W6" s="167">
        <f t="shared" si="8"/>
        <v>0</v>
      </c>
      <c r="X6" s="76">
        <f>分析係数表!E9</f>
        <v>0</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2.6755334233059938E-2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6.6774778212343794E-3</v>
      </c>
      <c r="E8" s="77">
        <f t="shared" si="0"/>
        <v>0.66774778212343788</v>
      </c>
      <c r="F8" s="76">
        <f>分析係数表!C11</f>
        <v>0.44906166219839139</v>
      </c>
      <c r="G8" s="77">
        <f t="shared" si="1"/>
        <v>0.29985992896964031</v>
      </c>
      <c r="H8" s="77">
        <v>0.38434164901333301</v>
      </c>
      <c r="I8" s="77">
        <f t="shared" si="2"/>
        <v>0.38434164901333301</v>
      </c>
      <c r="J8" s="76">
        <f>分析係数表!G11</f>
        <v>0.33788395904436858</v>
      </c>
      <c r="K8" s="78">
        <f t="shared" si="3"/>
        <v>0.1298628779942661</v>
      </c>
      <c r="L8" s="79"/>
      <c r="M8" s="80"/>
      <c r="N8" s="81">
        <f>分析係数表!H11</f>
        <v>-2.2452989054167835E-5</v>
      </c>
      <c r="O8" s="82">
        <f t="shared" si="4"/>
        <v>-5.6327019438020924E-4</v>
      </c>
      <c r="P8" s="76">
        <f>分析係数表!C11</f>
        <v>0.44906166219839139</v>
      </c>
      <c r="Q8" s="82">
        <f t="shared" si="5"/>
        <v>-2.5294304975518776E-4</v>
      </c>
      <c r="R8" s="83">
        <v>1.5927168101545409E-2</v>
      </c>
      <c r="S8" s="84">
        <f t="shared" si="6"/>
        <v>0.40026881711487844</v>
      </c>
      <c r="T8" s="85">
        <f>分析係数表!F11</f>
        <v>0.55767918088737201</v>
      </c>
      <c r="U8" s="86">
        <f t="shared" si="7"/>
        <v>0.22322158606338272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投入係数表!Y9</f>
        <v>0</v>
      </c>
      <c r="E9" s="77">
        <f t="shared" si="0"/>
        <v>0</v>
      </c>
      <c r="F9" s="76">
        <f>分析係数表!C12</f>
        <v>0.19299381807477189</v>
      </c>
      <c r="G9" s="77">
        <f t="shared" si="1"/>
        <v>0</v>
      </c>
      <c r="H9" s="77">
        <v>2.9635561199697624E-3</v>
      </c>
      <c r="I9" s="77">
        <f t="shared" si="2"/>
        <v>2.9635561199697624E-3</v>
      </c>
      <c r="J9" s="76">
        <f>分析係数表!G12</f>
        <v>0.13871320371671741</v>
      </c>
      <c r="K9" s="78">
        <f t="shared" si="3"/>
        <v>4.1108436379529032E-4</v>
      </c>
      <c r="L9" s="79"/>
      <c r="M9" s="80"/>
      <c r="N9" s="81">
        <f>分析係数表!H12</f>
        <v>9.0137524557956775E-2</v>
      </c>
      <c r="O9" s="82">
        <f t="shared" si="4"/>
        <v>2.2612481953393497</v>
      </c>
      <c r="P9" s="76">
        <f>分析係数表!C12</f>
        <v>0.19299381807477189</v>
      </c>
      <c r="Q9" s="82">
        <f t="shared" si="5"/>
        <v>0.43640692283322874</v>
      </c>
      <c r="R9" s="83">
        <v>0.511025036650401</v>
      </c>
      <c r="S9" s="84">
        <f t="shared" si="6"/>
        <v>0.51398859277037079</v>
      </c>
      <c r="T9" s="85">
        <f>分析係数表!F12</f>
        <v>0.32372921058795973</v>
      </c>
      <c r="U9" s="86">
        <f t="shared" si="7"/>
        <v>0.16639312138876844</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投入係数表!Y10</f>
        <v>3.3387389106171897E-3</v>
      </c>
      <c r="E10" s="77">
        <f t="shared" si="0"/>
        <v>0.33387389106171894</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0.36218273498647457</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投入係数表!Y11</f>
        <v>5.0081083659257848E-2</v>
      </c>
      <c r="E11" s="77">
        <f t="shared" si="0"/>
        <v>5.0081083659257848</v>
      </c>
      <c r="F11" s="76">
        <f>分析係数表!C14</f>
        <v>0.21988652218398286</v>
      </c>
      <c r="G11" s="77">
        <f t="shared" si="1"/>
        <v>1.1012155313039302</v>
      </c>
      <c r="H11" s="77">
        <v>1.3136697188927262</v>
      </c>
      <c r="I11" s="77">
        <f t="shared" si="2"/>
        <v>1.3136697188927262</v>
      </c>
      <c r="J11" s="76">
        <f>分析係数表!G14</f>
        <v>0.16684014869888475</v>
      </c>
      <c r="K11" s="78">
        <f t="shared" si="3"/>
        <v>0.21917285124128458</v>
      </c>
      <c r="L11" s="79"/>
      <c r="M11" s="80"/>
      <c r="N11" s="81">
        <f>分析係数表!H14</f>
        <v>1.1338759472354757E-3</v>
      </c>
      <c r="O11" s="82">
        <f t="shared" si="4"/>
        <v>2.8445144816200568E-2</v>
      </c>
      <c r="P11" s="76">
        <f>分析係数表!C14</f>
        <v>0.21988652218398286</v>
      </c>
      <c r="Q11" s="82">
        <f t="shared" si="5"/>
        <v>6.2547039666540913E-3</v>
      </c>
      <c r="R11" s="83">
        <v>7.1793288635992283E-2</v>
      </c>
      <c r="S11" s="84">
        <f t="shared" si="6"/>
        <v>1.3854630075287184</v>
      </c>
      <c r="T11" s="85">
        <f>分析係数表!F14</f>
        <v>0.30074349442379184</v>
      </c>
      <c r="U11" s="86">
        <f t="shared" si="7"/>
        <v>0.416668986279083</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投入係数表!Y12</f>
        <v>5.7235524182008965E-3</v>
      </c>
      <c r="E12" s="77">
        <f t="shared" si="0"/>
        <v>0.57235524182008968</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0.20615689114315658</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投入係数表!Y13</f>
        <v>1.2877992940952017E-2</v>
      </c>
      <c r="E13" s="77">
        <f t="shared" si="0"/>
        <v>1.2877992940952017</v>
      </c>
      <c r="F13" s="76">
        <f>分析係数表!C16</f>
        <v>4.5651796563096703E-2</v>
      </c>
      <c r="G13" s="77">
        <f t="shared" si="1"/>
        <v>5.8790351388133689E-2</v>
      </c>
      <c r="H13" s="77">
        <v>6.8490458463438625E-2</v>
      </c>
      <c r="I13" s="77">
        <f t="shared" si="2"/>
        <v>6.8490458463438625E-2</v>
      </c>
      <c r="J13" s="76">
        <f>分析係数表!G16</f>
        <v>3.2758620689655175E-2</v>
      </c>
      <c r="K13" s="78">
        <f t="shared" si="3"/>
        <v>2.2436529496643689E-3</v>
      </c>
      <c r="L13" s="79"/>
      <c r="M13" s="80"/>
      <c r="N13" s="81">
        <f>分析係数表!H16</f>
        <v>1.6682570867246702E-2</v>
      </c>
      <c r="O13" s="82">
        <f t="shared" si="4"/>
        <v>0.41850975442449545</v>
      </c>
      <c r="P13" s="76">
        <f>分析係数表!C16</f>
        <v>4.5651796563096703E-2</v>
      </c>
      <c r="Q13" s="82">
        <f t="shared" si="5"/>
        <v>1.9105722168658627E-2</v>
      </c>
      <c r="R13" s="83">
        <v>2.3776521727562214E-2</v>
      </c>
      <c r="S13" s="84">
        <f t="shared" si="6"/>
        <v>9.2266980191000839E-2</v>
      </c>
      <c r="T13" s="85">
        <f>分析係数表!F16</f>
        <v>0.28965517241379313</v>
      </c>
      <c r="U13" s="86">
        <f t="shared" si="7"/>
        <v>2.6725608055324382E-2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投入係数表!Y14</f>
        <v>1.4308881045502242E-2</v>
      </c>
      <c r="E14" s="77">
        <f t="shared" si="0"/>
        <v>1.4308881045502242</v>
      </c>
      <c r="F14" s="76">
        <f>分析係数表!C17</f>
        <v>0.18709439528023597</v>
      </c>
      <c r="G14" s="77">
        <f t="shared" si="1"/>
        <v>0.26771114463450724</v>
      </c>
      <c r="H14" s="77">
        <v>0.33477462689341736</v>
      </c>
      <c r="I14" s="77">
        <f t="shared" si="2"/>
        <v>0.33477462689341736</v>
      </c>
      <c r="J14" s="76">
        <f>分析係数表!G17</f>
        <v>0.21183949688973955</v>
      </c>
      <c r="K14" s="78">
        <f t="shared" si="3"/>
        <v>7.091848853255181E-2</v>
      </c>
      <c r="L14" s="79"/>
      <c r="M14" s="80"/>
      <c r="N14" s="81">
        <f>分析係数表!H17</f>
        <v>2.9525680606230704E-3</v>
      </c>
      <c r="O14" s="82">
        <f t="shared" si="4"/>
        <v>7.4070030560997521E-2</v>
      </c>
      <c r="P14" s="76">
        <f>分析係数表!C17</f>
        <v>0.18709439528023597</v>
      </c>
      <c r="Q14" s="82">
        <f t="shared" si="5"/>
        <v>1.3858087576198429E-2</v>
      </c>
      <c r="R14" s="83">
        <v>3.894555047560213E-2</v>
      </c>
      <c r="S14" s="84">
        <f t="shared" si="6"/>
        <v>0.37372017736901947</v>
      </c>
      <c r="T14" s="85">
        <f>分析係数表!F17</f>
        <v>0.32134800738259622</v>
      </c>
      <c r="U14" s="86">
        <f t="shared" si="7"/>
        <v>0.12009423431620483</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投入係数表!Y15</f>
        <v>5.7044739101402273E-2</v>
      </c>
      <c r="E15" s="77">
        <f t="shared" si="0"/>
        <v>5.7044739101402273</v>
      </c>
      <c r="F15" s="76">
        <f>分析係数表!C18</f>
        <v>0.19379844961240311</v>
      </c>
      <c r="G15" s="77">
        <f t="shared" si="1"/>
        <v>1.1055181996395791</v>
      </c>
      <c r="H15" s="77">
        <v>1.1339833665189185</v>
      </c>
      <c r="I15" s="77">
        <f t="shared" si="2"/>
        <v>1.1339833665189185</v>
      </c>
      <c r="J15" s="76">
        <f>分析係数表!G18</f>
        <v>0.21558441558441557</v>
      </c>
      <c r="K15" s="78">
        <f t="shared" si="3"/>
        <v>0.24446914135342918</v>
      </c>
      <c r="L15" s="79"/>
      <c r="M15" s="80"/>
      <c r="N15" s="81">
        <f>分析係数表!H18</f>
        <v>4.3783328655627279E-4</v>
      </c>
      <c r="O15" s="82">
        <f t="shared" si="4"/>
        <v>1.0983768790414079E-2</v>
      </c>
      <c r="P15" s="76">
        <f>分析係数表!C18</f>
        <v>0.19379844961240311</v>
      </c>
      <c r="Q15" s="82">
        <f t="shared" si="5"/>
        <v>2.128637362483349E-3</v>
      </c>
      <c r="R15" s="83">
        <v>7.0656548541408494E-3</v>
      </c>
      <c r="S15" s="84">
        <f t="shared" si="6"/>
        <v>1.1410490213730593</v>
      </c>
      <c r="T15" s="85">
        <f>分析係数表!F18</f>
        <v>0.45643447461629277</v>
      </c>
      <c r="U15" s="86">
        <f t="shared" si="7"/>
        <v>0.52081411058184734</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投入係数表!Y16</f>
        <v>2.4802060478870552E-2</v>
      </c>
      <c r="E16" s="77">
        <f t="shared" si="0"/>
        <v>2.4802060478870551</v>
      </c>
      <c r="F16" s="76">
        <f>分析係数表!C19</f>
        <v>0.18975946996975368</v>
      </c>
      <c r="G16" s="77">
        <f t="shared" si="1"/>
        <v>0.47064258506282508</v>
      </c>
      <c r="H16" s="77">
        <v>0.59774234479662747</v>
      </c>
      <c r="I16" s="77">
        <f t="shared" si="2"/>
        <v>0.59774234479662747</v>
      </c>
      <c r="J16" s="76">
        <f>分析係数表!G19</f>
        <v>5.7642820380854352E-2</v>
      </c>
      <c r="K16" s="78">
        <f t="shared" si="3"/>
        <v>3.4455554615142707E-2</v>
      </c>
      <c r="L16" s="79"/>
      <c r="M16" s="80"/>
      <c r="N16" s="81">
        <f>分析係数表!H19</f>
        <v>-1.1226494527083918E-4</v>
      </c>
      <c r="O16" s="82">
        <f t="shared" si="4"/>
        <v>-2.8163509719010462E-3</v>
      </c>
      <c r="P16" s="76">
        <f>分析係数表!C19</f>
        <v>0.18975946996975368</v>
      </c>
      <c r="Q16" s="82">
        <f t="shared" si="5"/>
        <v>-5.3442926767674319E-4</v>
      </c>
      <c r="R16" s="83">
        <v>5.1950758831848503E-3</v>
      </c>
      <c r="S16" s="84">
        <f t="shared" si="6"/>
        <v>0.60293742067981226</v>
      </c>
      <c r="T16" s="85">
        <f>分析係数表!F19</f>
        <v>0.23974952822096415</v>
      </c>
      <c r="U16" s="86">
        <f t="shared" si="7"/>
        <v>0.14455396215475</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投入係数表!Y17</f>
        <v>9.6346465706381758E-3</v>
      </c>
      <c r="E17" s="77">
        <f t="shared" si="0"/>
        <v>0.96346465706381756</v>
      </c>
      <c r="F17" s="76">
        <f>分析係数表!C20</f>
        <v>6.5301867121599799E-2</v>
      </c>
      <c r="G17" s="77">
        <f t="shared" si="1"/>
        <v>6.2916041011939136E-2</v>
      </c>
      <c r="H17" s="77">
        <v>7.6074994085145883E-2</v>
      </c>
      <c r="I17" s="77">
        <f t="shared" si="2"/>
        <v>7.6074994085145883E-2</v>
      </c>
      <c r="J17" s="76">
        <f>分析係数表!G20</f>
        <v>0.10011990407673861</v>
      </c>
      <c r="K17" s="78">
        <f t="shared" si="3"/>
        <v>7.6166211104432627E-3</v>
      </c>
      <c r="L17" s="79"/>
      <c r="M17" s="80"/>
      <c r="N17" s="81">
        <f>分析係数表!H20</f>
        <v>5.5009823182711204E-4</v>
      </c>
      <c r="O17" s="82">
        <f t="shared" si="4"/>
        <v>1.3800119762315127E-2</v>
      </c>
      <c r="P17" s="76">
        <f>分析係数表!C20</f>
        <v>6.5301867121599799E-2</v>
      </c>
      <c r="Q17" s="82">
        <f t="shared" si="5"/>
        <v>9.0117358698086584E-4</v>
      </c>
      <c r="R17" s="83">
        <v>3.7568934741818954E-3</v>
      </c>
      <c r="S17" s="84">
        <f t="shared" si="6"/>
        <v>7.9831887559327783E-2</v>
      </c>
      <c r="T17" s="85">
        <f>分析係数表!F20</f>
        <v>0.22242206235011991</v>
      </c>
      <c r="U17" s="86">
        <f t="shared" si="7"/>
        <v>1.7756373072248567E-2</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投入係数表!Y18</f>
        <v>0.1019746255842793</v>
      </c>
      <c r="E18" s="77">
        <f t="shared" si="0"/>
        <v>10.197462558427931</v>
      </c>
      <c r="F18" s="76">
        <f>分析係数表!C21</f>
        <v>0.11128404669260705</v>
      </c>
      <c r="G18" s="77">
        <f t="shared" si="1"/>
        <v>1.1348148994982061</v>
      </c>
      <c r="H18" s="77">
        <v>1.1564349336190991</v>
      </c>
      <c r="I18" s="77">
        <f t="shared" si="2"/>
        <v>1.1564349336190991</v>
      </c>
      <c r="J18" s="76">
        <f>分析係数表!G21</f>
        <v>0.28512917454316322</v>
      </c>
      <c r="K18" s="78">
        <f t="shared" si="3"/>
        <v>0.32973333803569149</v>
      </c>
      <c r="L18" s="79"/>
      <c r="M18" s="80"/>
      <c r="N18" s="81">
        <f>分析係数表!H21</f>
        <v>9.2057255122088126E-4</v>
      </c>
      <c r="O18" s="82">
        <f t="shared" si="4"/>
        <v>2.3094077969588577E-2</v>
      </c>
      <c r="P18" s="76">
        <f>分析係数表!C21</f>
        <v>0.11128404669260705</v>
      </c>
      <c r="Q18" s="82">
        <f t="shared" si="5"/>
        <v>2.5700024510904029E-3</v>
      </c>
      <c r="R18" s="83">
        <v>8.6762596047704251E-3</v>
      </c>
      <c r="S18" s="84">
        <f t="shared" si="6"/>
        <v>1.1651111932238696</v>
      </c>
      <c r="T18" s="85">
        <f>分析係数表!F21</f>
        <v>0.42485822306238186</v>
      </c>
      <c r="U18" s="86">
        <f t="shared" si="7"/>
        <v>0.49500707122318466</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投入係数表!Y19</f>
        <v>6.8682629018410758E-3</v>
      </c>
      <c r="E19" s="77">
        <f t="shared" si="0"/>
        <v>0.68682629018410757</v>
      </c>
      <c r="F19" s="76">
        <f>分析係数表!C22</f>
        <v>0.13366912049593183</v>
      </c>
      <c r="G19" s="77">
        <f t="shared" si="1"/>
        <v>9.180746614239331E-2</v>
      </c>
      <c r="H19" s="77">
        <v>0.10720313908899866</v>
      </c>
      <c r="I19" s="77">
        <f t="shared" si="2"/>
        <v>0.10720313908899866</v>
      </c>
      <c r="J19" s="76">
        <f>分析係数表!G22</f>
        <v>0.19466531325776801</v>
      </c>
      <c r="K19" s="78">
        <f t="shared" si="3"/>
        <v>2.0868732652975997E-2</v>
      </c>
      <c r="L19" s="79"/>
      <c r="M19" s="80"/>
      <c r="N19" s="81">
        <f>分析係数表!H22</f>
        <v>4.490597810833567E-5</v>
      </c>
      <c r="O19" s="82">
        <f t="shared" si="4"/>
        <v>1.1265403887604185E-3</v>
      </c>
      <c r="P19" s="76">
        <f>分析係数表!C22</f>
        <v>0.13366912049593183</v>
      </c>
      <c r="Q19" s="82">
        <f t="shared" si="5"/>
        <v>1.5058366296875027E-4</v>
      </c>
      <c r="R19" s="83">
        <v>2.6009748955526861E-3</v>
      </c>
      <c r="S19" s="84">
        <f t="shared" si="6"/>
        <v>0.10980411398455134</v>
      </c>
      <c r="T19" s="85">
        <f>分析係数表!F22</f>
        <v>0.41154908926859529</v>
      </c>
      <c r="U19" s="86">
        <f t="shared" si="7"/>
        <v>4.5189783108287133E-2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投入係数表!Y20</f>
        <v>9.5392540303348283E-5</v>
      </c>
      <c r="E20" s="77">
        <f t="shared" si="0"/>
        <v>9.5392540303348289E-3</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5.6327019438020924E-4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投入係数表!Y21</f>
        <v>1.9078508060669657E-4</v>
      </c>
      <c r="E21" s="77">
        <f t="shared" si="0"/>
        <v>1.9078508060669658E-2</v>
      </c>
      <c r="F21" s="76">
        <f>分析係数表!C24</f>
        <v>0.55726027397260269</v>
      </c>
      <c r="G21" s="77">
        <f t="shared" si="1"/>
        <v>1.0631694628877282E-2</v>
      </c>
      <c r="H21" s="77">
        <v>4.4436196467658541E-2</v>
      </c>
      <c r="I21" s="77">
        <f t="shared" si="2"/>
        <v>4.4436196467658541E-2</v>
      </c>
      <c r="J21" s="76">
        <f>分析係数表!G24</f>
        <v>0.20783847980997625</v>
      </c>
      <c r="K21" s="78">
        <f t="shared" si="3"/>
        <v>9.2355515223755871E-3</v>
      </c>
      <c r="L21" s="79"/>
      <c r="M21" s="80"/>
      <c r="N21" s="81">
        <f>分析係数表!H24</f>
        <v>3.255683412854336E-4</v>
      </c>
      <c r="O21" s="82">
        <f t="shared" si="4"/>
        <v>8.1674178185130331E-3</v>
      </c>
      <c r="P21" s="76">
        <f>分析係数表!C24</f>
        <v>0.55726027397260269</v>
      </c>
      <c r="Q21" s="82">
        <f t="shared" si="5"/>
        <v>4.5513774911932897E-3</v>
      </c>
      <c r="R21" s="83">
        <v>2.3448198176343492E-2</v>
      </c>
      <c r="S21" s="84">
        <f t="shared" si="6"/>
        <v>6.7884394644002033E-2</v>
      </c>
      <c r="T21" s="85">
        <f>分析係数表!F24</f>
        <v>0.38954869358669836</v>
      </c>
      <c r="U21" s="86">
        <f t="shared" si="7"/>
        <v>2.6444277248494855E-2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投入係数表!Y22</f>
        <v>2.8617762091004482E-4</v>
      </c>
      <c r="E22" s="77">
        <f t="shared" si="0"/>
        <v>2.8617762091004483E-2</v>
      </c>
      <c r="F22" s="76">
        <f>分析係数表!C25</f>
        <v>7.2460776218001621E-2</v>
      </c>
      <c r="G22" s="77">
        <f t="shared" si="1"/>
        <v>2.073665254736286E-3</v>
      </c>
      <c r="H22" s="77">
        <v>2.7538429735061425E-2</v>
      </c>
      <c r="I22" s="77">
        <f t="shared" si="2"/>
        <v>2.7538429735061425E-2</v>
      </c>
      <c r="J22" s="76">
        <f>分析係数表!G25</f>
        <v>0.19694960212201593</v>
      </c>
      <c r="K22" s="78">
        <f t="shared" si="3"/>
        <v>5.4236827793854398E-3</v>
      </c>
      <c r="L22" s="79"/>
      <c r="M22" s="80"/>
      <c r="N22" s="81">
        <f>分析係数表!H25</f>
        <v>5.0519225371877636E-4</v>
      </c>
      <c r="O22" s="82">
        <f t="shared" si="4"/>
        <v>1.2673579373554709E-2</v>
      </c>
      <c r="P22" s="76">
        <f>分析係数表!C25</f>
        <v>7.2460776218001621E-2</v>
      </c>
      <c r="Q22" s="82">
        <f t="shared" si="5"/>
        <v>9.1833739886822889E-4</v>
      </c>
      <c r="R22" s="83">
        <v>1.3448061569965444E-2</v>
      </c>
      <c r="S22" s="84">
        <f t="shared" si="6"/>
        <v>4.0986491305026865E-2</v>
      </c>
      <c r="T22" s="85">
        <f>分析係数表!F25</f>
        <v>0.34811560565870908</v>
      </c>
      <c r="U22" s="86">
        <f t="shared" si="7"/>
        <v>1.426803724447484E-2</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投入係数表!Y23</f>
        <v>8.3945435466946487E-3</v>
      </c>
      <c r="E23" s="77">
        <f t="shared" si="0"/>
        <v>0.83945435466946483</v>
      </c>
      <c r="F23" s="76">
        <f>分析係数表!C26</f>
        <v>0.52994639944068989</v>
      </c>
      <c r="G23" s="77">
        <f t="shared" si="1"/>
        <v>0.44486581275189074</v>
      </c>
      <c r="H23" s="77">
        <v>0.52223989331857801</v>
      </c>
      <c r="I23" s="77">
        <f t="shared" si="2"/>
        <v>0.52223989331857801</v>
      </c>
      <c r="J23" s="76">
        <f>分析係数表!G26</f>
        <v>0.19649205047072152</v>
      </c>
      <c r="K23" s="78">
        <f t="shared" si="3"/>
        <v>0.10261598747577826</v>
      </c>
      <c r="L23" s="79"/>
      <c r="M23" s="80"/>
      <c r="N23" s="81">
        <f>分析係数表!H26</f>
        <v>1.0148751052483862E-2</v>
      </c>
      <c r="O23" s="82">
        <f t="shared" si="4"/>
        <v>0.25459812785985458</v>
      </c>
      <c r="P23" s="76">
        <f>分析係数表!C26</f>
        <v>0.52994639944068989</v>
      </c>
      <c r="Q23" s="82">
        <f t="shared" si="5"/>
        <v>0.13492336116367035</v>
      </c>
      <c r="R23" s="83">
        <v>0.1576713635087906</v>
      </c>
      <c r="S23" s="84">
        <f t="shared" si="6"/>
        <v>0.67991125682736864</v>
      </c>
      <c r="T23" s="85">
        <f>分析係数表!F26</f>
        <v>0.33286456502207118</v>
      </c>
      <c r="U23" s="86">
        <f t="shared" si="7"/>
        <v>0.22631836475745179</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投入係数表!Y24</f>
        <v>1.7170657254602689E-3</v>
      </c>
      <c r="E24" s="77">
        <f t="shared" si="0"/>
        <v>0.17170657254602689</v>
      </c>
      <c r="F24" s="76">
        <f>分析係数表!C27</f>
        <v>1</v>
      </c>
      <c r="G24" s="77">
        <f t="shared" si="1"/>
        <v>0.17170657254602689</v>
      </c>
      <c r="H24" s="77">
        <v>0.18599198366235917</v>
      </c>
      <c r="I24" s="77">
        <f t="shared" si="2"/>
        <v>0.18599198366235917</v>
      </c>
      <c r="J24" s="76">
        <f>分析係数表!G27</f>
        <v>0.17101837770961673</v>
      </c>
      <c r="K24" s="78">
        <f t="shared" si="3"/>
        <v>3.1808047312930202E-2</v>
      </c>
      <c r="L24" s="79"/>
      <c r="M24" s="80"/>
      <c r="N24" s="81">
        <f>分析係数表!H27</f>
        <v>1.1349985966881842E-2</v>
      </c>
      <c r="O24" s="82">
        <f t="shared" si="4"/>
        <v>0.28473308325919577</v>
      </c>
      <c r="P24" s="76">
        <f>分析係数表!C27</f>
        <v>1</v>
      </c>
      <c r="Q24" s="82">
        <f t="shared" si="5"/>
        <v>0.28473308325919577</v>
      </c>
      <c r="R24" s="83">
        <v>0.2960050683047144</v>
      </c>
      <c r="S24" s="84">
        <f t="shared" si="6"/>
        <v>0.48199705196707354</v>
      </c>
      <c r="T24" s="85">
        <f>分析係数表!F27</f>
        <v>0.32043714720210326</v>
      </c>
      <c r="U24" s="86">
        <f t="shared" si="7"/>
        <v>0.15444976029215296</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投入係数表!Y25</f>
        <v>0</v>
      </c>
      <c r="E25" s="77">
        <f t="shared" si="0"/>
        <v>0</v>
      </c>
      <c r="F25" s="76">
        <f>分析係数表!C28</f>
        <v>0.16640624999999998</v>
      </c>
      <c r="G25" s="77">
        <f t="shared" si="1"/>
        <v>0</v>
      </c>
      <c r="H25" s="77">
        <v>5.3659870652434161E-2</v>
      </c>
      <c r="I25" s="77">
        <f t="shared" si="2"/>
        <v>5.3659870652434161E-2</v>
      </c>
      <c r="J25" s="76">
        <f>分析係数表!G28</f>
        <v>0.1248661800486618</v>
      </c>
      <c r="K25" s="78">
        <f t="shared" si="3"/>
        <v>6.7003030702747473E-3</v>
      </c>
      <c r="L25" s="79"/>
      <c r="M25" s="80"/>
      <c r="N25" s="81">
        <f>分析係数表!H28</f>
        <v>1.9927027785573953E-2</v>
      </c>
      <c r="O25" s="82">
        <f t="shared" si="4"/>
        <v>0.49990229751243564</v>
      </c>
      <c r="P25" s="76">
        <f>分析係数表!C28</f>
        <v>0.16640624999999998</v>
      </c>
      <c r="Q25" s="82">
        <f t="shared" si="5"/>
        <v>8.3186866695428727E-2</v>
      </c>
      <c r="R25" s="83">
        <v>9.8637890817749596E-2</v>
      </c>
      <c r="S25" s="84">
        <f t="shared" si="6"/>
        <v>0.15229776147018376</v>
      </c>
      <c r="T25" s="85">
        <f>分析係数表!F28</f>
        <v>0.21187347931873479</v>
      </c>
      <c r="U25" s="86">
        <f t="shared" si="7"/>
        <v>3.226785661514258E-2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投入係数表!Y26</f>
        <v>3.3387389106171897E-3</v>
      </c>
      <c r="E26" s="77">
        <f t="shared" si="0"/>
        <v>0.33387389106171894</v>
      </c>
      <c r="F26" s="76">
        <f>分析係数表!C29</f>
        <v>0.73364739989128469</v>
      </c>
      <c r="G26" s="77">
        <f t="shared" si="1"/>
        <v>0.24494571206901614</v>
      </c>
      <c r="H26" s="77">
        <v>0.41847107235129372</v>
      </c>
      <c r="I26" s="77">
        <f t="shared" si="2"/>
        <v>0.41847107235129372</v>
      </c>
      <c r="J26" s="76">
        <f>分析係数表!G29</f>
        <v>0.26009380097879281</v>
      </c>
      <c r="K26" s="78">
        <f t="shared" si="3"/>
        <v>0.1088417318075194</v>
      </c>
      <c r="L26" s="79"/>
      <c r="M26" s="80"/>
      <c r="N26" s="81">
        <f>分析係数表!H29</f>
        <v>1.0137524557956778E-2</v>
      </c>
      <c r="O26" s="82">
        <f t="shared" si="4"/>
        <v>0.25431649276266449</v>
      </c>
      <c r="P26" s="76">
        <f>分析係数表!C29</f>
        <v>0.73364739989128469</v>
      </c>
      <c r="Q26" s="82">
        <f t="shared" si="5"/>
        <v>0.18657863366479951</v>
      </c>
      <c r="R26" s="83">
        <v>0.30779650385928425</v>
      </c>
      <c r="S26" s="84">
        <f t="shared" si="6"/>
        <v>0.72626757621057791</v>
      </c>
      <c r="T26" s="85">
        <f>分析係数表!F29</f>
        <v>0.41032830342577487</v>
      </c>
      <c r="U26" s="86">
        <f t="shared" si="7"/>
        <v>0.29800814237963608</v>
      </c>
      <c r="V26" s="87">
        <f>分析係数表!D29</f>
        <v>0.11816884176182708</v>
      </c>
      <c r="W26" s="167">
        <f t="shared" si="8"/>
        <v>0</v>
      </c>
      <c r="X26" s="76">
        <f>分析係数表!E29</f>
        <v>9.9714518760195756E-2</v>
      </c>
      <c r="Y26" s="166">
        <f t="shared" si="9"/>
        <v>0</v>
      </c>
    </row>
    <row r="27" spans="1:25" x14ac:dyDescent="0.2">
      <c r="A27" s="6" t="s">
        <v>15</v>
      </c>
      <c r="B27" s="5" t="s">
        <v>36</v>
      </c>
      <c r="C27" s="75">
        <f>最終需要_まとめ!C28</f>
        <v>100</v>
      </c>
      <c r="D27" s="76">
        <f>投入係数表!Y27</f>
        <v>6.6774778212343796E-4</v>
      </c>
      <c r="E27" s="77">
        <f t="shared" si="0"/>
        <v>6.6774778212343802E-2</v>
      </c>
      <c r="F27" s="76">
        <f>分析係数表!C30</f>
        <v>1</v>
      </c>
      <c r="G27" s="77">
        <f t="shared" si="1"/>
        <v>6.6774778212343802E-2</v>
      </c>
      <c r="H27" s="77">
        <v>0.11850710824036122</v>
      </c>
      <c r="I27" s="77">
        <f t="shared" si="2"/>
        <v>100.11850710824037</v>
      </c>
      <c r="J27" s="76">
        <f>分析係数表!G30</f>
        <v>0.34455785557569396</v>
      </c>
      <c r="K27" s="78">
        <f t="shared" si="3"/>
        <v>34.49661811265517</v>
      </c>
      <c r="L27" s="79"/>
      <c r="M27" s="80"/>
      <c r="N27" s="81">
        <f>分析係数表!H30</f>
        <v>0</v>
      </c>
      <c r="O27" s="82">
        <f t="shared" si="4"/>
        <v>0</v>
      </c>
      <c r="P27" s="76">
        <f>分析係数表!C30</f>
        <v>1</v>
      </c>
      <c r="Q27" s="82">
        <f t="shared" si="5"/>
        <v>0</v>
      </c>
      <c r="R27" s="83">
        <v>6.2236366174000267E-2</v>
      </c>
      <c r="S27" s="84">
        <f t="shared" si="6"/>
        <v>100.18074347441437</v>
      </c>
      <c r="T27" s="85">
        <f>分析係数表!F30</f>
        <v>0.43861490031479539</v>
      </c>
      <c r="U27" s="86">
        <f t="shared" si="7"/>
        <v>43.940766812492349</v>
      </c>
      <c r="V27" s="87">
        <f>分析係数表!D30</f>
        <v>0.11847753505675857</v>
      </c>
      <c r="W27" s="167">
        <f t="shared" si="8"/>
        <v>12</v>
      </c>
      <c r="X27" s="76">
        <f>分析係数表!E30</f>
        <v>7.8889630830869029E-2</v>
      </c>
      <c r="Y27" s="166">
        <f t="shared" si="9"/>
        <v>8</v>
      </c>
    </row>
    <row r="28" spans="1:25" x14ac:dyDescent="0.2">
      <c r="A28" s="6" t="s">
        <v>16</v>
      </c>
      <c r="B28" s="5" t="s">
        <v>192</v>
      </c>
      <c r="C28" s="90"/>
      <c r="D28" s="76">
        <f>投入係数表!Y28</f>
        <v>3.0525612897071451E-3</v>
      </c>
      <c r="E28" s="77">
        <f t="shared" si="0"/>
        <v>0.30525612897071452</v>
      </c>
      <c r="F28" s="76">
        <f>分析係数表!C31</f>
        <v>8.5246870996353641E-2</v>
      </c>
      <c r="G28" s="77">
        <f t="shared" si="1"/>
        <v>2.6022129847212791E-2</v>
      </c>
      <c r="H28" s="77">
        <v>5.6708192916613769E-2</v>
      </c>
      <c r="I28" s="77">
        <f t="shared" si="2"/>
        <v>5.6708192916613769E-2</v>
      </c>
      <c r="J28" s="76">
        <f>分析係数表!G31</f>
        <v>7.1346375143843496E-2</v>
      </c>
      <c r="K28" s="78">
        <f t="shared" si="3"/>
        <v>4.0459240055581748E-3</v>
      </c>
      <c r="L28" s="79"/>
      <c r="M28" s="80"/>
      <c r="N28" s="81">
        <f>分析係数表!H31</f>
        <v>2.2093741229301151E-2</v>
      </c>
      <c r="O28" s="82">
        <f t="shared" si="4"/>
        <v>0.55425787127012593</v>
      </c>
      <c r="P28" s="76">
        <f>分析係数表!C31</f>
        <v>8.5246870996353641E-2</v>
      </c>
      <c r="Q28" s="82">
        <f t="shared" si="5"/>
        <v>4.7248749250878005E-2</v>
      </c>
      <c r="R28" s="83">
        <v>6.4524453055725683E-2</v>
      </c>
      <c r="S28" s="84">
        <f t="shared" si="6"/>
        <v>0.12123264597233946</v>
      </c>
      <c r="T28" s="85">
        <f>分析係数表!F31</f>
        <v>0.34637514384349827</v>
      </c>
      <c r="U28" s="86">
        <f t="shared" si="7"/>
        <v>4.1991975187196981E-2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投入係数表!Y29</f>
        <v>7.6314032242678627E-4</v>
      </c>
      <c r="E29" s="77">
        <f t="shared" si="0"/>
        <v>7.6314032242678631E-2</v>
      </c>
      <c r="F29" s="76">
        <f>分析係数表!C32</f>
        <v>0.30214830214830213</v>
      </c>
      <c r="G29" s="77">
        <f t="shared" si="1"/>
        <v>2.3058155272216135E-2</v>
      </c>
      <c r="H29" s="77">
        <v>3.2253272621787774E-2</v>
      </c>
      <c r="I29" s="77">
        <f t="shared" si="2"/>
        <v>3.2253272621787774E-2</v>
      </c>
      <c r="J29" s="76">
        <f>分析係数表!G32</f>
        <v>0.14123006833712984</v>
      </c>
      <c r="K29" s="78">
        <f t="shared" si="3"/>
        <v>4.555131896471166E-3</v>
      </c>
      <c r="L29" s="79"/>
      <c r="M29" s="80"/>
      <c r="N29" s="81">
        <f>分析係数表!H32</f>
        <v>6.1970249789503225E-3</v>
      </c>
      <c r="O29" s="82">
        <f t="shared" si="4"/>
        <v>0.15546257364893776</v>
      </c>
      <c r="P29" s="76">
        <f>分析係数表!C32</f>
        <v>0.30214830214830213</v>
      </c>
      <c r="Q29" s="82">
        <f t="shared" si="5"/>
        <v>4.6972752675631918E-2</v>
      </c>
      <c r="R29" s="83">
        <v>6.1045921269036303E-2</v>
      </c>
      <c r="S29" s="84">
        <f t="shared" si="6"/>
        <v>9.3299193890824084E-2</v>
      </c>
      <c r="T29" s="85">
        <f>分析係数表!F32</f>
        <v>0.48519362186788156</v>
      </c>
      <c r="U29" s="86">
        <f t="shared" si="7"/>
        <v>4.5268173801242664E-2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投入係数表!Y30</f>
        <v>2.003243346370314E-3</v>
      </c>
      <c r="E30" s="77">
        <f t="shared" si="0"/>
        <v>0.20032433463703139</v>
      </c>
      <c r="F30" s="76">
        <f>分析係数表!C33</f>
        <v>0.62789160608063455</v>
      </c>
      <c r="G30" s="77">
        <f t="shared" si="1"/>
        <v>0.12578196821228013</v>
      </c>
      <c r="H30" s="77">
        <v>0.15582345555640326</v>
      </c>
      <c r="I30" s="77">
        <f t="shared" si="2"/>
        <v>0.15582345555640326</v>
      </c>
      <c r="J30" s="76">
        <f>分析係数表!G33</f>
        <v>0.50525210084033612</v>
      </c>
      <c r="K30" s="78">
        <f t="shared" si="3"/>
        <v>7.8730128280073489E-2</v>
      </c>
      <c r="L30" s="79"/>
      <c r="M30" s="80"/>
      <c r="N30" s="81">
        <f>分析係数表!H33</f>
        <v>9.5425203480213302E-4</v>
      </c>
      <c r="O30" s="82">
        <f t="shared" si="4"/>
        <v>2.3938983261158894E-2</v>
      </c>
      <c r="P30" s="76">
        <f>分析係数表!C33</f>
        <v>0.62789160608063455</v>
      </c>
      <c r="Q30" s="82">
        <f t="shared" si="5"/>
        <v>1.5031086647786485E-2</v>
      </c>
      <c r="R30" s="83">
        <v>6.599483936045733E-2</v>
      </c>
      <c r="S30" s="84">
        <f t="shared" si="6"/>
        <v>0.22181829491686059</v>
      </c>
      <c r="T30" s="85">
        <f>分析係数表!F33</f>
        <v>0.63235294117647056</v>
      </c>
      <c r="U30" s="86">
        <f t="shared" si="7"/>
        <v>0.14026745119742653</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投入係数表!Y31</f>
        <v>5.9047982447772582E-2</v>
      </c>
      <c r="E31" s="77">
        <f t="shared" si="0"/>
        <v>5.9047982447772585</v>
      </c>
      <c r="F31" s="76">
        <f>分析係数表!C34</f>
        <v>0.27565714917493578</v>
      </c>
      <c r="G31" s="77">
        <f t="shared" si="1"/>
        <v>1.6276998506084637</v>
      </c>
      <c r="H31" s="77">
        <v>1.8149054856778695</v>
      </c>
      <c r="I31" s="77">
        <f t="shared" si="2"/>
        <v>1.8149054856778695</v>
      </c>
      <c r="J31" s="76">
        <f>分析係数表!G34</f>
        <v>0.42483061710309467</v>
      </c>
      <c r="K31" s="78">
        <f t="shared" si="3"/>
        <v>0.77102741746432102</v>
      </c>
      <c r="L31" s="79"/>
      <c r="M31" s="80"/>
      <c r="N31" s="81">
        <f>分析係数表!H34</f>
        <v>0.15684535503788941</v>
      </c>
      <c r="O31" s="82">
        <f t="shared" si="4"/>
        <v>3.9347239428429512</v>
      </c>
      <c r="P31" s="76">
        <f>分析係数表!C34</f>
        <v>0.27565714917493578</v>
      </c>
      <c r="Q31" s="82">
        <f t="shared" si="5"/>
        <v>1.0846347848744509</v>
      </c>
      <c r="R31" s="83">
        <v>1.220918917823486</v>
      </c>
      <c r="S31" s="84">
        <f t="shared" si="6"/>
        <v>3.0358244035013557</v>
      </c>
      <c r="T31" s="85">
        <f>分析係数表!F34</f>
        <v>0.69468351339803458</v>
      </c>
      <c r="U31" s="86">
        <f t="shared" si="7"/>
        <v>2.1089371626838145</v>
      </c>
      <c r="V31" s="87">
        <f>分析係数表!D34</f>
        <v>0.20460233168528352</v>
      </c>
      <c r="W31" s="167">
        <f t="shared" si="8"/>
        <v>1</v>
      </c>
      <c r="X31" s="76">
        <f>分析係数表!E34</f>
        <v>0.14466214978941586</v>
      </c>
      <c r="Y31" s="166">
        <f t="shared" si="9"/>
        <v>0</v>
      </c>
    </row>
    <row r="32" spans="1:25" x14ac:dyDescent="0.2">
      <c r="A32" s="6" t="s">
        <v>20</v>
      </c>
      <c r="B32" s="5" t="s">
        <v>37</v>
      </c>
      <c r="C32" s="90"/>
      <c r="D32" s="76">
        <f>投入係数表!Y32</f>
        <v>1.2591815320041973E-2</v>
      </c>
      <c r="E32" s="77">
        <f t="shared" si="0"/>
        <v>1.2591815320041972</v>
      </c>
      <c r="F32" s="76">
        <f>分析係数表!C35</f>
        <v>1</v>
      </c>
      <c r="G32" s="77">
        <f t="shared" si="1"/>
        <v>1.2591815320041972</v>
      </c>
      <c r="H32" s="77">
        <v>1.5329422239508135</v>
      </c>
      <c r="I32" s="77">
        <f t="shared" si="2"/>
        <v>1.5329422239508135</v>
      </c>
      <c r="J32" s="76">
        <f>分析係数表!G35</f>
        <v>0.31381419117031079</v>
      </c>
      <c r="K32" s="78">
        <f t="shared" si="3"/>
        <v>0.48105902411994195</v>
      </c>
      <c r="L32" s="79"/>
      <c r="M32" s="80"/>
      <c r="N32" s="81">
        <f>分析係数表!H35</f>
        <v>5.8153241650294694E-2</v>
      </c>
      <c r="O32" s="82">
        <f t="shared" si="4"/>
        <v>1.4588698034447418</v>
      </c>
      <c r="P32" s="76">
        <f>分析係数表!C35</f>
        <v>1</v>
      </c>
      <c r="Q32" s="82">
        <f t="shared" si="5"/>
        <v>1.4588698034447418</v>
      </c>
      <c r="R32" s="83">
        <v>1.8851614256085281</v>
      </c>
      <c r="S32" s="84">
        <f t="shared" si="6"/>
        <v>3.4181036495593418</v>
      </c>
      <c r="T32" s="85">
        <f>分析係数表!F35</f>
        <v>0.63575437714668681</v>
      </c>
      <c r="U32" s="86">
        <f t="shared" si="7"/>
        <v>2.1730743567484163</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投入係数表!Y33</f>
        <v>3.4341314509205379E-3</v>
      </c>
      <c r="E33" s="77">
        <f t="shared" si="0"/>
        <v>0.34341314509205378</v>
      </c>
      <c r="F33" s="76">
        <f>分析係数表!C36</f>
        <v>0.71183260362767953</v>
      </c>
      <c r="G33" s="77">
        <f t="shared" si="1"/>
        <v>0.24445267319084671</v>
      </c>
      <c r="H33" s="77">
        <v>0.37769261163893875</v>
      </c>
      <c r="I33" s="77">
        <f t="shared" si="2"/>
        <v>0.37769261163893875</v>
      </c>
      <c r="J33" s="76">
        <f>分析係数表!G36</f>
        <v>2.303890306122449E-2</v>
      </c>
      <c r="K33" s="78">
        <f t="shared" si="3"/>
        <v>8.7016234664902183E-3</v>
      </c>
      <c r="L33" s="79"/>
      <c r="M33" s="80"/>
      <c r="N33" s="81">
        <f>分析係数表!H36</f>
        <v>0.16821779399382542</v>
      </c>
      <c r="O33" s="82">
        <f t="shared" si="4"/>
        <v>4.2200202962965276</v>
      </c>
      <c r="P33" s="76">
        <f>分析係数表!C36</f>
        <v>0.71183260362767953</v>
      </c>
      <c r="Q33" s="82">
        <f t="shared" si="5"/>
        <v>3.003948034874409</v>
      </c>
      <c r="R33" s="83">
        <v>3.1599830333069101</v>
      </c>
      <c r="S33" s="84">
        <f t="shared" si="6"/>
        <v>3.5376756449458489</v>
      </c>
      <c r="T33" s="85">
        <f>分析係数表!F36</f>
        <v>0.87794961734693877</v>
      </c>
      <c r="U33" s="86">
        <f t="shared" si="7"/>
        <v>3.1059009787777927</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投入係数表!Y34</f>
        <v>2.6423733664027473E-2</v>
      </c>
      <c r="E34" s="77">
        <f t="shared" si="0"/>
        <v>2.6423733664027473</v>
      </c>
      <c r="F34" s="76">
        <f>分析係数表!C37</f>
        <v>0.53618737957610785</v>
      </c>
      <c r="G34" s="77">
        <f t="shared" si="1"/>
        <v>1.4168072511931877</v>
      </c>
      <c r="H34" s="77">
        <v>1.7354587544098021</v>
      </c>
      <c r="I34" s="77">
        <f t="shared" si="2"/>
        <v>1.7354587544098021</v>
      </c>
      <c r="J34" s="76">
        <f>分析係数表!G37</f>
        <v>0.49029596047068413</v>
      </c>
      <c r="K34" s="78">
        <f t="shared" si="3"/>
        <v>0.85088841685061112</v>
      </c>
      <c r="L34" s="79"/>
      <c r="M34" s="80"/>
      <c r="N34" s="81">
        <f>分析係数表!H37</f>
        <v>4.9362896435587986E-2</v>
      </c>
      <c r="O34" s="82">
        <f t="shared" si="4"/>
        <v>1.2383495223448899</v>
      </c>
      <c r="P34" s="76">
        <f>分析係数表!C37</f>
        <v>0.53618737957610785</v>
      </c>
      <c r="Q34" s="82">
        <f t="shared" si="5"/>
        <v>0.66398738538543134</v>
      </c>
      <c r="R34" s="83">
        <v>0.87512749118335886</v>
      </c>
      <c r="S34" s="84">
        <f t="shared" si="6"/>
        <v>2.610586245593161</v>
      </c>
      <c r="T34" s="85">
        <f>分析係数表!F37</f>
        <v>0.71575569252712545</v>
      </c>
      <c r="U34" s="86">
        <f t="shared" si="7"/>
        <v>1.8685419661163214</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投入係数表!Y35</f>
        <v>8.4899360869979974E-3</v>
      </c>
      <c r="E35" s="77">
        <f t="shared" si="0"/>
        <v>0.84899360869979978</v>
      </c>
      <c r="F35" s="76">
        <f>分析係数表!C38</f>
        <v>4.5765302018820897E-2</v>
      </c>
      <c r="G35" s="77">
        <f t="shared" si="1"/>
        <v>3.8854448914194983E-2</v>
      </c>
      <c r="H35" s="77">
        <v>6.0619912041853373E-2</v>
      </c>
      <c r="I35" s="77">
        <f t="shared" si="2"/>
        <v>6.0619912041853373E-2</v>
      </c>
      <c r="J35" s="76">
        <f>分析係数表!G38</f>
        <v>0.29880478087649404</v>
      </c>
      <c r="K35" s="78">
        <f t="shared" si="3"/>
        <v>1.8113519534418341E-2</v>
      </c>
      <c r="L35" s="79"/>
      <c r="M35" s="80"/>
      <c r="N35" s="81">
        <f>分析係数表!H38</f>
        <v>4.3266909907381419E-2</v>
      </c>
      <c r="O35" s="82">
        <f t="shared" si="4"/>
        <v>1.0854216645706631</v>
      </c>
      <c r="P35" s="76">
        <f>分析係数表!C38</f>
        <v>4.5765302018820897E-2</v>
      </c>
      <c r="Q35" s="82">
        <f t="shared" si="5"/>
        <v>4.9674650296847707E-2</v>
      </c>
      <c r="R35" s="83">
        <v>6.7001968743818127E-2</v>
      </c>
      <c r="S35" s="84">
        <f t="shared" si="6"/>
        <v>0.12762188078567149</v>
      </c>
      <c r="T35" s="85">
        <f>分析係数表!F38</f>
        <v>0.49667994687915007</v>
      </c>
      <c r="U35" s="86">
        <f t="shared" si="7"/>
        <v>6.3387228969244536E-2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投入係数表!Y36</f>
        <v>0</v>
      </c>
      <c r="E36" s="77">
        <f t="shared" si="0"/>
        <v>0</v>
      </c>
      <c r="F36" s="76">
        <f>分析係数表!C39</f>
        <v>1</v>
      </c>
      <c r="G36" s="77">
        <f t="shared" si="1"/>
        <v>0</v>
      </c>
      <c r="H36" s="77">
        <v>0.31917922194578907</v>
      </c>
      <c r="I36" s="77">
        <f t="shared" si="2"/>
        <v>0.31917922194578907</v>
      </c>
      <c r="J36" s="76">
        <f>分析係数表!G39</f>
        <v>0.34650769117538827</v>
      </c>
      <c r="K36" s="78">
        <f t="shared" si="3"/>
        <v>0.11059805526759219</v>
      </c>
      <c r="L36" s="79"/>
      <c r="M36" s="80"/>
      <c r="N36" s="81">
        <f>分析係数表!H39</f>
        <v>3.8057816446814483E-3</v>
      </c>
      <c r="O36" s="82">
        <f t="shared" si="4"/>
        <v>9.5474297947445469E-2</v>
      </c>
      <c r="P36" s="76">
        <f>分析係数表!C39</f>
        <v>1</v>
      </c>
      <c r="Q36" s="82">
        <f t="shared" si="5"/>
        <v>9.5474297947445469E-2</v>
      </c>
      <c r="R36" s="83">
        <v>0.33526184143494242</v>
      </c>
      <c r="S36" s="84">
        <f t="shared" si="6"/>
        <v>0.65444106338073149</v>
      </c>
      <c r="T36" s="85">
        <f>分析係数表!F39</f>
        <v>0.69721056892617939</v>
      </c>
      <c r="U36" s="86">
        <f t="shared" si="7"/>
        <v>0.45628322612833361</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投入係数表!Y37</f>
        <v>1.9078508060669657E-4</v>
      </c>
      <c r="E37" s="77">
        <f t="shared" si="0"/>
        <v>1.9078508060669658E-2</v>
      </c>
      <c r="F37" s="76">
        <f>分析係数表!C40</f>
        <v>0.81742190937087544</v>
      </c>
      <c r="G37" s="77">
        <f t="shared" si="1"/>
        <v>1.559519048690023E-2</v>
      </c>
      <c r="H37" s="77">
        <v>1.8580415905075726E-2</v>
      </c>
      <c r="I37" s="77">
        <f t="shared" si="2"/>
        <v>1.8580415905075726E-2</v>
      </c>
      <c r="J37" s="76">
        <f>分析係数表!G40</f>
        <v>0.56450715973863475</v>
      </c>
      <c r="K37" s="78">
        <f t="shared" si="3"/>
        <v>1.0488777809336852E-2</v>
      </c>
      <c r="L37" s="79"/>
      <c r="M37" s="80"/>
      <c r="N37" s="81">
        <f>分析係数表!H40</f>
        <v>3.0412573673870333E-2</v>
      </c>
      <c r="O37" s="82">
        <f t="shared" si="4"/>
        <v>0.76294947828799342</v>
      </c>
      <c r="P37" s="76">
        <f>分析係数表!C40</f>
        <v>0.81742190937087544</v>
      </c>
      <c r="Q37" s="82">
        <f t="shared" si="5"/>
        <v>0.62365161929568491</v>
      </c>
      <c r="R37" s="83">
        <v>0.62540751995989685</v>
      </c>
      <c r="S37" s="84">
        <f t="shared" si="6"/>
        <v>0.6439879358649726</v>
      </c>
      <c r="T37" s="85">
        <f>分析係数表!F40</f>
        <v>0.75483108577783953</v>
      </c>
      <c r="U37" s="86">
        <f t="shared" si="7"/>
        <v>0.48610211285678695</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投入係数表!Y38</f>
        <v>0</v>
      </c>
      <c r="E38" s="77">
        <f t="shared" si="0"/>
        <v>0</v>
      </c>
      <c r="F38" s="76">
        <f>分析係数表!C41</f>
        <v>0.72941623882867468</v>
      </c>
      <c r="G38" s="77">
        <f t="shared" si="1"/>
        <v>0</v>
      </c>
      <c r="H38" s="77">
        <v>3.0716131470164675E-3</v>
      </c>
      <c r="I38" s="77">
        <f t="shared" si="2"/>
        <v>3.0716131470164675E-3</v>
      </c>
      <c r="J38" s="76">
        <f>分析係数表!G41</f>
        <v>0.453348349649138</v>
      </c>
      <c r="K38" s="78">
        <f t="shared" si="3"/>
        <v>1.3925107509605106E-3</v>
      </c>
      <c r="L38" s="79"/>
      <c r="M38" s="80"/>
      <c r="N38" s="81">
        <f>分析係数表!H41</f>
        <v>5.191131069323604E-2</v>
      </c>
      <c r="O38" s="82">
        <f t="shared" si="4"/>
        <v>1.3022806894070438</v>
      </c>
      <c r="P38" s="76">
        <f>分析係数表!C41</f>
        <v>0.72941623882867468</v>
      </c>
      <c r="Q38" s="82">
        <f t="shared" si="5"/>
        <v>0.94990468236649939</v>
      </c>
      <c r="R38" s="83">
        <v>0.9665850410541621</v>
      </c>
      <c r="S38" s="84">
        <f t="shared" si="6"/>
        <v>0.96965665420117853</v>
      </c>
      <c r="T38" s="85">
        <f>分析係数表!F41</f>
        <v>0.55271593173351818</v>
      </c>
      <c r="U38" s="86">
        <f t="shared" si="7"/>
        <v>0.5359446810884102</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投入係数表!Y39</f>
        <v>6.6774778212343796E-4</v>
      </c>
      <c r="E39" s="77">
        <f>$C$27*D39</f>
        <v>6.6774778212343802E-2</v>
      </c>
      <c r="F39" s="76">
        <f>分析係数表!C42</f>
        <v>0.64552736982643522</v>
      </c>
      <c r="G39" s="77">
        <f>E39*F39</f>
        <v>4.3104946950157846E-2</v>
      </c>
      <c r="H39" s="77">
        <v>6.0740772791644443E-2</v>
      </c>
      <c r="I39" s="77">
        <f>C39+H39</f>
        <v>6.0740772791644443E-2</v>
      </c>
      <c r="J39" s="76">
        <f>分析係数表!G42</f>
        <v>0.48562628336755648</v>
      </c>
      <c r="K39" s="78">
        <f>I39*J39</f>
        <v>2.9497315739679487E-2</v>
      </c>
      <c r="L39" s="79"/>
      <c r="M39" s="80"/>
      <c r="N39" s="81">
        <f>分析係数表!H42</f>
        <v>1.1765366264383946E-2</v>
      </c>
      <c r="O39" s="82">
        <f t="shared" si="4"/>
        <v>0.29515358185522966</v>
      </c>
      <c r="P39" s="76">
        <f>分析係数表!C42</f>
        <v>0.64552736982643522</v>
      </c>
      <c r="Q39" s="82">
        <f>O39*P39</f>
        <v>0.19052971538985786</v>
      </c>
      <c r="R39" s="83">
        <v>0.20497135123481861</v>
      </c>
      <c r="S39" s="84">
        <f>I39+R39</f>
        <v>0.26571212402646305</v>
      </c>
      <c r="T39" s="85">
        <f>分析係数表!F42</f>
        <v>0.5462012320328542</v>
      </c>
      <c r="U39" s="86">
        <f>S39*T39</f>
        <v>0.14513228950932067</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投入係数表!Y40</f>
        <v>9.5678717924258319E-2</v>
      </c>
      <c r="E40" s="77">
        <f>$C$27*D40</f>
        <v>9.5678717924258319</v>
      </c>
      <c r="F40" s="76">
        <f>分析係数表!C43</f>
        <v>0.44974585997704541</v>
      </c>
      <c r="G40" s="77">
        <f>E40*F40</f>
        <v>4.3031107274346709</v>
      </c>
      <c r="H40" s="77">
        <v>4.9296041700624293</v>
      </c>
      <c r="I40" s="77">
        <f>C40+H40</f>
        <v>4.9296041700624293</v>
      </c>
      <c r="J40" s="76">
        <f>分析係数表!G43</f>
        <v>0.36430023338101331</v>
      </c>
      <c r="K40" s="78">
        <f>I40*J40</f>
        <v>1.7958559496297595</v>
      </c>
      <c r="L40" s="79"/>
      <c r="M40" s="80"/>
      <c r="N40" s="81">
        <f>分析係数表!H43</f>
        <v>3.2949761436991298E-2</v>
      </c>
      <c r="O40" s="82">
        <f t="shared" si="4"/>
        <v>0.82659901025295701</v>
      </c>
      <c r="P40" s="76">
        <f>分析係数表!C43</f>
        <v>0.44974585997704541</v>
      </c>
      <c r="Q40" s="82">
        <f>O40*P40</f>
        <v>0.37175948272239073</v>
      </c>
      <c r="R40" s="83">
        <v>0.74351774476973242</v>
      </c>
      <c r="S40" s="84">
        <f>I40+R40</f>
        <v>5.6731219148321621</v>
      </c>
      <c r="T40" s="85">
        <f>分析係数表!F43</f>
        <v>0.57336445080177667</v>
      </c>
      <c r="U40" s="86">
        <f>S40*T40</f>
        <v>3.2527664310292663</v>
      </c>
      <c r="V40" s="87">
        <f>分析係数表!D43</f>
        <v>9.4481668297824284E-2</v>
      </c>
      <c r="W40" s="167">
        <f>ROUND(S40*V40,0)</f>
        <v>1</v>
      </c>
      <c r="X40" s="76">
        <f>分析係数表!E43</f>
        <v>6.9412030414815931E-2</v>
      </c>
      <c r="Y40" s="166">
        <f>ROUND(S40*X40,0)</f>
        <v>0</v>
      </c>
    </row>
    <row r="41" spans="1:25" x14ac:dyDescent="0.2">
      <c r="A41" s="6" t="s">
        <v>340</v>
      </c>
      <c r="B41" s="5" t="s">
        <v>42</v>
      </c>
      <c r="C41" s="90"/>
      <c r="D41" s="76">
        <f>投入係数表!Y41</f>
        <v>1.9078508060669657E-4</v>
      </c>
      <c r="E41" s="77">
        <f>$C$27*D41</f>
        <v>1.9078508060669658E-2</v>
      </c>
      <c r="F41" s="76">
        <f>分析係数表!C44</f>
        <v>0.68535687071374141</v>
      </c>
      <c r="G41" s="77">
        <f>E41*F41</f>
        <v>1.3075586582347448E-2</v>
      </c>
      <c r="H41" s="77">
        <v>2.0209064757440519E-2</v>
      </c>
      <c r="I41" s="77">
        <f>C41+H41</f>
        <v>2.0209064757440519E-2</v>
      </c>
      <c r="J41" s="76">
        <f>分析係数表!G44</f>
        <v>0.27039319248826293</v>
      </c>
      <c r="K41" s="78">
        <f>I41*J41</f>
        <v>5.4643935369663851E-3</v>
      </c>
      <c r="L41" s="79"/>
      <c r="M41" s="80"/>
      <c r="N41" s="81">
        <f>分析係数表!H44</f>
        <v>0.11684535503788943</v>
      </c>
      <c r="O41" s="82">
        <f t="shared" si="4"/>
        <v>2.9312580915546089</v>
      </c>
      <c r="P41" s="76">
        <f>分析係数表!C44</f>
        <v>0.68535687071374141</v>
      </c>
      <c r="Q41" s="82">
        <f>O41*P41</f>
        <v>2.0089578728822004</v>
      </c>
      <c r="R41" s="83">
        <v>2.0465664875278309</v>
      </c>
      <c r="S41" s="84">
        <f>I41+R41</f>
        <v>2.0667755522852715</v>
      </c>
      <c r="T41" s="85">
        <f>分析係数表!F44</f>
        <v>0.52366979655712054</v>
      </c>
      <c r="U41" s="86">
        <f>S41*T41</f>
        <v>1.0823079329944585</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投入係数表!Y42</f>
        <v>2.7663836687971E-3</v>
      </c>
      <c r="E42" s="77">
        <f>$C$27*D42</f>
        <v>0.27663836687971</v>
      </c>
      <c r="F42" s="76">
        <f>分析係数表!C45</f>
        <v>1</v>
      </c>
      <c r="G42" s="77">
        <f>E42*F42</f>
        <v>0.27663836687971</v>
      </c>
      <c r="H42" s="77">
        <v>0.36831371382311634</v>
      </c>
      <c r="I42" s="77">
        <f>C42+H42</f>
        <v>0.36831371382311634</v>
      </c>
      <c r="J42" s="76">
        <f>分析係数表!G45</f>
        <v>0</v>
      </c>
      <c r="K42" s="78">
        <f>I42*J42</f>
        <v>0</v>
      </c>
      <c r="L42" s="79"/>
      <c r="M42" s="80"/>
      <c r="N42" s="81">
        <f>分析係数表!H45</f>
        <v>0</v>
      </c>
      <c r="O42" s="82">
        <f t="shared" si="4"/>
        <v>0</v>
      </c>
      <c r="P42" s="76">
        <f>分析係数表!C45</f>
        <v>1</v>
      </c>
      <c r="Q42" s="82">
        <f>O42*P42</f>
        <v>0</v>
      </c>
      <c r="R42" s="83">
        <v>8.016419318074347E-2</v>
      </c>
      <c r="S42" s="84">
        <f>I42+R42</f>
        <v>0.44847790700385981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1.5644376609749117E-2</v>
      </c>
      <c r="E43" s="77">
        <f>$C$27*D43</f>
        <v>1.5644376609749118</v>
      </c>
      <c r="F43" s="76">
        <f>分析係数表!C46</f>
        <v>1</v>
      </c>
      <c r="G43" s="77">
        <f>E43*F43</f>
        <v>1.5644376609749118</v>
      </c>
      <c r="H43" s="77">
        <v>1.683488453210811</v>
      </c>
      <c r="I43" s="77">
        <f>C43+H43</f>
        <v>1.683488453210811</v>
      </c>
      <c r="J43" s="76">
        <f>分析係数表!G46</f>
        <v>9.2635479388605835E-3</v>
      </c>
      <c r="K43" s="78">
        <f>I43*J43</f>
        <v>1.55950759908366E-2</v>
      </c>
      <c r="L43" s="79"/>
      <c r="M43" s="80"/>
      <c r="N43" s="81">
        <f>分析係数表!H46</f>
        <v>4.7106371035644121E-2</v>
      </c>
      <c r="O43" s="82">
        <f t="shared" si="4"/>
        <v>1.181740867809679</v>
      </c>
      <c r="P43" s="76">
        <f>分析係数表!C46</f>
        <v>1</v>
      </c>
      <c r="Q43" s="82">
        <f>O43*P43</f>
        <v>1.181740867809679</v>
      </c>
      <c r="R43" s="83">
        <v>1.2647426051860897</v>
      </c>
      <c r="S43" s="84">
        <f>I43+R43</f>
        <v>2.9482310583969005</v>
      </c>
      <c r="T43" s="85">
        <f>分析係数表!F46</f>
        <v>0.31310792033348772</v>
      </c>
      <c r="U43" s="86">
        <f>S43*T43</f>
        <v>0.92311449535725087</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投入係数表!Y44</f>
        <v>0.54001717065725463</v>
      </c>
      <c r="E44" s="91">
        <f>SUM(E5:E43)</f>
        <v>54.001717065725458</v>
      </c>
      <c r="F44" s="92">
        <f>分析係数表!C47</f>
        <v>0.38982283979167087</v>
      </c>
      <c r="G44" s="91">
        <f>SUM(G5:G43)</f>
        <v>16.538020642864883</v>
      </c>
      <c r="H44" s="91">
        <f>SUM(H5:H43)</f>
        <v>19.74479428251583</v>
      </c>
      <c r="I44" s="91">
        <f>SUM(I5:I43)</f>
        <v>119.74479428251584</v>
      </c>
      <c r="J44" s="92">
        <f>分析係数表!G47</f>
        <v>0.23326731469175374</v>
      </c>
      <c r="K44" s="93">
        <f>SUM(K5:K43)</f>
        <v>40.010600131114145</v>
      </c>
      <c r="L44" s="94">
        <f>最終需要_まとめ!$L$33</f>
        <v>0.627</v>
      </c>
      <c r="M44" s="91">
        <f>K44*L44</f>
        <v>25.086646282208569</v>
      </c>
      <c r="N44" s="95">
        <f>分析係数表!H47</f>
        <v>1</v>
      </c>
      <c r="O44" s="96">
        <f>SUM(O5:O43)</f>
        <v>25.086646282208569</v>
      </c>
      <c r="P44" s="92">
        <f>分析係数表!C47</f>
        <v>0.38982283979167087</v>
      </c>
      <c r="Q44" s="96">
        <f>SUM(Q5:Q43)</f>
        <v>13.035441897283738</v>
      </c>
      <c r="R44" s="91">
        <f>SUM(R5:R43)</f>
        <v>15.420135709980565</v>
      </c>
      <c r="S44" s="97">
        <f>SUM(S5:S43)</f>
        <v>135.16492999249638</v>
      </c>
      <c r="T44" s="98">
        <f>分析係数表!F47</f>
        <v>0.43488259974461208</v>
      </c>
      <c r="U44" s="99">
        <f>SUM(U5:U43)</f>
        <v>63.359075011734433</v>
      </c>
      <c r="V44" s="100">
        <f>分析係数表!D47</f>
        <v>5.7416673181664192E-2</v>
      </c>
      <c r="W44" s="164">
        <f>SUM(W5:W43)</f>
        <v>14</v>
      </c>
      <c r="X44" s="92">
        <f>分析係数表!E47</f>
        <v>4.8986266385218774E-2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0.24707259953161598</v>
      </c>
      <c r="G5" s="77">
        <f t="shared" ref="G5:G38" si="1">E5*F5</f>
        <v>0</v>
      </c>
      <c r="H5" s="77">
        <f t="array" ref="H5:H43">MMULT(逆行列係数!C5:AO43,'24'!G5:G43)</f>
        <v>9.4860575693477651E-4</v>
      </c>
      <c r="I5" s="77">
        <f t="shared" ref="I5:I38" si="2">C5+H5</f>
        <v>9.4860575693477651E-4</v>
      </c>
      <c r="J5" s="76">
        <f>分析係数表!G8</f>
        <v>0.12001140250855188</v>
      </c>
      <c r="K5" s="78">
        <f t="shared" ref="K5:K38" si="3">I5*J5</f>
        <v>1.1384350731742899E-4</v>
      </c>
      <c r="L5" s="79" t="s">
        <v>183</v>
      </c>
      <c r="M5" s="80" t="s">
        <v>183</v>
      </c>
      <c r="N5" s="81">
        <f>分析係数表!H8</f>
        <v>1.0676396295256806E-2</v>
      </c>
      <c r="O5" s="82">
        <f t="shared" ref="O5:O43" si="4">$M$44*N5</f>
        <v>0.11280527575650398</v>
      </c>
      <c r="P5" s="76">
        <f>分析係数表!C8</f>
        <v>0.24707259953161598</v>
      </c>
      <c r="Q5" s="82">
        <f t="shared" ref="Q5:Q38" si="5">O5*P5</f>
        <v>2.7871092722040216E-2</v>
      </c>
      <c r="R5" s="83">
        <f t="array" ref="R5:R43">MMULT(逆行列係数!C5:AO43,'24'!Q5:Q43)</f>
        <v>4.3570076068814093E-2</v>
      </c>
      <c r="S5" s="84">
        <f t="shared" ref="S5:S38" si="6">I5+R5</f>
        <v>4.451868182574887E-2</v>
      </c>
      <c r="T5" s="85">
        <f>分析係数表!F8</f>
        <v>0.45011402508551879</v>
      </c>
      <c r="U5" s="86">
        <f t="shared" ref="U5:U38" si="7">S5*T5</f>
        <v>2.0038483068089356E-2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投入係数表!Z6</f>
        <v>0</v>
      </c>
      <c r="E6" s="77">
        <f t="shared" si="0"/>
        <v>0</v>
      </c>
      <c r="F6" s="76">
        <f>分析係数表!C9</f>
        <v>9.7560975609756073E-2</v>
      </c>
      <c r="G6" s="77">
        <f t="shared" si="1"/>
        <v>0</v>
      </c>
      <c r="H6" s="77">
        <v>1.4119890587212757E-4</v>
      </c>
      <c r="I6" s="77">
        <f t="shared" si="2"/>
        <v>1.4119890587212757E-4</v>
      </c>
      <c r="J6" s="76">
        <f>分析係数表!G9</f>
        <v>0.27272727272727271</v>
      </c>
      <c r="K6" s="78">
        <f t="shared" si="3"/>
        <v>3.8508792510580244E-5</v>
      </c>
      <c r="L6" s="79"/>
      <c r="M6" s="80"/>
      <c r="N6" s="81">
        <f>分析係数表!H9</f>
        <v>5.7255122088127987E-4</v>
      </c>
      <c r="O6" s="82">
        <f t="shared" si="4"/>
        <v>6.0494942834718232E-3</v>
      </c>
      <c r="P6" s="76">
        <f>分析係数表!C9</f>
        <v>9.7560975609756073E-2</v>
      </c>
      <c r="Q6" s="82">
        <f t="shared" si="5"/>
        <v>5.9019456424115331E-4</v>
      </c>
      <c r="R6" s="83">
        <v>7.1853300111520606E-4</v>
      </c>
      <c r="S6" s="84">
        <f t="shared" si="6"/>
        <v>8.5973190698733363E-4</v>
      </c>
      <c r="T6" s="85">
        <f>分析係数表!F9</f>
        <v>0.77272727272727271</v>
      </c>
      <c r="U6" s="86">
        <f t="shared" si="7"/>
        <v>6.6433829176293965E-4</v>
      </c>
      <c r="V6" s="87">
        <f>分析係数表!D9</f>
        <v>9.0909090909090912E-2</v>
      </c>
      <c r="W6" s="167">
        <f t="shared" si="8"/>
        <v>0</v>
      </c>
      <c r="X6" s="76">
        <f>分析係数表!E9</f>
        <v>0</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1.1268665822153395E-2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0.29804372842347526</v>
      </c>
      <c r="E8" s="77">
        <f t="shared" si="0"/>
        <v>29.804372842347526</v>
      </c>
      <c r="F8" s="76">
        <f>分析係数表!C11</f>
        <v>0.44906166219839139</v>
      </c>
      <c r="G8" s="77">
        <f t="shared" si="1"/>
        <v>13.384001209365175</v>
      </c>
      <c r="H8" s="77">
        <v>13.61274084321732</v>
      </c>
      <c r="I8" s="77">
        <f t="shared" si="2"/>
        <v>13.61274084321732</v>
      </c>
      <c r="J8" s="76">
        <f>分析係数表!G11</f>
        <v>0.33788395904436858</v>
      </c>
      <c r="K8" s="78">
        <f t="shared" si="3"/>
        <v>4.5995267695512441</v>
      </c>
      <c r="L8" s="79"/>
      <c r="M8" s="80"/>
      <c r="N8" s="81">
        <f>分析係数表!H11</f>
        <v>-2.2452989054167835E-5</v>
      </c>
      <c r="O8" s="82">
        <f t="shared" si="4"/>
        <v>-2.3723506994007145E-4</v>
      </c>
      <c r="P8" s="76">
        <f>分析係数表!C11</f>
        <v>0.44906166219839139</v>
      </c>
      <c r="Q8" s="82">
        <f t="shared" si="5"/>
        <v>-1.0653317483904011E-4</v>
      </c>
      <c r="R8" s="83">
        <v>6.7081178379676748E-3</v>
      </c>
      <c r="S8" s="84">
        <f t="shared" si="6"/>
        <v>13.619448961055289</v>
      </c>
      <c r="T8" s="85">
        <f>分析係数表!F11</f>
        <v>0.55767918088737201</v>
      </c>
      <c r="U8" s="86">
        <f t="shared" si="7"/>
        <v>7.5952831407386832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投入係数表!Z9</f>
        <v>0</v>
      </c>
      <c r="E9" s="77">
        <f t="shared" si="0"/>
        <v>0</v>
      </c>
      <c r="F9" s="76">
        <f>分析係数表!C12</f>
        <v>0.19299381807477189</v>
      </c>
      <c r="G9" s="77">
        <f t="shared" si="1"/>
        <v>0</v>
      </c>
      <c r="H9" s="77">
        <v>9.2103938259373861E-4</v>
      </c>
      <c r="I9" s="77">
        <f t="shared" si="2"/>
        <v>9.2103938259373861E-4</v>
      </c>
      <c r="J9" s="76">
        <f>分析係数表!G12</f>
        <v>0.13871320371671741</v>
      </c>
      <c r="K9" s="78">
        <f t="shared" si="3"/>
        <v>1.2776032350884489E-4</v>
      </c>
      <c r="L9" s="79"/>
      <c r="M9" s="80"/>
      <c r="N9" s="81">
        <f>分析係数表!H12</f>
        <v>9.0137524557956775E-2</v>
      </c>
      <c r="O9" s="82">
        <f t="shared" si="4"/>
        <v>0.95238018827441684</v>
      </c>
      <c r="P9" s="76">
        <f>分析係数表!C12</f>
        <v>0.19299381807477189</v>
      </c>
      <c r="Q9" s="82">
        <f t="shared" si="5"/>
        <v>0.18380348879384981</v>
      </c>
      <c r="R9" s="83">
        <v>0.21523073920906374</v>
      </c>
      <c r="S9" s="84">
        <f t="shared" si="6"/>
        <v>0.21615177859165749</v>
      </c>
      <c r="T9" s="85">
        <f>分析係数表!F12</f>
        <v>0.32372921058795973</v>
      </c>
      <c r="U9" s="86">
        <f t="shared" si="7"/>
        <v>6.9974644650660736E-2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0.15254214997146595</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投入係数表!Z11</f>
        <v>3.4522439585730723E-3</v>
      </c>
      <c r="E11" s="77">
        <f t="shared" si="0"/>
        <v>0.34522439585730724</v>
      </c>
      <c r="F11" s="76">
        <f>分析係数表!C14</f>
        <v>0.21988652218398286</v>
      </c>
      <c r="G11" s="77">
        <f t="shared" si="1"/>
        <v>7.5910191778129868E-2</v>
      </c>
      <c r="H11" s="77">
        <v>0.17017741279982537</v>
      </c>
      <c r="I11" s="77">
        <f t="shared" si="2"/>
        <v>0.17017741279982537</v>
      </c>
      <c r="J11" s="76">
        <f>分析係数表!G14</f>
        <v>0.16684014869888475</v>
      </c>
      <c r="K11" s="78">
        <f t="shared" si="3"/>
        <v>2.8392424856714359E-2</v>
      </c>
      <c r="L11" s="79"/>
      <c r="M11" s="80"/>
      <c r="N11" s="81">
        <f>分析係数表!H14</f>
        <v>1.1338759472354757E-3</v>
      </c>
      <c r="O11" s="82">
        <f t="shared" si="4"/>
        <v>1.1980371031973608E-2</v>
      </c>
      <c r="P11" s="76">
        <f>分析係数表!C14</f>
        <v>0.21988652218398286</v>
      </c>
      <c r="Q11" s="82">
        <f t="shared" si="5"/>
        <v>2.6343221206944103E-3</v>
      </c>
      <c r="R11" s="83">
        <v>3.0237505944244555E-2</v>
      </c>
      <c r="S11" s="84">
        <f t="shared" si="6"/>
        <v>0.20041491874406991</v>
      </c>
      <c r="T11" s="85">
        <f>分析係数表!F14</f>
        <v>0.30074349442379184</v>
      </c>
      <c r="U11" s="86">
        <f t="shared" si="7"/>
        <v>6.0273482997751884E-2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投入係数表!Z12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8.682803559806615E-2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投入係数表!Z13</f>
        <v>5.7537399309551207E-2</v>
      </c>
      <c r="E13" s="77">
        <f t="shared" si="0"/>
        <v>5.7537399309551205</v>
      </c>
      <c r="F13" s="76">
        <f>分析係数表!C16</f>
        <v>4.5651796563096703E-2</v>
      </c>
      <c r="G13" s="77">
        <f t="shared" si="1"/>
        <v>0.26266856480492923</v>
      </c>
      <c r="H13" s="77">
        <v>0.29174210163466163</v>
      </c>
      <c r="I13" s="77">
        <f t="shared" si="2"/>
        <v>0.29174210163466163</v>
      </c>
      <c r="J13" s="76">
        <f>分析係数表!G16</f>
        <v>3.2758620689655175E-2</v>
      </c>
      <c r="K13" s="78">
        <f t="shared" si="3"/>
        <v>9.5570688466527099E-3</v>
      </c>
      <c r="L13" s="79"/>
      <c r="M13" s="80"/>
      <c r="N13" s="81">
        <f>分析係数表!H16</f>
        <v>1.6682570867246702E-2</v>
      </c>
      <c r="O13" s="82">
        <f t="shared" si="4"/>
        <v>0.17626565696547308</v>
      </c>
      <c r="P13" s="76">
        <f>分析係数表!C16</f>
        <v>4.5651796563096703E-2</v>
      </c>
      <c r="Q13" s="82">
        <f t="shared" si="5"/>
        <v>8.046843912848366E-3</v>
      </c>
      <c r="R13" s="83">
        <v>1.0014065809351894E-2</v>
      </c>
      <c r="S13" s="84">
        <f t="shared" si="6"/>
        <v>0.30175616744401351</v>
      </c>
      <c r="T13" s="85">
        <f>分析係数表!F16</f>
        <v>0.28965517241379313</v>
      </c>
      <c r="U13" s="86">
        <f t="shared" si="7"/>
        <v>8.7405234707921164E-2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投入係数表!Z14</f>
        <v>0</v>
      </c>
      <c r="E14" s="77">
        <f t="shared" si="0"/>
        <v>0</v>
      </c>
      <c r="F14" s="76">
        <f>分析係数表!C17</f>
        <v>0.18709439528023597</v>
      </c>
      <c r="G14" s="77">
        <f t="shared" si="1"/>
        <v>0</v>
      </c>
      <c r="H14" s="77">
        <v>5.6485251294517327E-2</v>
      </c>
      <c r="I14" s="77">
        <f t="shared" si="2"/>
        <v>5.6485251294517327E-2</v>
      </c>
      <c r="J14" s="76">
        <f>分析係数表!G17</f>
        <v>0.21183949688973955</v>
      </c>
      <c r="K14" s="78">
        <f t="shared" si="3"/>
        <v>1.1965807215921061E-2</v>
      </c>
      <c r="L14" s="79"/>
      <c r="M14" s="80"/>
      <c r="N14" s="81">
        <f>分析係数表!H17</f>
        <v>2.9525680606230704E-3</v>
      </c>
      <c r="O14" s="82">
        <f t="shared" si="4"/>
        <v>3.1196411697119397E-2</v>
      </c>
      <c r="P14" s="76">
        <f>分析係数表!C17</f>
        <v>0.18709439528023597</v>
      </c>
      <c r="Q14" s="82">
        <f t="shared" si="5"/>
        <v>5.8366737813858333E-3</v>
      </c>
      <c r="R14" s="83">
        <v>1.6402874647220424E-2</v>
      </c>
      <c r="S14" s="84">
        <f t="shared" si="6"/>
        <v>7.2888125941737755E-2</v>
      </c>
      <c r="T14" s="85">
        <f>分析係数表!F17</f>
        <v>0.32134800738259622</v>
      </c>
      <c r="U14" s="86">
        <f t="shared" si="7"/>
        <v>2.3422454033229147E-2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投入係数表!Z15</f>
        <v>0</v>
      </c>
      <c r="E15" s="77">
        <f t="shared" si="0"/>
        <v>0</v>
      </c>
      <c r="F15" s="76">
        <f>分析係数表!C18</f>
        <v>0.19379844961240311</v>
      </c>
      <c r="G15" s="77">
        <f t="shared" si="1"/>
        <v>0</v>
      </c>
      <c r="H15" s="77">
        <v>2.0892817012398129E-2</v>
      </c>
      <c r="I15" s="77">
        <f t="shared" si="2"/>
        <v>2.0892817012398129E-2</v>
      </c>
      <c r="J15" s="76">
        <f>分析係数表!G18</f>
        <v>0.21558441558441557</v>
      </c>
      <c r="K15" s="78">
        <f t="shared" si="3"/>
        <v>4.5041657455299859E-3</v>
      </c>
      <c r="L15" s="79"/>
      <c r="M15" s="80"/>
      <c r="N15" s="81">
        <f>分析係数表!H18</f>
        <v>4.3783328655627279E-4</v>
      </c>
      <c r="O15" s="82">
        <f t="shared" si="4"/>
        <v>4.6260838638313932E-3</v>
      </c>
      <c r="P15" s="76">
        <f>分析係数表!C18</f>
        <v>0.19379844961240311</v>
      </c>
      <c r="Q15" s="82">
        <f t="shared" si="5"/>
        <v>8.9652788058747939E-4</v>
      </c>
      <c r="R15" s="83">
        <v>2.9758739947866927E-3</v>
      </c>
      <c r="S15" s="84">
        <f t="shared" si="6"/>
        <v>2.386869100718482E-2</v>
      </c>
      <c r="T15" s="85">
        <f>分析係数表!F18</f>
        <v>0.45643447461629277</v>
      </c>
      <c r="U15" s="86">
        <f t="shared" si="7"/>
        <v>1.0894493439643035E-2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投入係数表!Z16</f>
        <v>0</v>
      </c>
      <c r="E16" s="77">
        <f t="shared" si="0"/>
        <v>0</v>
      </c>
      <c r="F16" s="76">
        <f>分析係数表!C19</f>
        <v>0.18975946996975368</v>
      </c>
      <c r="G16" s="77">
        <f t="shared" si="1"/>
        <v>0</v>
      </c>
      <c r="H16" s="77">
        <v>2.3394243709177597E-2</v>
      </c>
      <c r="I16" s="77">
        <f t="shared" si="2"/>
        <v>2.3394243709177597E-2</v>
      </c>
      <c r="J16" s="76">
        <f>分析係数表!G19</f>
        <v>5.7642820380854352E-2</v>
      </c>
      <c r="K16" s="78">
        <f t="shared" si="3"/>
        <v>1.3485101880740561E-3</v>
      </c>
      <c r="L16" s="79"/>
      <c r="M16" s="80"/>
      <c r="N16" s="81">
        <f>分析係数表!H19</f>
        <v>-1.1226494527083918E-4</v>
      </c>
      <c r="O16" s="82">
        <f t="shared" si="4"/>
        <v>-1.1861753497003572E-3</v>
      </c>
      <c r="P16" s="76">
        <f>分析係数表!C19</f>
        <v>0.18975946996975368</v>
      </c>
      <c r="Q16" s="82">
        <f t="shared" si="5"/>
        <v>-2.2508800565032702E-4</v>
      </c>
      <c r="R16" s="83">
        <v>2.1880337408008246E-3</v>
      </c>
      <c r="S16" s="84">
        <f t="shared" si="6"/>
        <v>2.5582277449978423E-2</v>
      </c>
      <c r="T16" s="85">
        <f>分析係数表!F19</f>
        <v>0.23974952822096415</v>
      </c>
      <c r="U16" s="86">
        <f t="shared" si="7"/>
        <v>6.1333389494501369E-3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投入係数表!Z17</f>
        <v>0</v>
      </c>
      <c r="E17" s="77">
        <f t="shared" si="0"/>
        <v>0</v>
      </c>
      <c r="F17" s="76">
        <f>分析係数表!C20</f>
        <v>6.5301867121599799E-2</v>
      </c>
      <c r="G17" s="77">
        <f t="shared" si="1"/>
        <v>0</v>
      </c>
      <c r="H17" s="77">
        <v>3.6307518742827402E-3</v>
      </c>
      <c r="I17" s="77">
        <f t="shared" si="2"/>
        <v>3.6307518742827402E-3</v>
      </c>
      <c r="J17" s="76">
        <f>分析係数表!G20</f>
        <v>0.10011990407673861</v>
      </c>
      <c r="K17" s="78">
        <f t="shared" si="3"/>
        <v>3.6351052937962688E-4</v>
      </c>
      <c r="L17" s="79"/>
      <c r="M17" s="80"/>
      <c r="N17" s="81">
        <f>分析係数表!H20</f>
        <v>5.5009823182711204E-4</v>
      </c>
      <c r="O17" s="82">
        <f t="shared" si="4"/>
        <v>5.8122592135317515E-3</v>
      </c>
      <c r="P17" s="76">
        <f>分析係数表!C20</f>
        <v>6.5301867121599799E-2</v>
      </c>
      <c r="Q17" s="82">
        <f t="shared" si="5"/>
        <v>3.7955137883834459E-4</v>
      </c>
      <c r="R17" s="83">
        <v>1.5823079136747858E-3</v>
      </c>
      <c r="S17" s="84">
        <f t="shared" si="6"/>
        <v>5.2130597879575264E-3</v>
      </c>
      <c r="T17" s="85">
        <f>分析係数表!F20</f>
        <v>0.22242206235011991</v>
      </c>
      <c r="U17" s="86">
        <f t="shared" si="7"/>
        <v>1.1594995091919918E-3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投入係数表!Z18</f>
        <v>0</v>
      </c>
      <c r="E18" s="77">
        <f t="shared" si="0"/>
        <v>0</v>
      </c>
      <c r="F18" s="76">
        <f>分析係数表!C21</f>
        <v>0.11128404669260705</v>
      </c>
      <c r="G18" s="77">
        <f t="shared" si="1"/>
        <v>0</v>
      </c>
      <c r="H18" s="77">
        <v>6.03475576845467E-2</v>
      </c>
      <c r="I18" s="77">
        <f t="shared" si="2"/>
        <v>6.03475576845467E-2</v>
      </c>
      <c r="J18" s="76">
        <f>分析係数表!G21</f>
        <v>0.28512917454316322</v>
      </c>
      <c r="K18" s="78">
        <f t="shared" si="3"/>
        <v>1.7206849308290726E-2</v>
      </c>
      <c r="L18" s="79"/>
      <c r="M18" s="80"/>
      <c r="N18" s="81">
        <f>分析係数表!H21</f>
        <v>9.2057255122088126E-4</v>
      </c>
      <c r="O18" s="82">
        <f t="shared" si="4"/>
        <v>9.7266378675429296E-3</v>
      </c>
      <c r="P18" s="76">
        <f>分析係数表!C21</f>
        <v>0.11128404669260705</v>
      </c>
      <c r="Q18" s="82">
        <f t="shared" si="5"/>
        <v>1.0824196226137273E-3</v>
      </c>
      <c r="R18" s="83">
        <v>3.654219723841026E-3</v>
      </c>
      <c r="S18" s="84">
        <f t="shared" si="6"/>
        <v>6.4001777408387722E-2</v>
      </c>
      <c r="T18" s="85">
        <f>分析係数表!F21</f>
        <v>0.42485822306238186</v>
      </c>
      <c r="U18" s="86">
        <f t="shared" si="7"/>
        <v>2.7191681422561703E-2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投入係数表!Z19</f>
        <v>0</v>
      </c>
      <c r="E19" s="77">
        <f t="shared" si="0"/>
        <v>0</v>
      </c>
      <c r="F19" s="76">
        <f>分析係数表!C22</f>
        <v>0.13366912049593183</v>
      </c>
      <c r="G19" s="77">
        <f t="shared" si="1"/>
        <v>0</v>
      </c>
      <c r="H19" s="77">
        <v>1.5931532258562201E-2</v>
      </c>
      <c r="I19" s="77">
        <f t="shared" si="2"/>
        <v>1.5931532258562201E-2</v>
      </c>
      <c r="J19" s="76">
        <f>分析係数表!G22</f>
        <v>0.19466531325776801</v>
      </c>
      <c r="K19" s="78">
        <f t="shared" si="3"/>
        <v>3.1013167177892471E-3</v>
      </c>
      <c r="L19" s="79"/>
      <c r="M19" s="80"/>
      <c r="N19" s="81">
        <f>分析係数表!H22</f>
        <v>4.490597810833567E-5</v>
      </c>
      <c r="O19" s="82">
        <f t="shared" si="4"/>
        <v>4.744701398801429E-4</v>
      </c>
      <c r="P19" s="76">
        <f>分析係数表!C22</f>
        <v>0.13366912049593183</v>
      </c>
      <c r="Q19" s="82">
        <f t="shared" si="5"/>
        <v>6.3422006299360451E-5</v>
      </c>
      <c r="R19" s="83">
        <v>1.095464427933685E-3</v>
      </c>
      <c r="S19" s="84">
        <f t="shared" si="6"/>
        <v>1.7026996686495887E-2</v>
      </c>
      <c r="T19" s="85">
        <f>分析係数表!F22</f>
        <v>0.41154908926859529</v>
      </c>
      <c r="U19" s="86">
        <f t="shared" si="7"/>
        <v>7.0074449793067718E-3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2.3723506994007145E-4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投入係数表!Z21</f>
        <v>0</v>
      </c>
      <c r="E21" s="77">
        <f t="shared" si="0"/>
        <v>0</v>
      </c>
      <c r="F21" s="76">
        <f>分析係数表!C24</f>
        <v>0.55726027397260269</v>
      </c>
      <c r="G21" s="77">
        <f t="shared" si="1"/>
        <v>0</v>
      </c>
      <c r="H21" s="77">
        <v>2.3589502733014196E-2</v>
      </c>
      <c r="I21" s="77">
        <f t="shared" si="2"/>
        <v>2.3589502733014196E-2</v>
      </c>
      <c r="J21" s="76">
        <f>分析係数表!G24</f>
        <v>0.20783847980997625</v>
      </c>
      <c r="K21" s="78">
        <f t="shared" si="3"/>
        <v>4.9028063875029507E-3</v>
      </c>
      <c r="L21" s="79"/>
      <c r="M21" s="80"/>
      <c r="N21" s="81">
        <f>分析係数表!H24</f>
        <v>3.255683412854336E-4</v>
      </c>
      <c r="O21" s="82">
        <f t="shared" si="4"/>
        <v>3.4399085141310361E-3</v>
      </c>
      <c r="P21" s="76">
        <f>分析係数表!C24</f>
        <v>0.55726027397260269</v>
      </c>
      <c r="Q21" s="82">
        <f t="shared" si="5"/>
        <v>1.9169243610253498E-3</v>
      </c>
      <c r="R21" s="83">
        <v>9.8757842858247166E-3</v>
      </c>
      <c r="S21" s="84">
        <f t="shared" si="6"/>
        <v>3.3465287018838913E-2</v>
      </c>
      <c r="T21" s="85">
        <f>分析係数表!F24</f>
        <v>0.38954869358669836</v>
      </c>
      <c r="U21" s="86">
        <f t="shared" si="7"/>
        <v>1.3036358838692594E-2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投入係数表!Z22</f>
        <v>0</v>
      </c>
      <c r="E22" s="77">
        <f t="shared" si="0"/>
        <v>0</v>
      </c>
      <c r="F22" s="76">
        <f>分析係数表!C25</f>
        <v>7.2460776218001621E-2</v>
      </c>
      <c r="G22" s="77">
        <f t="shared" si="1"/>
        <v>0</v>
      </c>
      <c r="H22" s="77">
        <v>1.0929641128301897E-2</v>
      </c>
      <c r="I22" s="77">
        <f t="shared" si="2"/>
        <v>1.0929641128301897E-2</v>
      </c>
      <c r="J22" s="76">
        <f>分析係数表!G25</f>
        <v>0.19694960212201593</v>
      </c>
      <c r="K22" s="78">
        <f t="shared" si="3"/>
        <v>2.15258847155548E-3</v>
      </c>
      <c r="L22" s="79"/>
      <c r="M22" s="80"/>
      <c r="N22" s="81">
        <f>分析係数表!H25</f>
        <v>5.0519225371877636E-4</v>
      </c>
      <c r="O22" s="82">
        <f t="shared" si="4"/>
        <v>5.3377890736516082E-3</v>
      </c>
      <c r="P22" s="76">
        <f>分析係数表!C25</f>
        <v>7.2460776218001621E-2</v>
      </c>
      <c r="Q22" s="82">
        <f t="shared" si="5"/>
        <v>3.8678033956476333E-4</v>
      </c>
      <c r="R22" s="83">
        <v>5.6639812632365942E-3</v>
      </c>
      <c r="S22" s="84">
        <f t="shared" si="6"/>
        <v>1.6593622391538491E-2</v>
      </c>
      <c r="T22" s="85">
        <f>分析係数表!F25</f>
        <v>0.34811560565870908</v>
      </c>
      <c r="U22" s="86">
        <f t="shared" si="7"/>
        <v>5.7764989089023385E-3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投入係数表!Z23</f>
        <v>0</v>
      </c>
      <c r="E23" s="77">
        <f t="shared" si="0"/>
        <v>0</v>
      </c>
      <c r="F23" s="76">
        <f>分析係数表!C26</f>
        <v>0.52994639944068989</v>
      </c>
      <c r="G23" s="77">
        <f t="shared" si="1"/>
        <v>0</v>
      </c>
      <c r="H23" s="77">
        <v>4.1983595140498473E-2</v>
      </c>
      <c r="I23" s="77">
        <f t="shared" si="2"/>
        <v>4.1983595140498473E-2</v>
      </c>
      <c r="J23" s="76">
        <f>分析係数表!G26</f>
        <v>0.19649205047072152</v>
      </c>
      <c r="K23" s="78">
        <f t="shared" si="3"/>
        <v>8.249442695289164E-3</v>
      </c>
      <c r="L23" s="79"/>
      <c r="M23" s="80"/>
      <c r="N23" s="81">
        <f>分析係数表!H26</f>
        <v>1.0148751052483862E-2</v>
      </c>
      <c r="O23" s="82">
        <f t="shared" si="4"/>
        <v>0.1072302516129123</v>
      </c>
      <c r="P23" s="76">
        <f>分析係数表!C26</f>
        <v>0.52994639944068989</v>
      </c>
      <c r="Q23" s="82">
        <f t="shared" si="5"/>
        <v>5.6826285753382104E-2</v>
      </c>
      <c r="R23" s="83">
        <v>6.6407165375957658E-2</v>
      </c>
      <c r="S23" s="84">
        <f t="shared" si="6"/>
        <v>0.10839076051645613</v>
      </c>
      <c r="T23" s="85">
        <f>分析係数表!F26</f>
        <v>0.33286456502207118</v>
      </c>
      <c r="U23" s="86">
        <f t="shared" si="7"/>
        <v>3.6079443351721655E-2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投入係数表!Z24</f>
        <v>0</v>
      </c>
      <c r="E24" s="77">
        <f t="shared" si="0"/>
        <v>0</v>
      </c>
      <c r="F24" s="76">
        <f>分析係数表!C27</f>
        <v>1</v>
      </c>
      <c r="G24" s="77">
        <f t="shared" si="1"/>
        <v>0</v>
      </c>
      <c r="H24" s="77">
        <v>9.9400774591406147E-3</v>
      </c>
      <c r="I24" s="77">
        <f t="shared" si="2"/>
        <v>9.9400774591406147E-3</v>
      </c>
      <c r="J24" s="76">
        <f>分析係数表!G27</f>
        <v>0.17101837770961673</v>
      </c>
      <c r="K24" s="78">
        <f t="shared" si="3"/>
        <v>1.6999359213701569E-3</v>
      </c>
      <c r="L24" s="79"/>
      <c r="M24" s="80"/>
      <c r="N24" s="81">
        <f>分析係数表!H27</f>
        <v>1.1349985966881842E-2</v>
      </c>
      <c r="O24" s="82">
        <f t="shared" si="4"/>
        <v>0.11992232785470613</v>
      </c>
      <c r="P24" s="76">
        <f>分析係数表!C27</f>
        <v>1</v>
      </c>
      <c r="Q24" s="82">
        <f t="shared" si="5"/>
        <v>0.11992232785470613</v>
      </c>
      <c r="R24" s="83">
        <v>0.12466980106972235</v>
      </c>
      <c r="S24" s="84">
        <f t="shared" si="6"/>
        <v>0.13460987852886297</v>
      </c>
      <c r="T24" s="85">
        <f>分析係数表!F27</f>
        <v>0.32043714720210326</v>
      </c>
      <c r="U24" s="86">
        <f t="shared" si="7"/>
        <v>4.3134005461010504E-2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投入係数表!Z25</f>
        <v>0</v>
      </c>
      <c r="E25" s="77">
        <f t="shared" si="0"/>
        <v>0</v>
      </c>
      <c r="F25" s="76">
        <f>分析係数表!C28</f>
        <v>0.16640624999999998</v>
      </c>
      <c r="G25" s="77">
        <f t="shared" si="1"/>
        <v>0</v>
      </c>
      <c r="H25" s="77">
        <v>4.4626166345874387E-2</v>
      </c>
      <c r="I25" s="77">
        <f t="shared" si="2"/>
        <v>4.4626166345874387E-2</v>
      </c>
      <c r="J25" s="76">
        <f>分析係数表!G28</f>
        <v>0.1248661800486618</v>
      </c>
      <c r="K25" s="78">
        <f t="shared" si="3"/>
        <v>5.572298921825483E-3</v>
      </c>
      <c r="L25" s="79"/>
      <c r="M25" s="80"/>
      <c r="N25" s="81">
        <f>分析係数表!H28</f>
        <v>1.9927027785573953E-2</v>
      </c>
      <c r="O25" s="82">
        <f t="shared" si="4"/>
        <v>0.2105461245718134</v>
      </c>
      <c r="P25" s="76">
        <f>分析係数表!C28</f>
        <v>0.16640624999999998</v>
      </c>
      <c r="Q25" s="82">
        <f t="shared" si="5"/>
        <v>3.503619104202832E-2</v>
      </c>
      <c r="R25" s="83">
        <v>4.1543769154408029E-2</v>
      </c>
      <c r="S25" s="84">
        <f t="shared" si="6"/>
        <v>8.6169935500282416E-2</v>
      </c>
      <c r="T25" s="85">
        <f>分析係数表!F28</f>
        <v>0.21187347931873479</v>
      </c>
      <c r="U25" s="86">
        <f t="shared" si="7"/>
        <v>1.8257124047115797E-2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投入係数表!Z26</f>
        <v>8.0552359033371698E-3</v>
      </c>
      <c r="E26" s="77">
        <f t="shared" si="0"/>
        <v>0.80552359033371701</v>
      </c>
      <c r="F26" s="76">
        <f>分析係数表!C29</f>
        <v>0.73364739989128469</v>
      </c>
      <c r="G26" s="77">
        <f t="shared" si="1"/>
        <v>0.59097028759942383</v>
      </c>
      <c r="H26" s="77">
        <v>0.76956027514419034</v>
      </c>
      <c r="I26" s="77">
        <f t="shared" si="2"/>
        <v>0.76956027514419034</v>
      </c>
      <c r="J26" s="76">
        <f>分析係数表!G29</f>
        <v>0.26009380097879281</v>
      </c>
      <c r="K26" s="78">
        <f t="shared" si="3"/>
        <v>0.20015785704453809</v>
      </c>
      <c r="L26" s="79"/>
      <c r="M26" s="80"/>
      <c r="N26" s="81">
        <f>分析係数表!H29</f>
        <v>1.0137524557956778E-2</v>
      </c>
      <c r="O26" s="82">
        <f t="shared" si="4"/>
        <v>0.10711163407794226</v>
      </c>
      <c r="P26" s="76">
        <f>分析係数表!C29</f>
        <v>0.73364739989128469</v>
      </c>
      <c r="Q26" s="82">
        <f t="shared" si="5"/>
        <v>7.8582171839389064E-2</v>
      </c>
      <c r="R26" s="83">
        <v>0.1296360536184841</v>
      </c>
      <c r="S26" s="84">
        <f t="shared" si="6"/>
        <v>0.89919632876267441</v>
      </c>
      <c r="T26" s="85">
        <f>分析係数表!F29</f>
        <v>0.41032830342577487</v>
      </c>
      <c r="U26" s="86">
        <f t="shared" si="7"/>
        <v>0.36896570402787349</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投入係数表!Z27</f>
        <v>1.2658227848101266E-2</v>
      </c>
      <c r="E27" s="77">
        <f t="shared" si="0"/>
        <v>1.2658227848101267</v>
      </c>
      <c r="F27" s="76">
        <f>分析係数表!C30</f>
        <v>1</v>
      </c>
      <c r="G27" s="77">
        <f t="shared" si="1"/>
        <v>1.2658227848101267</v>
      </c>
      <c r="H27" s="77">
        <v>1.35484227274313</v>
      </c>
      <c r="I27" s="77">
        <f t="shared" si="2"/>
        <v>1.35484227274313</v>
      </c>
      <c r="J27" s="76">
        <f>分析係数表!G30</f>
        <v>0.34455785557569396</v>
      </c>
      <c r="K27" s="78">
        <f t="shared" si="3"/>
        <v>0.46682154813967236</v>
      </c>
      <c r="L27" s="79"/>
      <c r="M27" s="80"/>
      <c r="N27" s="81">
        <f>分析係数表!H30</f>
        <v>0</v>
      </c>
      <c r="O27" s="82">
        <f t="shared" si="4"/>
        <v>0</v>
      </c>
      <c r="P27" s="76">
        <f>分析係数表!C30</f>
        <v>1</v>
      </c>
      <c r="Q27" s="82">
        <f t="shared" si="5"/>
        <v>0</v>
      </c>
      <c r="R27" s="83">
        <v>2.6212373438916001E-2</v>
      </c>
      <c r="S27" s="84">
        <f t="shared" si="6"/>
        <v>1.3810546461820459</v>
      </c>
      <c r="T27" s="85">
        <f>分析係数表!F30</f>
        <v>0.43861490031479539</v>
      </c>
      <c r="U27" s="86">
        <f t="shared" si="7"/>
        <v>0.60575114596442303</v>
      </c>
      <c r="V27" s="87">
        <f>分析係数表!D30</f>
        <v>0.11847753505675857</v>
      </c>
      <c r="W27" s="167">
        <f t="shared" si="8"/>
        <v>0</v>
      </c>
      <c r="X27" s="76">
        <f>分析係数表!E30</f>
        <v>7.8889630830869029E-2</v>
      </c>
      <c r="Y27" s="166">
        <f t="shared" si="9"/>
        <v>0</v>
      </c>
    </row>
    <row r="28" spans="1:25" x14ac:dyDescent="0.2">
      <c r="A28" s="6" t="s">
        <v>16</v>
      </c>
      <c r="B28" s="5" t="s">
        <v>192</v>
      </c>
      <c r="C28" s="75">
        <f>最終需要_まとめ!C29</f>
        <v>100</v>
      </c>
      <c r="D28" s="76">
        <f>投入係数表!Z28</f>
        <v>0.10356731875719218</v>
      </c>
      <c r="E28" s="77">
        <f t="shared" si="0"/>
        <v>10.356731875719218</v>
      </c>
      <c r="F28" s="76">
        <f>分析係数表!C31</f>
        <v>8.5246870996353641E-2</v>
      </c>
      <c r="G28" s="77">
        <f t="shared" si="1"/>
        <v>0.88287898615325988</v>
      </c>
      <c r="H28" s="77">
        <v>0.96198923598028008</v>
      </c>
      <c r="I28" s="77">
        <f t="shared" si="2"/>
        <v>100.96198923598028</v>
      </c>
      <c r="J28" s="76">
        <f>分析係数表!G31</f>
        <v>7.1346375143843496E-2</v>
      </c>
      <c r="K28" s="78">
        <f t="shared" si="3"/>
        <v>7.203271959298938</v>
      </c>
      <c r="L28" s="79"/>
      <c r="M28" s="80"/>
      <c r="N28" s="81">
        <f>分析係数表!H31</f>
        <v>2.2093741229301151E-2</v>
      </c>
      <c r="O28" s="82">
        <f t="shared" si="4"/>
        <v>0.23343930882103031</v>
      </c>
      <c r="P28" s="76">
        <f>分析係数表!C31</f>
        <v>8.5246870996353641E-2</v>
      </c>
      <c r="Q28" s="82">
        <f t="shared" si="5"/>
        <v>1.9899970644544331E-2</v>
      </c>
      <c r="R28" s="83">
        <v>2.7176057398818006E-2</v>
      </c>
      <c r="S28" s="84">
        <f t="shared" si="6"/>
        <v>100.9891652933791</v>
      </c>
      <c r="T28" s="85">
        <f>分析係数表!F31</f>
        <v>0.34637514384349827</v>
      </c>
      <c r="U28" s="86">
        <f t="shared" si="7"/>
        <v>34.980136655129009</v>
      </c>
      <c r="V28" s="87">
        <f>分析係数表!D31</f>
        <v>0.16455696202531644</v>
      </c>
      <c r="W28" s="167">
        <f t="shared" si="8"/>
        <v>17</v>
      </c>
      <c r="X28" s="76">
        <f>分析係数表!E31</f>
        <v>0.14384349827387802</v>
      </c>
      <c r="Y28" s="166">
        <f t="shared" si="9"/>
        <v>15</v>
      </c>
    </row>
    <row r="29" spans="1:25" x14ac:dyDescent="0.2">
      <c r="A29" s="6" t="s">
        <v>17</v>
      </c>
      <c r="B29" s="5" t="s">
        <v>272</v>
      </c>
      <c r="C29" s="90"/>
      <c r="D29" s="76">
        <f>投入係数表!Z29</f>
        <v>0</v>
      </c>
      <c r="E29" s="77">
        <f t="shared" si="0"/>
        <v>0</v>
      </c>
      <c r="F29" s="76">
        <f>分析係数表!C32</f>
        <v>0.30214830214830213</v>
      </c>
      <c r="G29" s="77">
        <f t="shared" si="1"/>
        <v>0</v>
      </c>
      <c r="H29" s="77">
        <v>2.1895175323031771E-2</v>
      </c>
      <c r="I29" s="77">
        <f t="shared" si="2"/>
        <v>2.1895175323031771E-2</v>
      </c>
      <c r="J29" s="76">
        <f>分析係数表!G32</f>
        <v>0.14123006833712984</v>
      </c>
      <c r="K29" s="78">
        <f t="shared" si="3"/>
        <v>3.092257107125216E-3</v>
      </c>
      <c r="L29" s="79"/>
      <c r="M29" s="80"/>
      <c r="N29" s="81">
        <f>分析係数表!H32</f>
        <v>6.1970249789503225E-3</v>
      </c>
      <c r="O29" s="82">
        <f t="shared" si="4"/>
        <v>6.5476879303459717E-2</v>
      </c>
      <c r="P29" s="76">
        <f>分析係数表!C32</f>
        <v>0.30214830214830213</v>
      </c>
      <c r="Q29" s="82">
        <f t="shared" si="5"/>
        <v>1.9783727911509657E-2</v>
      </c>
      <c r="R29" s="83">
        <v>2.5710988343261004E-2</v>
      </c>
      <c r="S29" s="84">
        <f t="shared" si="6"/>
        <v>4.7606163666292778E-2</v>
      </c>
      <c r="T29" s="85">
        <f>分析係数表!F32</f>
        <v>0.48519362186788156</v>
      </c>
      <c r="U29" s="86">
        <f t="shared" si="7"/>
        <v>2.3098206972483739E-2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投入係数表!Z30</f>
        <v>1.1507479861910242E-2</v>
      </c>
      <c r="E30" s="77">
        <f t="shared" si="0"/>
        <v>1.1507479861910241</v>
      </c>
      <c r="F30" s="76">
        <f>分析係数表!C33</f>
        <v>0.62789160608063455</v>
      </c>
      <c r="G30" s="77">
        <f t="shared" si="1"/>
        <v>0.72254500124353804</v>
      </c>
      <c r="H30" s="77">
        <v>0.7732740180161094</v>
      </c>
      <c r="I30" s="77">
        <f t="shared" si="2"/>
        <v>0.7732740180161094</v>
      </c>
      <c r="J30" s="76">
        <f>分析係数表!G33</f>
        <v>0.50525210084033612</v>
      </c>
      <c r="K30" s="78">
        <f t="shared" si="3"/>
        <v>0.39069832212788719</v>
      </c>
      <c r="L30" s="79"/>
      <c r="M30" s="80"/>
      <c r="N30" s="81">
        <f>分析係数表!H33</f>
        <v>9.5425203480213302E-4</v>
      </c>
      <c r="O30" s="82">
        <f t="shared" si="4"/>
        <v>1.0082490472453036E-2</v>
      </c>
      <c r="P30" s="76">
        <f>分析係数表!C33</f>
        <v>0.62789160608063455</v>
      </c>
      <c r="Q30" s="82">
        <f t="shared" si="5"/>
        <v>6.3307111360412331E-3</v>
      </c>
      <c r="R30" s="83">
        <v>2.7795346687195431E-2</v>
      </c>
      <c r="S30" s="84">
        <f t="shared" si="6"/>
        <v>0.80106936470330481</v>
      </c>
      <c r="T30" s="85">
        <f>分析係数表!F33</f>
        <v>0.63235294117647056</v>
      </c>
      <c r="U30" s="86">
        <f t="shared" si="7"/>
        <v>0.50655856885650152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投入係数表!Z31</f>
        <v>1.7261219792865361E-2</v>
      </c>
      <c r="E31" s="77">
        <f t="shared" si="0"/>
        <v>1.7261219792865361</v>
      </c>
      <c r="F31" s="76">
        <f>分析係数表!C34</f>
        <v>0.27565714917493578</v>
      </c>
      <c r="G31" s="77">
        <f t="shared" si="1"/>
        <v>0.47581786393832409</v>
      </c>
      <c r="H31" s="77">
        <v>0.69452264947766995</v>
      </c>
      <c r="I31" s="77">
        <f t="shared" si="2"/>
        <v>0.69452264947766995</v>
      </c>
      <c r="J31" s="76">
        <f>分析係数表!G34</f>
        <v>0.42483061710309467</v>
      </c>
      <c r="K31" s="78">
        <f t="shared" si="3"/>
        <v>0.29505448576967486</v>
      </c>
      <c r="L31" s="79"/>
      <c r="M31" s="80"/>
      <c r="N31" s="81">
        <f>分析係数表!H34</f>
        <v>0.15684535503788941</v>
      </c>
      <c r="O31" s="82">
        <f t="shared" si="4"/>
        <v>1.6572055810663691</v>
      </c>
      <c r="P31" s="76">
        <f>分析係数表!C34</f>
        <v>0.27565714917493578</v>
      </c>
      <c r="Q31" s="82">
        <f t="shared" si="5"/>
        <v>0.45682056607354821</v>
      </c>
      <c r="R31" s="83">
        <v>0.51421997426957744</v>
      </c>
      <c r="S31" s="84">
        <f t="shared" si="6"/>
        <v>1.2087426237472474</v>
      </c>
      <c r="T31" s="85">
        <f>分析係数表!F34</f>
        <v>0.69468351339803458</v>
      </c>
      <c r="U31" s="86">
        <f t="shared" si="7"/>
        <v>0.83969357265869637</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投入係数表!Z32</f>
        <v>1.9562715765247412E-2</v>
      </c>
      <c r="E32" s="77">
        <f t="shared" si="0"/>
        <v>1.9562715765247412</v>
      </c>
      <c r="F32" s="76">
        <f>分析係数表!C35</f>
        <v>1</v>
      </c>
      <c r="G32" s="77">
        <f t="shared" si="1"/>
        <v>1.9562715765247412</v>
      </c>
      <c r="H32" s="77">
        <v>2.9618283055450148</v>
      </c>
      <c r="I32" s="77">
        <f t="shared" si="2"/>
        <v>2.9618283055450148</v>
      </c>
      <c r="J32" s="76">
        <f>分析係数表!G35</f>
        <v>0.31381419117031079</v>
      </c>
      <c r="K32" s="78">
        <f t="shared" si="3"/>
        <v>0.92946375408994097</v>
      </c>
      <c r="L32" s="79"/>
      <c r="M32" s="80"/>
      <c r="N32" s="81">
        <f>分析係数表!H35</f>
        <v>5.8153241650294694E-2</v>
      </c>
      <c r="O32" s="82">
        <f t="shared" si="4"/>
        <v>0.61443883114478504</v>
      </c>
      <c r="P32" s="76">
        <f>分析係数表!C35</f>
        <v>1</v>
      </c>
      <c r="Q32" s="82">
        <f t="shared" si="5"/>
        <v>0.61443883114478504</v>
      </c>
      <c r="R32" s="83">
        <v>0.79398201274375413</v>
      </c>
      <c r="S32" s="84">
        <f t="shared" si="6"/>
        <v>3.755810318288769</v>
      </c>
      <c r="T32" s="85">
        <f>分析係数表!F35</f>
        <v>0.63575437714668681</v>
      </c>
      <c r="U32" s="86">
        <f t="shared" si="7"/>
        <v>2.3877728495847759</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投入係数表!Z33</f>
        <v>2.3014959723820483E-3</v>
      </c>
      <c r="E33" s="77">
        <f t="shared" si="0"/>
        <v>0.23014959723820483</v>
      </c>
      <c r="F33" s="76">
        <f>分析係数表!C36</f>
        <v>0.71183260362767953</v>
      </c>
      <c r="G33" s="77">
        <f t="shared" si="1"/>
        <v>0.16382798702593315</v>
      </c>
      <c r="H33" s="77">
        <v>0.34984542077940917</v>
      </c>
      <c r="I33" s="77">
        <f t="shared" si="2"/>
        <v>0.34984542077940917</v>
      </c>
      <c r="J33" s="76">
        <f>分析係数表!G36</f>
        <v>2.303890306122449E-2</v>
      </c>
      <c r="K33" s="78">
        <f t="shared" si="3"/>
        <v>8.0600547357501003E-3</v>
      </c>
      <c r="L33" s="79"/>
      <c r="M33" s="80"/>
      <c r="N33" s="81">
        <f>分析係数表!H36</f>
        <v>0.16821779399382542</v>
      </c>
      <c r="O33" s="82">
        <f t="shared" si="4"/>
        <v>1.7773651439910152</v>
      </c>
      <c r="P33" s="76">
        <f>分析係数表!C36</f>
        <v>0.71183260362767953</v>
      </c>
      <c r="Q33" s="82">
        <f t="shared" si="5"/>
        <v>1.2651864580442098</v>
      </c>
      <c r="R33" s="83">
        <v>1.3309044280975779</v>
      </c>
      <c r="S33" s="84">
        <f t="shared" si="6"/>
        <v>1.680749848876987</v>
      </c>
      <c r="T33" s="85">
        <f>分析係数表!F36</f>
        <v>0.87794961734693877</v>
      </c>
      <c r="U33" s="86">
        <f t="shared" si="7"/>
        <v>1.4756136866774758</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投入係数表!Z34</f>
        <v>3.2220943613348679E-2</v>
      </c>
      <c r="E34" s="77">
        <f t="shared" si="0"/>
        <v>3.222094361334868</v>
      </c>
      <c r="F34" s="76">
        <f>分析係数表!C37</f>
        <v>0.53618737957610785</v>
      </c>
      <c r="G34" s="77">
        <f t="shared" si="1"/>
        <v>1.7276463323510958</v>
      </c>
      <c r="H34" s="77">
        <v>2.1790750594010304</v>
      </c>
      <c r="I34" s="77">
        <f t="shared" si="2"/>
        <v>2.1790750594010304</v>
      </c>
      <c r="J34" s="76">
        <f>分析係数表!G37</f>
        <v>0.49029596047068413</v>
      </c>
      <c r="K34" s="78">
        <f t="shared" si="3"/>
        <v>1.0683916991867413</v>
      </c>
      <c r="L34" s="79"/>
      <c r="M34" s="80"/>
      <c r="N34" s="81">
        <f>分析係数表!H37</f>
        <v>4.9362896435587986E-2</v>
      </c>
      <c r="O34" s="82">
        <f t="shared" si="4"/>
        <v>0.52156130126324707</v>
      </c>
      <c r="P34" s="76">
        <f>分析係数表!C37</f>
        <v>0.53618737957610785</v>
      </c>
      <c r="Q34" s="82">
        <f t="shared" si="5"/>
        <v>0.27965458741264537</v>
      </c>
      <c r="R34" s="83">
        <v>0.36858142619423839</v>
      </c>
      <c r="S34" s="84">
        <f t="shared" si="6"/>
        <v>2.5476564855952688</v>
      </c>
      <c r="T34" s="85">
        <f>分析係数表!F37</f>
        <v>0.71575569252712545</v>
      </c>
      <c r="U34" s="86">
        <f t="shared" si="7"/>
        <v>1.8234996321684642</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投入係数表!Z35</f>
        <v>5.7537399309551211E-3</v>
      </c>
      <c r="E35" s="77">
        <f t="shared" si="0"/>
        <v>0.57537399309551207</v>
      </c>
      <c r="F35" s="76">
        <f>分析係数表!C38</f>
        <v>4.5765302018820897E-2</v>
      </c>
      <c r="G35" s="77">
        <f t="shared" si="1"/>
        <v>2.633216456779108E-2</v>
      </c>
      <c r="H35" s="77">
        <v>5.1630529903166363E-2</v>
      </c>
      <c r="I35" s="77">
        <f t="shared" si="2"/>
        <v>5.1630529903166363E-2</v>
      </c>
      <c r="J35" s="76">
        <f>分析係数表!G38</f>
        <v>0.29880478087649404</v>
      </c>
      <c r="K35" s="78">
        <f t="shared" si="3"/>
        <v>1.5427449174252898E-2</v>
      </c>
      <c r="L35" s="79"/>
      <c r="M35" s="80"/>
      <c r="N35" s="81">
        <f>分析係数表!H38</f>
        <v>4.3266909907381419E-2</v>
      </c>
      <c r="O35" s="82">
        <f t="shared" si="4"/>
        <v>0.45715197977451771</v>
      </c>
      <c r="P35" s="76">
        <f>分析係数表!C38</f>
        <v>4.5765302018820897E-2</v>
      </c>
      <c r="Q35" s="82">
        <f t="shared" si="5"/>
        <v>2.0921698422882707E-2</v>
      </c>
      <c r="R35" s="83">
        <v>2.8219523950761102E-2</v>
      </c>
      <c r="S35" s="84">
        <f t="shared" si="6"/>
        <v>7.9850053853927461E-2</v>
      </c>
      <c r="T35" s="85">
        <f>分析係数表!F38</f>
        <v>0.49667994687915007</v>
      </c>
      <c r="U35" s="86">
        <f t="shared" si="7"/>
        <v>3.9659920506465961E-2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投入係数表!Z36</f>
        <v>0</v>
      </c>
      <c r="E36" s="77">
        <f t="shared" si="0"/>
        <v>0</v>
      </c>
      <c r="F36" s="76">
        <f>分析係数表!C39</f>
        <v>1</v>
      </c>
      <c r="G36" s="77">
        <f t="shared" si="1"/>
        <v>0</v>
      </c>
      <c r="H36" s="77">
        <v>0.13418622877025582</v>
      </c>
      <c r="I36" s="77">
        <f t="shared" si="2"/>
        <v>0.13418622877025582</v>
      </c>
      <c r="J36" s="76">
        <f>分析係数表!G39</f>
        <v>0.34650769117538827</v>
      </c>
      <c r="K36" s="78">
        <f t="shared" si="3"/>
        <v>4.6496560318713805E-2</v>
      </c>
      <c r="L36" s="79"/>
      <c r="M36" s="80"/>
      <c r="N36" s="81">
        <f>分析係数表!H39</f>
        <v>3.8057816446814483E-3</v>
      </c>
      <c r="O36" s="82">
        <f t="shared" si="4"/>
        <v>4.021134435484211E-2</v>
      </c>
      <c r="P36" s="76">
        <f>分析係数表!C39</f>
        <v>1</v>
      </c>
      <c r="Q36" s="82">
        <f t="shared" si="5"/>
        <v>4.021134435484211E-2</v>
      </c>
      <c r="R36" s="83">
        <v>0.14120375477806435</v>
      </c>
      <c r="S36" s="84">
        <f t="shared" si="6"/>
        <v>0.27538998354832017</v>
      </c>
      <c r="T36" s="85">
        <f>分析係数表!F39</f>
        <v>0.69721056892617939</v>
      </c>
      <c r="U36" s="86">
        <f t="shared" si="7"/>
        <v>0.1920048071062955</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投入係数表!Z37</f>
        <v>0</v>
      </c>
      <c r="E37" s="77">
        <f t="shared" si="0"/>
        <v>0</v>
      </c>
      <c r="F37" s="76">
        <f>分析係数表!C40</f>
        <v>0.81742190937087544</v>
      </c>
      <c r="G37" s="77">
        <f t="shared" si="1"/>
        <v>0</v>
      </c>
      <c r="H37" s="77">
        <v>2.0635785809086336E-3</v>
      </c>
      <c r="I37" s="77">
        <f t="shared" si="2"/>
        <v>2.0635785809086336E-3</v>
      </c>
      <c r="J37" s="76">
        <f>分析係数表!G40</f>
        <v>0.56450715973863475</v>
      </c>
      <c r="K37" s="78">
        <f t="shared" si="3"/>
        <v>1.1649048836062153E-3</v>
      </c>
      <c r="L37" s="79"/>
      <c r="M37" s="80"/>
      <c r="N37" s="81">
        <f>分析係数表!H40</f>
        <v>3.0412573673870333E-2</v>
      </c>
      <c r="O37" s="82">
        <f t="shared" si="4"/>
        <v>0.32133490223382677</v>
      </c>
      <c r="P37" s="76">
        <f>分析係数表!C40</f>
        <v>0.81742190937087544</v>
      </c>
      <c r="Q37" s="82">
        <f t="shared" si="5"/>
        <v>0.26266618933147828</v>
      </c>
      <c r="R37" s="83">
        <v>0.26340573000137041</v>
      </c>
      <c r="S37" s="84">
        <f t="shared" si="6"/>
        <v>0.26546930858227902</v>
      </c>
      <c r="T37" s="85">
        <f>分析係数表!F40</f>
        <v>0.75483108577783953</v>
      </c>
      <c r="U37" s="86">
        <f t="shared" si="7"/>
        <v>0.200384486437854</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投入係数表!Z38</f>
        <v>0</v>
      </c>
      <c r="E38" s="77">
        <f t="shared" si="0"/>
        <v>0</v>
      </c>
      <c r="F38" s="76">
        <f>分析係数表!C41</f>
        <v>0.72941623882867468</v>
      </c>
      <c r="G38" s="77">
        <f t="shared" si="1"/>
        <v>0</v>
      </c>
      <c r="H38" s="77">
        <v>1.9771715481483095E-3</v>
      </c>
      <c r="I38" s="77">
        <f t="shared" si="2"/>
        <v>1.9771715481483095E-3</v>
      </c>
      <c r="J38" s="76">
        <f>分析係数表!G41</f>
        <v>0.453348349649138</v>
      </c>
      <c r="K38" s="78">
        <f t="shared" si="3"/>
        <v>8.9634745832626738E-4</v>
      </c>
      <c r="L38" s="79"/>
      <c r="M38" s="80"/>
      <c r="N38" s="81">
        <f>分析係数表!H41</f>
        <v>5.191131069323604E-2</v>
      </c>
      <c r="O38" s="82">
        <f t="shared" si="4"/>
        <v>0.54848748170144523</v>
      </c>
      <c r="P38" s="76">
        <f>分析係数表!C41</f>
        <v>0.72941623882867468</v>
      </c>
      <c r="Q38" s="82">
        <f t="shared" si="5"/>
        <v>0.40007567594727972</v>
      </c>
      <c r="R38" s="83">
        <v>0.40710101849047498</v>
      </c>
      <c r="S38" s="84">
        <f t="shared" si="6"/>
        <v>0.40907819003862328</v>
      </c>
      <c r="T38" s="85">
        <f>分析係数表!F41</f>
        <v>0.55271593173351818</v>
      </c>
      <c r="U38" s="86">
        <f t="shared" si="7"/>
        <v>0.22610403295905887</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投入係数表!Z39</f>
        <v>0</v>
      </c>
      <c r="E39" s="77">
        <f>$C$28*D39</f>
        <v>0</v>
      </c>
      <c r="F39" s="76">
        <f>分析係数表!C42</f>
        <v>0.64552736982643522</v>
      </c>
      <c r="G39" s="77">
        <f>E39*F39</f>
        <v>0</v>
      </c>
      <c r="H39" s="77">
        <v>3.9929761752416963E-2</v>
      </c>
      <c r="I39" s="77">
        <f>C39+H39</f>
        <v>3.9929761752416963E-2</v>
      </c>
      <c r="J39" s="76">
        <f>分析係数表!G42</f>
        <v>0.48562628336755648</v>
      </c>
      <c r="K39" s="78">
        <f>I39*J39</f>
        <v>1.9390941795578258E-2</v>
      </c>
      <c r="L39" s="79"/>
      <c r="M39" s="80"/>
      <c r="N39" s="81">
        <f>分析係数表!H42</f>
        <v>1.1765366264383946E-2</v>
      </c>
      <c r="O39" s="82">
        <f t="shared" si="4"/>
        <v>0.12431117664859745</v>
      </c>
      <c r="P39" s="76">
        <f>分析係数表!C42</f>
        <v>0.64552736982643522</v>
      </c>
      <c r="Q39" s="82">
        <f>O39*P39</f>
        <v>8.0246266901998486E-2</v>
      </c>
      <c r="R39" s="83">
        <v>8.6328716362151725E-2</v>
      </c>
      <c r="S39" s="84">
        <f>I39+R39</f>
        <v>0.1262584781145687</v>
      </c>
      <c r="T39" s="85">
        <f>分析係数表!F42</f>
        <v>0.5462012320328542</v>
      </c>
      <c r="U39" s="86">
        <f>S39*T39</f>
        <v>6.896253630077058E-2</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投入係数表!Z40</f>
        <v>6.9044879171461446E-2</v>
      </c>
      <c r="E40" s="77">
        <f>$C$28*D40</f>
        <v>6.9044879171461444</v>
      </c>
      <c r="F40" s="76">
        <f>分析係数表!C43</f>
        <v>0.44974585997704541</v>
      </c>
      <c r="G40" s="77">
        <f>E40*F40</f>
        <v>3.1052648559980116</v>
      </c>
      <c r="H40" s="77">
        <v>4.1072852003917646</v>
      </c>
      <c r="I40" s="77">
        <f>C40+H40</f>
        <v>4.1072852003917646</v>
      </c>
      <c r="J40" s="76">
        <f>分析係数表!G43</f>
        <v>0.36430023338101331</v>
      </c>
      <c r="K40" s="78">
        <f>I40*J40</f>
        <v>1.4962849570651018</v>
      </c>
      <c r="L40" s="79"/>
      <c r="M40" s="80"/>
      <c r="N40" s="81">
        <f>分析係数表!H43</f>
        <v>3.2949761436991298E-2</v>
      </c>
      <c r="O40" s="82">
        <f t="shared" si="4"/>
        <v>0.34814246513705488</v>
      </c>
      <c r="P40" s="76">
        <f>分析係数表!C43</f>
        <v>0.44974585997704541</v>
      </c>
      <c r="Q40" s="82">
        <f>O40*P40</f>
        <v>0.15657563237759331</v>
      </c>
      <c r="R40" s="83">
        <v>0.31315075063792364</v>
      </c>
      <c r="S40" s="84">
        <f>I40+R40</f>
        <v>4.4204359510296882</v>
      </c>
      <c r="T40" s="85">
        <f>分析係数表!F43</f>
        <v>0.57336445080177667</v>
      </c>
      <c r="U40" s="86">
        <f>S40*T40</f>
        <v>2.5345208313665664</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76">
        <f>投入係数表!Z41</f>
        <v>0</v>
      </c>
      <c r="E41" s="77">
        <f>$C$28*D41</f>
        <v>0</v>
      </c>
      <c r="F41" s="76">
        <f>分析係数表!C44</f>
        <v>0.68535687071374141</v>
      </c>
      <c r="G41" s="77">
        <f>E41*F41</f>
        <v>0</v>
      </c>
      <c r="H41" s="77">
        <v>5.1533054050980848E-3</v>
      </c>
      <c r="I41" s="77">
        <f>C41+H41</f>
        <v>5.1533054050980848E-3</v>
      </c>
      <c r="J41" s="76">
        <f>分析係数表!G44</f>
        <v>0.27039319248826293</v>
      </c>
      <c r="K41" s="78">
        <f>I41*J41</f>
        <v>1.3934187003514923E-3</v>
      </c>
      <c r="L41" s="79"/>
      <c r="M41" s="80"/>
      <c r="N41" s="81">
        <f>分析係数表!H44</f>
        <v>0.11684535503788943</v>
      </c>
      <c r="O41" s="82">
        <f t="shared" si="4"/>
        <v>1.2345713039681319</v>
      </c>
      <c r="P41" s="76">
        <f>分析係数表!C44</f>
        <v>0.68535687071374141</v>
      </c>
      <c r="Q41" s="82">
        <f>O41*P41</f>
        <v>0.84612192556058208</v>
      </c>
      <c r="R41" s="83">
        <v>0.86196171686291201</v>
      </c>
      <c r="S41" s="84">
        <f>I41+R41</f>
        <v>0.86711502226801007</v>
      </c>
      <c r="T41" s="85">
        <f>分析係数表!F44</f>
        <v>0.52366979655712054</v>
      </c>
      <c r="U41" s="86">
        <f>S41*T41</f>
        <v>0.4540819473027119</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投入係数表!Z42</f>
        <v>0</v>
      </c>
      <c r="E42" s="77">
        <f>$C$28*D42</f>
        <v>0</v>
      </c>
      <c r="F42" s="76">
        <f>分析係数表!C45</f>
        <v>1</v>
      </c>
      <c r="G42" s="77">
        <f>E42*F42</f>
        <v>0</v>
      </c>
      <c r="H42" s="77">
        <v>0.12466494413469968</v>
      </c>
      <c r="I42" s="77">
        <f>C42+H42</f>
        <v>0.12466494413469968</v>
      </c>
      <c r="J42" s="76">
        <f>分析係数表!G45</f>
        <v>0</v>
      </c>
      <c r="K42" s="78">
        <f>I42*J42</f>
        <v>0</v>
      </c>
      <c r="L42" s="79"/>
      <c r="M42" s="80"/>
      <c r="N42" s="81">
        <f>分析係数表!H45</f>
        <v>0</v>
      </c>
      <c r="O42" s="82">
        <f t="shared" si="4"/>
        <v>0</v>
      </c>
      <c r="P42" s="76">
        <f>分析係数表!C45</f>
        <v>1</v>
      </c>
      <c r="Q42" s="82">
        <f>O42*P42</f>
        <v>0</v>
      </c>
      <c r="R42" s="83">
        <v>3.3763117888474727E-2</v>
      </c>
      <c r="S42" s="84">
        <f>I42+R42</f>
        <v>0.15842806202317442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3.4522439585730723E-3</v>
      </c>
      <c r="E43" s="77">
        <f>$C$28*D43</f>
        <v>0.34522439585730724</v>
      </c>
      <c r="F43" s="76">
        <f>分析係数表!C46</f>
        <v>1</v>
      </c>
      <c r="G43" s="77">
        <f>E43*F43</f>
        <v>0.34522439585730724</v>
      </c>
      <c r="H43" s="77">
        <v>0.70775586624181352</v>
      </c>
      <c r="I43" s="77">
        <f>C43+H43</f>
        <v>0.70775586624181352</v>
      </c>
      <c r="J43" s="76">
        <f>分析係数表!G46</f>
        <v>9.2635479388605835E-3</v>
      </c>
      <c r="K43" s="78">
        <f>I43*J43</f>
        <v>6.5563303959408382E-3</v>
      </c>
      <c r="L43" s="79"/>
      <c r="M43" s="80"/>
      <c r="N43" s="81">
        <f>分析係数表!H46</f>
        <v>4.7106371035644121E-2</v>
      </c>
      <c r="O43" s="82">
        <f t="shared" si="4"/>
        <v>0.49771917673426991</v>
      </c>
      <c r="P43" s="76">
        <f>分析係数表!C46</f>
        <v>1</v>
      </c>
      <c r="Q43" s="82">
        <f>O43*P43</f>
        <v>0.49771917673426991</v>
      </c>
      <c r="R43" s="83">
        <v>0.53267739601890118</v>
      </c>
      <c r="S43" s="84">
        <f>I43+R43</f>
        <v>1.2404332622607148</v>
      </c>
      <c r="T43" s="85">
        <f>分析係数表!F46</f>
        <v>0.31310792033348772</v>
      </c>
      <c r="U43" s="86">
        <f>S43*T43</f>
        <v>0.38838947905893617</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投入係数表!Z44</f>
        <v>0.64441887226697359</v>
      </c>
      <c r="E44" s="91">
        <f>SUM(E5:E43)</f>
        <v>64.441887226697347</v>
      </c>
      <c r="F44" s="92">
        <f>分析係数表!C47</f>
        <v>0.38982283979167087</v>
      </c>
      <c r="G44" s="91">
        <f>SUM(G5:G43)</f>
        <v>24.985182202017789</v>
      </c>
      <c r="H44" s="91">
        <f>SUM(H5:H43)</f>
        <v>29.629901337475665</v>
      </c>
      <c r="I44" s="91">
        <f>SUM(I5:I43)</f>
        <v>129.62990133747567</v>
      </c>
      <c r="J44" s="92">
        <f>分析係数表!G47</f>
        <v>0.23326731469175374</v>
      </c>
      <c r="K44" s="93">
        <f>SUM(K5:K43)</f>
        <v>16.851446455272619</v>
      </c>
      <c r="L44" s="94">
        <f>最終需要_まとめ!$L$33</f>
        <v>0.627</v>
      </c>
      <c r="M44" s="91">
        <f>K44*L44</f>
        <v>10.565856927455933</v>
      </c>
      <c r="N44" s="95">
        <f>分析係数表!H47</f>
        <v>1</v>
      </c>
      <c r="O44" s="96">
        <f>SUM(O5:O43)</f>
        <v>10.565856927455931</v>
      </c>
      <c r="P44" s="92">
        <f>分析係数表!C47</f>
        <v>0.38982283979167087</v>
      </c>
      <c r="Q44" s="96">
        <f>SUM(Q5:Q43)</f>
        <v>5.4901963587912155</v>
      </c>
      <c r="R44" s="91">
        <f>SUM(R7:R43)</f>
        <v>6.4502800901808905</v>
      </c>
      <c r="S44" s="97">
        <f>SUM(S5:S43)</f>
        <v>136.12447003672654</v>
      </c>
      <c r="T44" s="98">
        <f>分析係数表!F47</f>
        <v>0.43488259974461208</v>
      </c>
      <c r="U44" s="99">
        <f>SUM(U5:U43)</f>
        <v>55.140929730474049</v>
      </c>
      <c r="V44" s="100">
        <f>分析係数表!D47</f>
        <v>5.7416673181664192E-2</v>
      </c>
      <c r="W44" s="164">
        <f>SUM(W5:W43)</f>
        <v>17</v>
      </c>
      <c r="X44" s="92">
        <f>分析係数表!E47</f>
        <v>4.8986266385218774E-2</v>
      </c>
      <c r="Y44" s="165">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0.24707259953161598</v>
      </c>
      <c r="G5" s="77">
        <f t="shared" ref="G5:G38" si="1">E5*F5</f>
        <v>0</v>
      </c>
      <c r="H5" s="77">
        <f t="array" ref="H5:H43">MMULT(逆行列係数!C5:AO43,'25'!G5:G43)</f>
        <v>1.5826121332907766E-3</v>
      </c>
      <c r="I5" s="77">
        <f t="shared" ref="I5:I38" si="2">C5+H5</f>
        <v>1.5826121332907766E-3</v>
      </c>
      <c r="J5" s="76">
        <f>分析係数表!G8</f>
        <v>0.12001140250855188</v>
      </c>
      <c r="K5" s="78">
        <f t="shared" ref="K5:K38" si="3">I5*J5</f>
        <v>1.8993150174327736E-4</v>
      </c>
      <c r="L5" s="79" t="s">
        <v>184</v>
      </c>
      <c r="M5" s="80" t="s">
        <v>184</v>
      </c>
      <c r="N5" s="81">
        <f>分析係数表!H8</f>
        <v>1.0676396295256806E-2</v>
      </c>
      <c r="O5" s="82">
        <f t="shared" ref="O5:O43" si="4">$M$44*N5</f>
        <v>0.13989553693068899</v>
      </c>
      <c r="P5" s="76">
        <f>分析係数表!C8</f>
        <v>0.24707259953161598</v>
      </c>
      <c r="Q5" s="82">
        <f t="shared" ref="Q5:Q38" si="5">O5*P5</f>
        <v>3.4564353972336516E-2</v>
      </c>
      <c r="R5" s="83">
        <f t="array" ref="R5:R43">MMULT(逆行列係数!C5:AO43,'25'!Q5:Q43)</f>
        <v>5.4033458496344104E-2</v>
      </c>
      <c r="S5" s="84">
        <f t="shared" ref="S5:S38" si="6">I5+R5</f>
        <v>5.5616070629634883E-2</v>
      </c>
      <c r="T5" s="85">
        <f>分析係数表!F8</f>
        <v>0.45011402508551879</v>
      </c>
      <c r="U5" s="86">
        <f t="shared" ref="U5:U38" si="7">S5*T5</f>
        <v>2.5033573410545459E-2</v>
      </c>
      <c r="V5" s="87">
        <f>分析係数表!D8</f>
        <v>0.3184150513112885</v>
      </c>
      <c r="W5" s="167">
        <f t="shared" ref="W5:W38" si="8">ROUND(S5*V5,0)</f>
        <v>0</v>
      </c>
      <c r="X5" s="76">
        <f>分析係数表!E8</f>
        <v>0.16220068415051311</v>
      </c>
      <c r="Y5" s="166">
        <f t="shared" ref="Y5:Y38" si="9">ROUND(S5*X5,0)</f>
        <v>0</v>
      </c>
    </row>
    <row r="6" spans="1:25" x14ac:dyDescent="0.2">
      <c r="A6" s="6" t="s">
        <v>219</v>
      </c>
      <c r="B6" s="5" t="s">
        <v>265</v>
      </c>
      <c r="C6" s="90"/>
      <c r="D6" s="76">
        <f>投入係数表!AA6</f>
        <v>0</v>
      </c>
      <c r="E6" s="77">
        <f t="shared" si="0"/>
        <v>0</v>
      </c>
      <c r="F6" s="76">
        <f>分析係数表!C9</f>
        <v>9.7560975609756073E-2</v>
      </c>
      <c r="G6" s="77">
        <f t="shared" si="1"/>
        <v>0</v>
      </c>
      <c r="H6" s="77">
        <v>1.2901200033956043E-4</v>
      </c>
      <c r="I6" s="77">
        <f t="shared" si="2"/>
        <v>1.2901200033956043E-4</v>
      </c>
      <c r="J6" s="76">
        <f>分析係数表!G9</f>
        <v>0.27272727272727271</v>
      </c>
      <c r="K6" s="78">
        <f t="shared" si="3"/>
        <v>3.5185091001698299E-5</v>
      </c>
      <c r="L6" s="79"/>
      <c r="M6" s="80"/>
      <c r="N6" s="81">
        <f>分析係数表!H9</f>
        <v>5.7255122088127987E-4</v>
      </c>
      <c r="O6" s="82">
        <f t="shared" si="4"/>
        <v>7.5022843148949934E-3</v>
      </c>
      <c r="P6" s="76">
        <f>分析係数表!C9</f>
        <v>9.7560975609756073E-2</v>
      </c>
      <c r="Q6" s="82">
        <f t="shared" si="5"/>
        <v>7.3193017706292606E-4</v>
      </c>
      <c r="R6" s="83">
        <v>8.9108917397097453E-4</v>
      </c>
      <c r="S6" s="84">
        <f t="shared" si="6"/>
        <v>1.020101174310535E-3</v>
      </c>
      <c r="T6" s="85">
        <f>分析係数表!F9</f>
        <v>0.77272727272727271</v>
      </c>
      <c r="U6" s="86">
        <f t="shared" si="7"/>
        <v>7.8825999833086798E-4</v>
      </c>
      <c r="V6" s="87">
        <f>分析係数表!D9</f>
        <v>9.0909090909090912E-2</v>
      </c>
      <c r="W6" s="167">
        <f t="shared" si="8"/>
        <v>0</v>
      </c>
      <c r="X6" s="76">
        <f>分析係数表!E9</f>
        <v>0</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1.3974843331667144E-2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0.44906166219839139</v>
      </c>
      <c r="G8" s="77">
        <f t="shared" si="1"/>
        <v>0</v>
      </c>
      <c r="H8" s="77">
        <v>8.4568201030662149E-2</v>
      </c>
      <c r="I8" s="77">
        <f t="shared" si="2"/>
        <v>8.4568201030662149E-2</v>
      </c>
      <c r="J8" s="76">
        <f>分析係数表!G11</f>
        <v>0.33788395904436858</v>
      </c>
      <c r="K8" s="78">
        <f t="shared" si="3"/>
        <v>2.8574238573500176E-2</v>
      </c>
      <c r="L8" s="79"/>
      <c r="M8" s="80"/>
      <c r="N8" s="81">
        <f>分析係数表!H11</f>
        <v>-2.2452989054167835E-5</v>
      </c>
      <c r="O8" s="82">
        <f t="shared" si="4"/>
        <v>-2.9420722803509775E-4</v>
      </c>
      <c r="P8" s="76">
        <f>分析係数表!C11</f>
        <v>0.44906166219839139</v>
      </c>
      <c r="Q8" s="82">
        <f t="shared" si="5"/>
        <v>-1.3211718685222218E-4</v>
      </c>
      <c r="R8" s="83">
        <v>8.3190767492336299E-3</v>
      </c>
      <c r="S8" s="84">
        <f t="shared" si="6"/>
        <v>9.2887277779895777E-2</v>
      </c>
      <c r="T8" s="85">
        <f>分析係数表!F11</f>
        <v>0.55767918088737201</v>
      </c>
      <c r="U8" s="86">
        <f t="shared" si="7"/>
        <v>5.1801300987150065E-2</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投入係数表!AA9</f>
        <v>0</v>
      </c>
      <c r="E9" s="77">
        <f t="shared" si="0"/>
        <v>0</v>
      </c>
      <c r="F9" s="76">
        <f>分析係数表!C12</f>
        <v>0.19299381807477189</v>
      </c>
      <c r="G9" s="77">
        <f t="shared" si="1"/>
        <v>0</v>
      </c>
      <c r="H9" s="77">
        <v>1.3936031746443758E-3</v>
      </c>
      <c r="I9" s="77">
        <f t="shared" si="2"/>
        <v>1.3936031746443758E-3</v>
      </c>
      <c r="J9" s="76">
        <f>分析係数表!G12</f>
        <v>0.13871320371671741</v>
      </c>
      <c r="K9" s="78">
        <f t="shared" si="3"/>
        <v>1.9331116106470941E-4</v>
      </c>
      <c r="L9" s="79"/>
      <c r="M9" s="80"/>
      <c r="N9" s="81">
        <f>分析係数表!H12</f>
        <v>9.0137524557956775E-2</v>
      </c>
      <c r="O9" s="82">
        <f t="shared" si="4"/>
        <v>1.1810949169469001</v>
      </c>
      <c r="P9" s="76">
        <f>分析係数表!C12</f>
        <v>0.19299381807477189</v>
      </c>
      <c r="Q9" s="82">
        <f t="shared" si="5"/>
        <v>0.22794401753028784</v>
      </c>
      <c r="R9" s="83">
        <v>0.26691854280498972</v>
      </c>
      <c r="S9" s="84">
        <f t="shared" si="6"/>
        <v>0.2683121459796341</v>
      </c>
      <c r="T9" s="85">
        <f>分析係数表!F12</f>
        <v>0.32372921058795973</v>
      </c>
      <c r="U9" s="86">
        <f t="shared" si="7"/>
        <v>8.6860479209148356E-2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0.18917524762656787</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投入係数表!AA11</f>
        <v>2.2779043280182231E-3</v>
      </c>
      <c r="E11" s="77">
        <f t="shared" si="0"/>
        <v>0.22779043280182232</v>
      </c>
      <c r="F11" s="76">
        <f>分析係数表!C14</f>
        <v>0.21988652218398286</v>
      </c>
      <c r="G11" s="77">
        <f t="shared" si="1"/>
        <v>5.0088046055576957E-2</v>
      </c>
      <c r="H11" s="77">
        <v>0.16490151871983466</v>
      </c>
      <c r="I11" s="77">
        <f t="shared" si="2"/>
        <v>0.16490151871983466</v>
      </c>
      <c r="J11" s="76">
        <f>分析係数表!G14</f>
        <v>0.16684014869888475</v>
      </c>
      <c r="K11" s="78">
        <f t="shared" si="3"/>
        <v>2.7512193903889141E-2</v>
      </c>
      <c r="L11" s="79"/>
      <c r="M11" s="80"/>
      <c r="N11" s="81">
        <f>分析係数表!H14</f>
        <v>1.1338759472354757E-3</v>
      </c>
      <c r="O11" s="82">
        <f t="shared" si="4"/>
        <v>1.4857465015772437E-2</v>
      </c>
      <c r="P11" s="76">
        <f>分析係数表!C14</f>
        <v>0.21988652218398286</v>
      </c>
      <c r="Q11" s="82">
        <f t="shared" si="5"/>
        <v>3.2669563107883951E-3</v>
      </c>
      <c r="R11" s="83">
        <v>3.7499062886436854E-2</v>
      </c>
      <c r="S11" s="84">
        <f t="shared" si="6"/>
        <v>0.2024005816062715</v>
      </c>
      <c r="T11" s="85">
        <f>分析係数表!F14</f>
        <v>0.30074349442379184</v>
      </c>
      <c r="U11" s="86">
        <f t="shared" si="7"/>
        <v>6.0870658185677939E-2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投入係数表!AA12</f>
        <v>9.1116173120728925E-3</v>
      </c>
      <c r="E12" s="77">
        <f t="shared" si="0"/>
        <v>0.91116173120728927</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0.10767984546084577</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投入係数表!AA13</f>
        <v>1.1389521640091117E-2</v>
      </c>
      <c r="E13" s="77">
        <f t="shared" si="0"/>
        <v>1.1389521640091116</v>
      </c>
      <c r="F13" s="76">
        <f>分析係数表!C16</f>
        <v>4.5651796563096703E-2</v>
      </c>
      <c r="G13" s="77">
        <f t="shared" si="1"/>
        <v>5.1995212486442711E-2</v>
      </c>
      <c r="H13" s="77">
        <v>6.1344462174138997E-2</v>
      </c>
      <c r="I13" s="77">
        <f t="shared" si="2"/>
        <v>6.1344462174138997E-2</v>
      </c>
      <c r="J13" s="76">
        <f>分析係数表!G16</f>
        <v>3.2758620689655175E-2</v>
      </c>
      <c r="K13" s="78">
        <f t="shared" si="3"/>
        <v>2.009559967773519E-3</v>
      </c>
      <c r="L13" s="79"/>
      <c r="M13" s="80"/>
      <c r="N13" s="81">
        <f>分析係数表!H16</f>
        <v>1.6682570867246702E-2</v>
      </c>
      <c r="O13" s="82">
        <f t="shared" si="4"/>
        <v>0.21859597043007764</v>
      </c>
      <c r="P13" s="76">
        <f>分析係数表!C16</f>
        <v>4.5651796563096703E-2</v>
      </c>
      <c r="Q13" s="82">
        <f t="shared" si="5"/>
        <v>9.9792987715866064E-3</v>
      </c>
      <c r="R13" s="83">
        <v>1.2418950300538271E-2</v>
      </c>
      <c r="S13" s="84">
        <f t="shared" si="6"/>
        <v>7.376341247467727E-2</v>
      </c>
      <c r="T13" s="85">
        <f>分析係数表!F16</f>
        <v>0.28965517241379313</v>
      </c>
      <c r="U13" s="86">
        <f t="shared" si="7"/>
        <v>2.1365953958182384E-2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投入係数表!AA14</f>
        <v>3.8724373576309798E-2</v>
      </c>
      <c r="E14" s="77">
        <f t="shared" si="0"/>
        <v>3.8724373576309796</v>
      </c>
      <c r="F14" s="76">
        <f>分析係数表!C17</f>
        <v>0.18709439528023597</v>
      </c>
      <c r="G14" s="77">
        <f t="shared" si="1"/>
        <v>0.72451132568656296</v>
      </c>
      <c r="H14" s="77">
        <v>0.83727034396046152</v>
      </c>
      <c r="I14" s="77">
        <f t="shared" si="2"/>
        <v>0.83727034396046152</v>
      </c>
      <c r="J14" s="76">
        <f>分析係数表!G17</f>
        <v>0.21183949688973955</v>
      </c>
      <c r="K14" s="78">
        <f t="shared" si="3"/>
        <v>0.17736692842528334</v>
      </c>
      <c r="L14" s="79"/>
      <c r="M14" s="80"/>
      <c r="N14" s="81">
        <f>分析係数表!H17</f>
        <v>2.9525680606230704E-3</v>
      </c>
      <c r="O14" s="82">
        <f t="shared" si="4"/>
        <v>3.868825048661536E-2</v>
      </c>
      <c r="P14" s="76">
        <f>分析係数表!C17</f>
        <v>0.18709439528023597</v>
      </c>
      <c r="Q14" s="82">
        <f t="shared" si="5"/>
        <v>7.2383548292435955E-3</v>
      </c>
      <c r="R14" s="83">
        <v>2.0342035783263285E-2</v>
      </c>
      <c r="S14" s="84">
        <f t="shared" si="6"/>
        <v>0.85761237974372484</v>
      </c>
      <c r="T14" s="85">
        <f>分析係数表!F17</f>
        <v>0.32134800738259622</v>
      </c>
      <c r="U14" s="86">
        <f t="shared" si="7"/>
        <v>0.27559202933729243</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投入係数表!AA15</f>
        <v>4.5558086560364463E-3</v>
      </c>
      <c r="E15" s="77">
        <f t="shared" si="0"/>
        <v>0.45558086560364464</v>
      </c>
      <c r="F15" s="76">
        <f>分析係数表!C18</f>
        <v>0.19379844961240311</v>
      </c>
      <c r="G15" s="77">
        <f t="shared" si="1"/>
        <v>8.8290865427062923E-2</v>
      </c>
      <c r="H15" s="77">
        <v>0.13278904643717154</v>
      </c>
      <c r="I15" s="77">
        <f t="shared" si="2"/>
        <v>0.13278904643717154</v>
      </c>
      <c r="J15" s="76">
        <f>分析係数表!G18</f>
        <v>0.21558441558441557</v>
      </c>
      <c r="K15" s="78">
        <f t="shared" si="3"/>
        <v>2.8627248972169447E-2</v>
      </c>
      <c r="L15" s="79"/>
      <c r="M15" s="80"/>
      <c r="N15" s="81">
        <f>分析係数表!H18</f>
        <v>4.3783328655627279E-4</v>
      </c>
      <c r="O15" s="82">
        <f t="shared" si="4"/>
        <v>5.7370409466844068E-3</v>
      </c>
      <c r="P15" s="76">
        <f>分析係数表!C18</f>
        <v>0.19379844961240311</v>
      </c>
      <c r="Q15" s="82">
        <f t="shared" si="5"/>
        <v>1.1118296408303115E-3</v>
      </c>
      <c r="R15" s="83">
        <v>3.6905320921105556E-3</v>
      </c>
      <c r="S15" s="84">
        <f t="shared" si="6"/>
        <v>0.13647957852928211</v>
      </c>
      <c r="T15" s="85">
        <f>分析係数表!F18</f>
        <v>0.45643447461629277</v>
      </c>
      <c r="U15" s="86">
        <f t="shared" si="7"/>
        <v>6.2293984721865953E-2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投入係数表!AA16</f>
        <v>0</v>
      </c>
      <c r="E16" s="77">
        <f t="shared" si="0"/>
        <v>0</v>
      </c>
      <c r="F16" s="76">
        <f>分析係数表!C19</f>
        <v>0.18975946996975368</v>
      </c>
      <c r="G16" s="77">
        <f t="shared" si="1"/>
        <v>0</v>
      </c>
      <c r="H16" s="77">
        <v>2.7316893075666409E-2</v>
      </c>
      <c r="I16" s="77">
        <f t="shared" si="2"/>
        <v>2.7316893075666409E-2</v>
      </c>
      <c r="J16" s="76">
        <f>分析係数表!G19</f>
        <v>5.7642820380854352E-2</v>
      </c>
      <c r="K16" s="78">
        <f t="shared" si="3"/>
        <v>1.5746227609236428E-3</v>
      </c>
      <c r="L16" s="79"/>
      <c r="M16" s="80"/>
      <c r="N16" s="81">
        <f>分析係数表!H19</f>
        <v>-1.1226494527083918E-4</v>
      </c>
      <c r="O16" s="82">
        <f t="shared" si="4"/>
        <v>-1.4710361401754888E-3</v>
      </c>
      <c r="P16" s="76">
        <f>分析係数表!C19</f>
        <v>0.18975946996975368</v>
      </c>
      <c r="Q16" s="82">
        <f t="shared" si="5"/>
        <v>-2.7914303826605301E-4</v>
      </c>
      <c r="R16" s="83">
        <v>2.7134914829029773E-3</v>
      </c>
      <c r="S16" s="84">
        <f t="shared" si="6"/>
        <v>3.0030384558569385E-2</v>
      </c>
      <c r="T16" s="85">
        <f>分析係数表!F19</f>
        <v>0.23974952822096415</v>
      </c>
      <c r="U16" s="86">
        <f t="shared" si="7"/>
        <v>7.1997705302111366E-3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投入係数表!AA17</f>
        <v>0</v>
      </c>
      <c r="E17" s="77">
        <f t="shared" si="0"/>
        <v>0</v>
      </c>
      <c r="F17" s="76">
        <f>分析係数表!C20</f>
        <v>6.5301867121599799E-2</v>
      </c>
      <c r="G17" s="77">
        <f t="shared" si="1"/>
        <v>0</v>
      </c>
      <c r="H17" s="77">
        <v>4.7471523212550852E-3</v>
      </c>
      <c r="I17" s="77">
        <f t="shared" si="2"/>
        <v>4.7471523212550852E-3</v>
      </c>
      <c r="J17" s="76">
        <f>分析係数表!G20</f>
        <v>0.10011990407673861</v>
      </c>
      <c r="K17" s="78">
        <f t="shared" si="3"/>
        <v>4.7528443504172614E-4</v>
      </c>
      <c r="L17" s="79"/>
      <c r="M17" s="80"/>
      <c r="N17" s="81">
        <f>分析係数表!H20</f>
        <v>5.5009823182711204E-4</v>
      </c>
      <c r="O17" s="82">
        <f t="shared" si="4"/>
        <v>7.2080770868598962E-3</v>
      </c>
      <c r="P17" s="76">
        <f>分析係数表!C20</f>
        <v>6.5301867121599799E-2</v>
      </c>
      <c r="Q17" s="82">
        <f t="shared" si="5"/>
        <v>4.7070089212837313E-4</v>
      </c>
      <c r="R17" s="83">
        <v>1.9623001999571794E-3</v>
      </c>
      <c r="S17" s="84">
        <f t="shared" si="6"/>
        <v>6.7094525212122646E-3</v>
      </c>
      <c r="T17" s="85">
        <f>分析係数表!F20</f>
        <v>0.22242206235011991</v>
      </c>
      <c r="U17" s="86">
        <f t="shared" si="7"/>
        <v>1.4923302670082435E-3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投入係数表!AA18</f>
        <v>0</v>
      </c>
      <c r="E18" s="77">
        <f t="shared" si="0"/>
        <v>0</v>
      </c>
      <c r="F18" s="76">
        <f>分析係数表!C21</f>
        <v>0.11128404669260705</v>
      </c>
      <c r="G18" s="77">
        <f t="shared" si="1"/>
        <v>0</v>
      </c>
      <c r="H18" s="77">
        <v>4.1209789728144965E-2</v>
      </c>
      <c r="I18" s="77">
        <f t="shared" si="2"/>
        <v>4.1209789728144965E-2</v>
      </c>
      <c r="J18" s="76">
        <f>分析係数表!G21</f>
        <v>0.28512917454316322</v>
      </c>
      <c r="K18" s="78">
        <f t="shared" si="3"/>
        <v>1.1750113328283301E-2</v>
      </c>
      <c r="L18" s="79"/>
      <c r="M18" s="80"/>
      <c r="N18" s="81">
        <f>分析係数表!H21</f>
        <v>9.2057255122088126E-4</v>
      </c>
      <c r="O18" s="82">
        <f t="shared" si="4"/>
        <v>1.2062496349439008E-2</v>
      </c>
      <c r="P18" s="76">
        <f>分析係数表!C21</f>
        <v>0.11128404669260705</v>
      </c>
      <c r="Q18" s="82">
        <f t="shared" si="5"/>
        <v>1.3423634069803726E-3</v>
      </c>
      <c r="R18" s="83">
        <v>4.5317829942007797E-3</v>
      </c>
      <c r="S18" s="84">
        <f t="shared" si="6"/>
        <v>4.5741572722345747E-2</v>
      </c>
      <c r="T18" s="85">
        <f>分析係数表!F21</f>
        <v>0.42485822306238186</v>
      </c>
      <c r="U18" s="86">
        <f t="shared" si="7"/>
        <v>1.9433683306894531E-2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投入係数表!AA19</f>
        <v>1.1389521640091117E-2</v>
      </c>
      <c r="E19" s="77">
        <f t="shared" si="0"/>
        <v>1.1389521640091116</v>
      </c>
      <c r="F19" s="76">
        <f>分析係数表!C22</f>
        <v>0.13366912049593183</v>
      </c>
      <c r="G19" s="77">
        <f t="shared" si="1"/>
        <v>0.15224273405003624</v>
      </c>
      <c r="H19" s="77">
        <v>0.17973022633275526</v>
      </c>
      <c r="I19" s="77">
        <f t="shared" si="2"/>
        <v>0.17973022633275526</v>
      </c>
      <c r="J19" s="76">
        <f>分析係数表!G22</f>
        <v>0.19466531325776801</v>
      </c>
      <c r="K19" s="78">
        <f t="shared" si="3"/>
        <v>3.4987240810955347E-2</v>
      </c>
      <c r="L19" s="79"/>
      <c r="M19" s="80"/>
      <c r="N19" s="81">
        <f>分析係数表!H22</f>
        <v>4.490597810833567E-5</v>
      </c>
      <c r="O19" s="82">
        <f t="shared" si="4"/>
        <v>5.8841445607019549E-4</v>
      </c>
      <c r="P19" s="76">
        <f>分析係数表!C22</f>
        <v>0.13366912049593183</v>
      </c>
      <c r="Q19" s="82">
        <f t="shared" si="5"/>
        <v>7.8652842829995146E-5</v>
      </c>
      <c r="R19" s="83">
        <v>1.3585409308785538E-3</v>
      </c>
      <c r="S19" s="84">
        <f t="shared" si="6"/>
        <v>0.18108876726363382</v>
      </c>
      <c r="T19" s="85">
        <f>分析係数表!F22</f>
        <v>0.41154908926859529</v>
      </c>
      <c r="U19" s="86">
        <f t="shared" si="7"/>
        <v>7.452691724412111E-2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2.9420722803509775E-4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投入係数表!AA21</f>
        <v>0</v>
      </c>
      <c r="E21" s="77">
        <f t="shared" si="0"/>
        <v>0</v>
      </c>
      <c r="F21" s="76">
        <f>分析係数表!C24</f>
        <v>0.55726027397260269</v>
      </c>
      <c r="G21" s="77">
        <f t="shared" si="1"/>
        <v>0</v>
      </c>
      <c r="H21" s="77">
        <v>4.1011097246887861E-2</v>
      </c>
      <c r="I21" s="77">
        <f t="shared" si="2"/>
        <v>4.1011097246887861E-2</v>
      </c>
      <c r="J21" s="76">
        <f>分析係数表!G24</f>
        <v>0.20783847980997625</v>
      </c>
      <c r="K21" s="78">
        <f t="shared" si="3"/>
        <v>8.5236841071322754E-3</v>
      </c>
      <c r="L21" s="79"/>
      <c r="M21" s="80"/>
      <c r="N21" s="81">
        <f>分析係数表!H24</f>
        <v>3.255683412854336E-4</v>
      </c>
      <c r="O21" s="82">
        <f t="shared" si="4"/>
        <v>4.2660048065089173E-3</v>
      </c>
      <c r="P21" s="76">
        <f>分析係数表!C24</f>
        <v>0.55726027397260269</v>
      </c>
      <c r="Q21" s="82">
        <f t="shared" si="5"/>
        <v>2.3772750072435993E-3</v>
      </c>
      <c r="R21" s="83">
        <v>1.2247460378176971E-2</v>
      </c>
      <c r="S21" s="84">
        <f t="shared" si="6"/>
        <v>5.3258557625064831E-2</v>
      </c>
      <c r="T21" s="85">
        <f>分析係数表!F24</f>
        <v>0.38954869358669836</v>
      </c>
      <c r="U21" s="86">
        <f t="shared" si="7"/>
        <v>2.0746801545155898E-2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投入係数表!AA22</f>
        <v>0</v>
      </c>
      <c r="E22" s="77">
        <f t="shared" si="0"/>
        <v>0</v>
      </c>
      <c r="F22" s="76">
        <f>分析係数表!C25</f>
        <v>7.2460776218001621E-2</v>
      </c>
      <c r="G22" s="77">
        <f t="shared" si="1"/>
        <v>0</v>
      </c>
      <c r="H22" s="77">
        <v>1.7380361561497356E-2</v>
      </c>
      <c r="I22" s="77">
        <f t="shared" si="2"/>
        <v>1.7380361561497356E-2</v>
      </c>
      <c r="J22" s="76">
        <f>分析係数表!G25</f>
        <v>0.19694960212201593</v>
      </c>
      <c r="K22" s="78">
        <f t="shared" si="3"/>
        <v>3.4230552942736839E-3</v>
      </c>
      <c r="L22" s="79"/>
      <c r="M22" s="80"/>
      <c r="N22" s="81">
        <f>分析係数表!H25</f>
        <v>5.0519225371877636E-4</v>
      </c>
      <c r="O22" s="82">
        <f t="shared" si="4"/>
        <v>6.6196626307897001E-3</v>
      </c>
      <c r="P22" s="76">
        <f>分析係数表!C25</f>
        <v>7.2460776218001621E-2</v>
      </c>
      <c r="Q22" s="82">
        <f t="shared" si="5"/>
        <v>4.7966589252832034E-4</v>
      </c>
      <c r="R22" s="83">
        <v>7.0241900892668175E-3</v>
      </c>
      <c r="S22" s="84">
        <f t="shared" si="6"/>
        <v>2.4404551650764175E-2</v>
      </c>
      <c r="T22" s="85">
        <f>分析係数表!F25</f>
        <v>0.34811560565870908</v>
      </c>
      <c r="U22" s="86">
        <f t="shared" si="7"/>
        <v>8.4956052787350193E-3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投入係数表!AA23</f>
        <v>0</v>
      </c>
      <c r="E23" s="77">
        <f t="shared" si="0"/>
        <v>0</v>
      </c>
      <c r="F23" s="76">
        <f>分析係数表!C26</f>
        <v>0.52994639944068989</v>
      </c>
      <c r="G23" s="77">
        <f t="shared" si="1"/>
        <v>0</v>
      </c>
      <c r="H23" s="77">
        <v>7.7537945002865372E-2</v>
      </c>
      <c r="I23" s="77">
        <f t="shared" si="2"/>
        <v>7.7537945002865372E-2</v>
      </c>
      <c r="J23" s="76">
        <f>分析係数表!G26</f>
        <v>0.19649205047072152</v>
      </c>
      <c r="K23" s="78">
        <f t="shared" si="3"/>
        <v>1.5235589802899052E-2</v>
      </c>
      <c r="L23" s="79"/>
      <c r="M23" s="80"/>
      <c r="N23" s="81">
        <f>分析係数表!H26</f>
        <v>1.0148751052483862E-2</v>
      </c>
      <c r="O23" s="82">
        <f t="shared" si="4"/>
        <v>0.13298166707186421</v>
      </c>
      <c r="P23" s="76">
        <f>分析係数表!C26</f>
        <v>0.52994639944068989</v>
      </c>
      <c r="Q23" s="82">
        <f t="shared" si="5"/>
        <v>7.047315565635498E-2</v>
      </c>
      <c r="R23" s="83">
        <v>8.2354889822420591E-2</v>
      </c>
      <c r="S23" s="84">
        <f t="shared" si="6"/>
        <v>0.15989283482528596</v>
      </c>
      <c r="T23" s="85">
        <f>分析係数表!F26</f>
        <v>0.33286456502207118</v>
      </c>
      <c r="U23" s="86">
        <f t="shared" si="7"/>
        <v>5.3222658914264684E-2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投入係数表!AA24</f>
        <v>0</v>
      </c>
      <c r="E24" s="77">
        <f t="shared" si="0"/>
        <v>0</v>
      </c>
      <c r="F24" s="76">
        <f>分析係数表!C27</f>
        <v>1</v>
      </c>
      <c r="G24" s="77">
        <f t="shared" si="1"/>
        <v>0</v>
      </c>
      <c r="H24" s="77">
        <v>1.7778541400388023E-2</v>
      </c>
      <c r="I24" s="77">
        <f t="shared" si="2"/>
        <v>1.7778541400388023E-2</v>
      </c>
      <c r="J24" s="76">
        <f>分析係数表!G27</f>
        <v>0.17101837770961673</v>
      </c>
      <c r="K24" s="78">
        <f t="shared" si="3"/>
        <v>3.040457308337617E-3</v>
      </c>
      <c r="L24" s="79"/>
      <c r="M24" s="80"/>
      <c r="N24" s="81">
        <f>分析係数表!H27</f>
        <v>1.1349985966881842E-2</v>
      </c>
      <c r="O24" s="82">
        <f t="shared" si="4"/>
        <v>0.14872175377174193</v>
      </c>
      <c r="P24" s="76">
        <f>分析係数表!C27</f>
        <v>1</v>
      </c>
      <c r="Q24" s="82">
        <f t="shared" si="5"/>
        <v>0.14872175377174193</v>
      </c>
      <c r="R24" s="83">
        <v>0.15460933580214584</v>
      </c>
      <c r="S24" s="84">
        <f t="shared" si="6"/>
        <v>0.17238787720253385</v>
      </c>
      <c r="T24" s="85">
        <f>分析係数表!F27</f>
        <v>0.32043714720210326</v>
      </c>
      <c r="U24" s="86">
        <f t="shared" si="7"/>
        <v>5.5239479583006436E-2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投入係数表!AA25</f>
        <v>0</v>
      </c>
      <c r="E25" s="77">
        <f t="shared" si="0"/>
        <v>0</v>
      </c>
      <c r="F25" s="76">
        <f>分析係数表!C28</f>
        <v>0.16640624999999998</v>
      </c>
      <c r="G25" s="77">
        <f t="shared" si="1"/>
        <v>0</v>
      </c>
      <c r="H25" s="77">
        <v>7.7876726556397935E-2</v>
      </c>
      <c r="I25" s="77">
        <f t="shared" si="2"/>
        <v>7.7876726556397935E-2</v>
      </c>
      <c r="J25" s="76">
        <f>分析係数表!G28</f>
        <v>0.1248661800486618</v>
      </c>
      <c r="K25" s="78">
        <f t="shared" si="3"/>
        <v>9.7241693597915867E-3</v>
      </c>
      <c r="L25" s="79"/>
      <c r="M25" s="80"/>
      <c r="N25" s="81">
        <f>分析係数表!H28</f>
        <v>1.9927027785573953E-2</v>
      </c>
      <c r="O25" s="82">
        <f t="shared" si="4"/>
        <v>0.26110891488114923</v>
      </c>
      <c r="P25" s="76">
        <f>分析係数表!C28</f>
        <v>0.16640624999999998</v>
      </c>
      <c r="Q25" s="82">
        <f t="shared" si="5"/>
        <v>4.3450155366941232E-2</v>
      </c>
      <c r="R25" s="83">
        <v>5.1520532643575569E-2</v>
      </c>
      <c r="S25" s="84">
        <f t="shared" si="6"/>
        <v>0.1293972591999735</v>
      </c>
      <c r="T25" s="85">
        <f>分析係数表!F28</f>
        <v>0.21187347931873479</v>
      </c>
      <c r="U25" s="86">
        <f t="shared" si="7"/>
        <v>2.7415847521006551E-2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投入係数表!AA26</f>
        <v>2.2779043280182231E-3</v>
      </c>
      <c r="E26" s="77">
        <f t="shared" si="0"/>
        <v>0.22779043280182232</v>
      </c>
      <c r="F26" s="76">
        <f>分析係数表!C29</f>
        <v>0.73364739989128469</v>
      </c>
      <c r="G26" s="77">
        <f t="shared" si="1"/>
        <v>0.16711785874516735</v>
      </c>
      <c r="H26" s="77">
        <v>0.3372293974865897</v>
      </c>
      <c r="I26" s="77">
        <f t="shared" si="2"/>
        <v>0.3372293974865897</v>
      </c>
      <c r="J26" s="76">
        <f>分析係数表!G29</f>
        <v>0.26009380097879281</v>
      </c>
      <c r="K26" s="78">
        <f t="shared" si="3"/>
        <v>8.7711275794075269E-2</v>
      </c>
      <c r="L26" s="79"/>
      <c r="M26" s="80"/>
      <c r="N26" s="81">
        <f>分析係数表!H29</f>
        <v>1.0137524557956778E-2</v>
      </c>
      <c r="O26" s="82">
        <f t="shared" si="4"/>
        <v>0.13283456345784664</v>
      </c>
      <c r="P26" s="76">
        <f>分析係数表!C29</f>
        <v>0.73364739989128469</v>
      </c>
      <c r="Q26" s="82">
        <f t="shared" si="5"/>
        <v>9.7453732096543039E-2</v>
      </c>
      <c r="R26" s="83">
        <v>0.16076823716720345</v>
      </c>
      <c r="S26" s="84">
        <f t="shared" si="6"/>
        <v>0.49799763465379315</v>
      </c>
      <c r="T26" s="85">
        <f>分析係数表!F29</f>
        <v>0.41032830342577487</v>
      </c>
      <c r="U26" s="86">
        <f t="shared" si="7"/>
        <v>0.20434252453753982</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投入係数表!AA27</f>
        <v>2.9612756264236904E-2</v>
      </c>
      <c r="E27" s="77">
        <f t="shared" si="0"/>
        <v>2.9612756264236904</v>
      </c>
      <c r="F27" s="76">
        <f>分析係数表!C30</f>
        <v>1</v>
      </c>
      <c r="G27" s="77">
        <f t="shared" si="1"/>
        <v>2.9612756264236904</v>
      </c>
      <c r="H27" s="77">
        <v>3.0857897451027796</v>
      </c>
      <c r="I27" s="77">
        <f t="shared" si="2"/>
        <v>3.0857897451027796</v>
      </c>
      <c r="J27" s="76">
        <f>分析係数表!G30</f>
        <v>0.34455785557569396</v>
      </c>
      <c r="K27" s="78">
        <f t="shared" si="3"/>
        <v>1.063233097330081</v>
      </c>
      <c r="L27" s="79"/>
      <c r="M27" s="80"/>
      <c r="N27" s="81">
        <f>分析係数表!H30</f>
        <v>0</v>
      </c>
      <c r="O27" s="82">
        <f t="shared" si="4"/>
        <v>0</v>
      </c>
      <c r="P27" s="76">
        <f>分析係数表!C30</f>
        <v>1</v>
      </c>
      <c r="Q27" s="82">
        <f t="shared" si="5"/>
        <v>0</v>
      </c>
      <c r="R27" s="83">
        <v>3.2507292162294615E-2</v>
      </c>
      <c r="S27" s="84">
        <f t="shared" si="6"/>
        <v>3.1182970372650742</v>
      </c>
      <c r="T27" s="85">
        <f>分析係数表!F30</f>
        <v>0.43861490031479539</v>
      </c>
      <c r="U27" s="86">
        <f t="shared" si="7"/>
        <v>1.3677315441519424</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投入係数表!AA28</f>
        <v>4.328018223234624E-2</v>
      </c>
      <c r="E28" s="77">
        <f t="shared" si="0"/>
        <v>4.3280182232346238</v>
      </c>
      <c r="F28" s="76">
        <f>分析係数表!C31</f>
        <v>8.5246870996353641E-2</v>
      </c>
      <c r="G28" s="77">
        <f t="shared" si="1"/>
        <v>0.36895001114594966</v>
      </c>
      <c r="H28" s="77">
        <v>0.39820180681373468</v>
      </c>
      <c r="I28" s="77">
        <f t="shared" si="2"/>
        <v>0.39820180681373468</v>
      </c>
      <c r="J28" s="76">
        <f>分析係数表!G31</f>
        <v>7.1346375143843496E-2</v>
      </c>
      <c r="K28" s="78">
        <f t="shared" si="3"/>
        <v>2.8410255491889011E-2</v>
      </c>
      <c r="L28" s="79"/>
      <c r="M28" s="80"/>
      <c r="N28" s="81">
        <f>分析係数表!H31</f>
        <v>2.2093741229301151E-2</v>
      </c>
      <c r="O28" s="82">
        <f t="shared" si="4"/>
        <v>0.28949991238653622</v>
      </c>
      <c r="P28" s="76">
        <f>分析係数表!C31</f>
        <v>8.5246870996353641E-2</v>
      </c>
      <c r="Q28" s="82">
        <f t="shared" si="5"/>
        <v>2.4678961684670736E-2</v>
      </c>
      <c r="R28" s="83">
        <v>3.3702405459060884E-2</v>
      </c>
      <c r="S28" s="84">
        <f t="shared" si="6"/>
        <v>0.43190421227279557</v>
      </c>
      <c r="T28" s="85">
        <f>分析係数表!F31</f>
        <v>0.34637514384349827</v>
      </c>
      <c r="U28" s="86">
        <f t="shared" si="7"/>
        <v>0.14960088365260238</v>
      </c>
      <c r="V28" s="87">
        <f>分析係数表!D31</f>
        <v>0.16455696202531644</v>
      </c>
      <c r="W28" s="167">
        <f t="shared" si="8"/>
        <v>0</v>
      </c>
      <c r="X28" s="76">
        <f>分析係数表!E31</f>
        <v>0.14384349827387802</v>
      </c>
      <c r="Y28" s="166">
        <f t="shared" si="9"/>
        <v>0</v>
      </c>
    </row>
    <row r="29" spans="1:25" x14ac:dyDescent="0.2">
      <c r="A29" s="6" t="s">
        <v>17</v>
      </c>
      <c r="B29" s="5" t="s">
        <v>272</v>
      </c>
      <c r="C29" s="75">
        <f>最終需要_まとめ!C30</f>
        <v>100</v>
      </c>
      <c r="D29" s="76">
        <f>投入係数表!AA29</f>
        <v>9.3394077448747156E-2</v>
      </c>
      <c r="E29" s="77">
        <f t="shared" si="0"/>
        <v>9.3394077448747161</v>
      </c>
      <c r="F29" s="76">
        <f>分析係数表!C32</f>
        <v>0.30214830214830213</v>
      </c>
      <c r="G29" s="77">
        <f t="shared" si="1"/>
        <v>2.8218861931845987</v>
      </c>
      <c r="H29" s="77">
        <v>2.9114378614764269</v>
      </c>
      <c r="I29" s="77">
        <f t="shared" si="2"/>
        <v>102.91143786147643</v>
      </c>
      <c r="J29" s="76">
        <f>分析係数表!G32</f>
        <v>0.14123006833712984</v>
      </c>
      <c r="K29" s="78">
        <f t="shared" si="3"/>
        <v>14.534189401848607</v>
      </c>
      <c r="L29" s="79"/>
      <c r="M29" s="80"/>
      <c r="N29" s="81">
        <f>分析係数表!H32</f>
        <v>6.1970249789503225E-3</v>
      </c>
      <c r="O29" s="82">
        <f t="shared" si="4"/>
        <v>8.1201194937686988E-2</v>
      </c>
      <c r="P29" s="76">
        <f>分析係数表!C32</f>
        <v>0.30214830214830213</v>
      </c>
      <c r="Q29" s="82">
        <f t="shared" si="5"/>
        <v>2.4534803182835428E-2</v>
      </c>
      <c r="R29" s="83">
        <v>3.1885499106116086E-2</v>
      </c>
      <c r="S29" s="84">
        <f t="shared" si="6"/>
        <v>102.94332336058254</v>
      </c>
      <c r="T29" s="85">
        <f>分析係数表!F32</f>
        <v>0.48519362186788156</v>
      </c>
      <c r="U29" s="86">
        <f t="shared" si="7"/>
        <v>49.947443908437542</v>
      </c>
      <c r="V29" s="87">
        <f>分析係数表!D32</f>
        <v>2.5056947608200455E-2</v>
      </c>
      <c r="W29" s="167">
        <f t="shared" si="8"/>
        <v>3</v>
      </c>
      <c r="X29" s="76">
        <f>分析係数表!E32</f>
        <v>3.644646924829157E-2</v>
      </c>
      <c r="Y29" s="166">
        <f t="shared" si="9"/>
        <v>4</v>
      </c>
    </row>
    <row r="30" spans="1:25" x14ac:dyDescent="0.2">
      <c r="A30" s="6" t="s">
        <v>18</v>
      </c>
      <c r="B30" s="5" t="s">
        <v>273</v>
      </c>
      <c r="C30" s="90"/>
      <c r="D30" s="76">
        <f>投入係数表!AA30</f>
        <v>2.2779043280182231E-3</v>
      </c>
      <c r="E30" s="77">
        <f t="shared" si="0"/>
        <v>0.22779043280182232</v>
      </c>
      <c r="F30" s="76">
        <f>分析係数表!C33</f>
        <v>0.62789160608063455</v>
      </c>
      <c r="G30" s="77">
        <f t="shared" si="1"/>
        <v>0.14302770070173906</v>
      </c>
      <c r="H30" s="77">
        <v>0.1776767393207121</v>
      </c>
      <c r="I30" s="77">
        <f t="shared" si="2"/>
        <v>0.1776767393207121</v>
      </c>
      <c r="J30" s="76">
        <f>分析係数表!G33</f>
        <v>0.50525210084033612</v>
      </c>
      <c r="K30" s="78">
        <f t="shared" si="3"/>
        <v>8.9771545812250539E-2</v>
      </c>
      <c r="L30" s="79"/>
      <c r="M30" s="80"/>
      <c r="N30" s="81">
        <f>分析係数表!H33</f>
        <v>9.5425203480213302E-4</v>
      </c>
      <c r="O30" s="82">
        <f t="shared" si="4"/>
        <v>1.2503807191491655E-2</v>
      </c>
      <c r="P30" s="76">
        <f>分析係数表!C33</f>
        <v>0.62789160608063455</v>
      </c>
      <c r="Q30" s="82">
        <f t="shared" si="5"/>
        <v>7.8510355795882829E-3</v>
      </c>
      <c r="R30" s="83">
        <v>3.4470417477399387E-2</v>
      </c>
      <c r="S30" s="84">
        <f t="shared" si="6"/>
        <v>0.21214715679811147</v>
      </c>
      <c r="T30" s="85">
        <f>分析係数表!F33</f>
        <v>0.63235294117647056</v>
      </c>
      <c r="U30" s="86">
        <f t="shared" si="7"/>
        <v>0.13415187856351166</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投入係数表!AA31</f>
        <v>1.8223234624145785E-2</v>
      </c>
      <c r="E31" s="77">
        <f t="shared" si="0"/>
        <v>1.8223234624145785</v>
      </c>
      <c r="F31" s="76">
        <f>分析係数表!C34</f>
        <v>0.27565714917493578</v>
      </c>
      <c r="G31" s="77">
        <f t="shared" si="1"/>
        <v>0.50233649052380092</v>
      </c>
      <c r="H31" s="77">
        <v>0.70674052268147936</v>
      </c>
      <c r="I31" s="77">
        <f t="shared" si="2"/>
        <v>0.70674052268147936</v>
      </c>
      <c r="J31" s="76">
        <f>分析係数表!G34</f>
        <v>0.42483061710309467</v>
      </c>
      <c r="K31" s="78">
        <f t="shared" si="3"/>
        <v>0.30024501238253654</v>
      </c>
      <c r="L31" s="79"/>
      <c r="M31" s="80"/>
      <c r="N31" s="81">
        <f>分析係数表!H34</f>
        <v>0.15684535503788941</v>
      </c>
      <c r="O31" s="82">
        <f t="shared" si="4"/>
        <v>2.0551845914391751</v>
      </c>
      <c r="P31" s="76">
        <f>分析係数表!C34</f>
        <v>0.27565714917493578</v>
      </c>
      <c r="Q31" s="82">
        <f t="shared" si="5"/>
        <v>0.56652632550437809</v>
      </c>
      <c r="R31" s="83">
        <v>0.6377102393349714</v>
      </c>
      <c r="S31" s="84">
        <f t="shared" si="6"/>
        <v>1.3444507620164508</v>
      </c>
      <c r="T31" s="85">
        <f>分析係数表!F34</f>
        <v>0.69468351339803458</v>
      </c>
      <c r="U31" s="86">
        <f t="shared" si="7"/>
        <v>0.93396777894825289</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投入係数表!AA32</f>
        <v>2.5056947608200455E-2</v>
      </c>
      <c r="E32" s="77">
        <f t="shared" si="0"/>
        <v>2.5056947608200453</v>
      </c>
      <c r="F32" s="76">
        <f>分析係数表!C35</f>
        <v>1</v>
      </c>
      <c r="G32" s="77">
        <f t="shared" si="1"/>
        <v>2.5056947608200453</v>
      </c>
      <c r="H32" s="77">
        <v>2.884311186674053</v>
      </c>
      <c r="I32" s="77">
        <f t="shared" si="2"/>
        <v>2.884311186674053</v>
      </c>
      <c r="J32" s="76">
        <f>分析係数表!G35</f>
        <v>0.31381419117031079</v>
      </c>
      <c r="K32" s="78">
        <f t="shared" si="3"/>
        <v>0.90513778212959717</v>
      </c>
      <c r="L32" s="79"/>
      <c r="M32" s="80"/>
      <c r="N32" s="81">
        <f>分析係数表!H35</f>
        <v>5.8153241650294694E-2</v>
      </c>
      <c r="O32" s="82">
        <f t="shared" si="4"/>
        <v>0.76199672061090318</v>
      </c>
      <c r="P32" s="76">
        <f>分析係数表!C35</f>
        <v>1</v>
      </c>
      <c r="Q32" s="82">
        <f t="shared" si="5"/>
        <v>0.76199672061090318</v>
      </c>
      <c r="R32" s="83">
        <v>0.9846573153711069</v>
      </c>
      <c r="S32" s="84">
        <f t="shared" si="6"/>
        <v>3.8689685020451599</v>
      </c>
      <c r="T32" s="85">
        <f>分析係数表!F35</f>
        <v>0.63575437714668681</v>
      </c>
      <c r="U32" s="86">
        <f t="shared" si="7"/>
        <v>2.4597136602178704</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投入係数表!AA33</f>
        <v>0</v>
      </c>
      <c r="E33" s="77">
        <f t="shared" si="0"/>
        <v>0</v>
      </c>
      <c r="F33" s="76">
        <f>分析係数表!C36</f>
        <v>0.71183260362767953</v>
      </c>
      <c r="G33" s="77">
        <f t="shared" si="1"/>
        <v>0</v>
      </c>
      <c r="H33" s="77">
        <v>0.12345337699096065</v>
      </c>
      <c r="I33" s="77">
        <f t="shared" si="2"/>
        <v>0.12345337699096065</v>
      </c>
      <c r="J33" s="76">
        <f>分析係数表!G36</f>
        <v>2.303890306122449E-2</v>
      </c>
      <c r="K33" s="78">
        <f t="shared" si="3"/>
        <v>2.8442303850755445E-3</v>
      </c>
      <c r="L33" s="79"/>
      <c r="M33" s="80"/>
      <c r="N33" s="81">
        <f>分析係数表!H36</f>
        <v>0.16821779399382542</v>
      </c>
      <c r="O33" s="82">
        <f t="shared" si="4"/>
        <v>2.2042005524389525</v>
      </c>
      <c r="P33" s="76">
        <f>分析係数表!C36</f>
        <v>0.71183260362767953</v>
      </c>
      <c r="Q33" s="82">
        <f t="shared" si="5"/>
        <v>1.5690218181601892</v>
      </c>
      <c r="R33" s="83">
        <v>1.65052200194996</v>
      </c>
      <c r="S33" s="84">
        <f t="shared" si="6"/>
        <v>1.7739753789409207</v>
      </c>
      <c r="T33" s="85">
        <f>分析係数表!F36</f>
        <v>0.87794961734693877</v>
      </c>
      <c r="U33" s="86">
        <f t="shared" si="7"/>
        <v>1.557461005124072</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投入係数表!AA34</f>
        <v>1.1389521640091117E-2</v>
      </c>
      <c r="E34" s="77">
        <f t="shared" si="0"/>
        <v>1.1389521640091116</v>
      </c>
      <c r="F34" s="76">
        <f>分析係数表!C37</f>
        <v>0.53618737957610785</v>
      </c>
      <c r="G34" s="77">
        <f t="shared" si="1"/>
        <v>0.61069177628258298</v>
      </c>
      <c r="H34" s="77">
        <v>0.90394208373452722</v>
      </c>
      <c r="I34" s="77">
        <f t="shared" si="2"/>
        <v>0.90394208373452722</v>
      </c>
      <c r="J34" s="76">
        <f>分析係数表!G37</f>
        <v>0.49029596047068413</v>
      </c>
      <c r="K34" s="78">
        <f t="shared" si="3"/>
        <v>0.44319915215449163</v>
      </c>
      <c r="L34" s="79"/>
      <c r="M34" s="80"/>
      <c r="N34" s="81">
        <f>分析係数表!H37</f>
        <v>4.9362896435587986E-2</v>
      </c>
      <c r="O34" s="82">
        <f t="shared" si="4"/>
        <v>0.64681459083516246</v>
      </c>
      <c r="P34" s="76">
        <f>分析係数表!C37</f>
        <v>0.53618737957610785</v>
      </c>
      <c r="Q34" s="82">
        <f t="shared" si="5"/>
        <v>0.34681382053149812</v>
      </c>
      <c r="R34" s="83">
        <v>0.45709649814094927</v>
      </c>
      <c r="S34" s="84">
        <f t="shared" si="6"/>
        <v>1.3610385818754764</v>
      </c>
      <c r="T34" s="85">
        <f>分析係数表!F37</f>
        <v>0.71575569252712545</v>
      </c>
      <c r="U34" s="86">
        <f t="shared" si="7"/>
        <v>0.97417111272641832</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投入係数表!AA35</f>
        <v>4.1002277904328019E-2</v>
      </c>
      <c r="E35" s="77">
        <f t="shared" si="0"/>
        <v>4.1002277904328022</v>
      </c>
      <c r="F35" s="76">
        <f>分析係数表!C38</f>
        <v>4.5765302018820897E-2</v>
      </c>
      <c r="G35" s="77">
        <f t="shared" si="1"/>
        <v>0.18764816317511987</v>
      </c>
      <c r="H35" s="77">
        <v>0.22061541402172999</v>
      </c>
      <c r="I35" s="77">
        <f t="shared" si="2"/>
        <v>0.22061541402172999</v>
      </c>
      <c r="J35" s="76">
        <f>分析係数表!G38</f>
        <v>0.29880478087649404</v>
      </c>
      <c r="K35" s="78">
        <f t="shared" si="3"/>
        <v>6.5920940444740034E-2</v>
      </c>
      <c r="L35" s="79"/>
      <c r="M35" s="80"/>
      <c r="N35" s="81">
        <f>分析係数表!H38</f>
        <v>4.3266909907381419E-2</v>
      </c>
      <c r="O35" s="82">
        <f t="shared" si="4"/>
        <v>0.56693732842363342</v>
      </c>
      <c r="P35" s="76">
        <f>分析係数表!C38</f>
        <v>4.5765302018820897E-2</v>
      </c>
      <c r="Q35" s="82">
        <f t="shared" si="5"/>
        <v>2.5946058061051037E-2</v>
      </c>
      <c r="R35" s="83">
        <v>3.4996461189826453E-2</v>
      </c>
      <c r="S35" s="84">
        <f t="shared" si="6"/>
        <v>0.25561187521155643</v>
      </c>
      <c r="T35" s="85">
        <f>分析係数表!F38</f>
        <v>0.49667994687915007</v>
      </c>
      <c r="U35" s="86">
        <f t="shared" si="7"/>
        <v>0.12695729260175578</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投入係数表!AA36</f>
        <v>0</v>
      </c>
      <c r="E36" s="77">
        <f t="shared" si="0"/>
        <v>0</v>
      </c>
      <c r="F36" s="76">
        <f>分析係数表!C39</f>
        <v>1</v>
      </c>
      <c r="G36" s="77">
        <f t="shared" si="1"/>
        <v>0</v>
      </c>
      <c r="H36" s="77">
        <v>0.24993198291322791</v>
      </c>
      <c r="I36" s="77">
        <f t="shared" si="2"/>
        <v>0.24993198291322791</v>
      </c>
      <c r="J36" s="76">
        <f>分析係数表!G39</f>
        <v>0.34650769117538827</v>
      </c>
      <c r="K36" s="78">
        <f t="shared" si="3"/>
        <v>8.6603354350149195E-2</v>
      </c>
      <c r="L36" s="79"/>
      <c r="M36" s="80"/>
      <c r="N36" s="81">
        <f>分析係数表!H39</f>
        <v>3.8057816446814483E-3</v>
      </c>
      <c r="O36" s="82">
        <f t="shared" si="4"/>
        <v>4.9868125151949071E-2</v>
      </c>
      <c r="P36" s="76">
        <f>分析係数表!C39</f>
        <v>1</v>
      </c>
      <c r="Q36" s="82">
        <f t="shared" si="5"/>
        <v>4.9868125151949071E-2</v>
      </c>
      <c r="R36" s="83">
        <v>0.17511392936928058</v>
      </c>
      <c r="S36" s="84">
        <f t="shared" si="6"/>
        <v>0.42504591228250849</v>
      </c>
      <c r="T36" s="85">
        <f>分析係数表!F39</f>
        <v>0.69721056892617939</v>
      </c>
      <c r="U36" s="86">
        <f t="shared" si="7"/>
        <v>0.2963465023222347</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投入係数表!AA37</f>
        <v>0</v>
      </c>
      <c r="E37" s="77">
        <f t="shared" si="0"/>
        <v>0</v>
      </c>
      <c r="F37" s="76">
        <f>分析係数表!C40</f>
        <v>0.81742190937087544</v>
      </c>
      <c r="G37" s="77">
        <f t="shared" si="1"/>
        <v>0</v>
      </c>
      <c r="H37" s="77">
        <v>3.0838822767509984E-3</v>
      </c>
      <c r="I37" s="77">
        <f t="shared" si="2"/>
        <v>3.0838822767509984E-3</v>
      </c>
      <c r="J37" s="76">
        <f>分析係数表!G40</f>
        <v>0.56450715973863475</v>
      </c>
      <c r="K37" s="78">
        <f t="shared" si="3"/>
        <v>1.7408736250170205E-3</v>
      </c>
      <c r="L37" s="79"/>
      <c r="M37" s="80"/>
      <c r="N37" s="81">
        <f>分析係数表!H40</f>
        <v>3.0412573673870333E-2</v>
      </c>
      <c r="O37" s="82">
        <f t="shared" si="4"/>
        <v>0.39850369037353994</v>
      </c>
      <c r="P37" s="76">
        <f>分析係数表!C40</f>
        <v>0.81742190937087544</v>
      </c>
      <c r="Q37" s="82">
        <f t="shared" si="5"/>
        <v>0.32574564747647916</v>
      </c>
      <c r="R37" s="83">
        <v>0.32666278932470227</v>
      </c>
      <c r="S37" s="84">
        <f t="shared" si="6"/>
        <v>0.32974667160145327</v>
      </c>
      <c r="T37" s="85">
        <f>分析係数表!F40</f>
        <v>0.75483108577783953</v>
      </c>
      <c r="U37" s="86">
        <f t="shared" si="7"/>
        <v>0.24890303815655365</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投入係数表!AA38</f>
        <v>0</v>
      </c>
      <c r="E38" s="77">
        <f t="shared" si="0"/>
        <v>0</v>
      </c>
      <c r="F38" s="76">
        <f>分析係数表!C41</f>
        <v>0.72941623882867468</v>
      </c>
      <c r="G38" s="77">
        <f t="shared" si="1"/>
        <v>0</v>
      </c>
      <c r="H38" s="77">
        <v>2.3293091142197239E-3</v>
      </c>
      <c r="I38" s="77">
        <f t="shared" si="2"/>
        <v>2.3293091142197239E-3</v>
      </c>
      <c r="J38" s="76">
        <f>分析係数表!G41</f>
        <v>0.453348349649138</v>
      </c>
      <c r="K38" s="78">
        <f t="shared" si="3"/>
        <v>1.0559884427542073E-3</v>
      </c>
      <c r="L38" s="79"/>
      <c r="M38" s="80"/>
      <c r="N38" s="81">
        <f>分析係数表!H41</f>
        <v>5.191131069323604E-2</v>
      </c>
      <c r="O38" s="82">
        <f t="shared" si="4"/>
        <v>0.68020711121714605</v>
      </c>
      <c r="P38" s="76">
        <f>分析係数表!C41</f>
        <v>0.72941623882867468</v>
      </c>
      <c r="Q38" s="82">
        <f t="shared" si="5"/>
        <v>0.49615411268852866</v>
      </c>
      <c r="R38" s="83">
        <v>0.50486659586461491</v>
      </c>
      <c r="S38" s="84">
        <f t="shared" si="6"/>
        <v>0.5071959049788346</v>
      </c>
      <c r="T38" s="85">
        <f>分析係数表!F41</f>
        <v>0.55271593173351818</v>
      </c>
      <c r="U38" s="86">
        <f t="shared" si="7"/>
        <v>0.28033525719180152</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投入係数表!AA39</f>
        <v>9.1116173120728925E-3</v>
      </c>
      <c r="E39" s="77">
        <f>$C$29*D39</f>
        <v>0.91116173120728927</v>
      </c>
      <c r="F39" s="76">
        <f>分析係数表!C42</f>
        <v>0.64552736982643522</v>
      </c>
      <c r="G39" s="77">
        <f>E39*F39</f>
        <v>0.5881798358327428</v>
      </c>
      <c r="H39" s="77">
        <v>0.62493031969356372</v>
      </c>
      <c r="I39" s="77">
        <f>C39+H39</f>
        <v>0.62493031969356372</v>
      </c>
      <c r="J39" s="76">
        <f>分析係数表!G42</f>
        <v>0.48562628336755648</v>
      </c>
      <c r="K39" s="78">
        <f>I39*J39</f>
        <v>0.30348258851648424</v>
      </c>
      <c r="L39" s="79"/>
      <c r="M39" s="80"/>
      <c r="N39" s="81">
        <f>分析係数表!H42</f>
        <v>1.1765366264383946E-2</v>
      </c>
      <c r="O39" s="82">
        <f t="shared" si="4"/>
        <v>0.15416458749039125</v>
      </c>
      <c r="P39" s="76">
        <f>分析係数表!C42</f>
        <v>0.64552736982643522</v>
      </c>
      <c r="Q39" s="82">
        <f>O39*P39</f>
        <v>9.9517460683049619E-2</v>
      </c>
      <c r="R39" s="83">
        <v>0.10706061438198339</v>
      </c>
      <c r="S39" s="84">
        <f>I39+R39</f>
        <v>0.73199093407554705</v>
      </c>
      <c r="T39" s="85">
        <f>分析係数表!F42</f>
        <v>0.5462012320328542</v>
      </c>
      <c r="U39" s="86">
        <f>S39*T39</f>
        <v>0.39981435002894355</v>
      </c>
      <c r="V39" s="87">
        <f>分析係数表!D42</f>
        <v>0.32956878850102672</v>
      </c>
      <c r="W39" s="167">
        <f>ROUND(S39*V39,0)</f>
        <v>0</v>
      </c>
      <c r="X39" s="76">
        <f>分析係数表!E42</f>
        <v>0.30492813141683778</v>
      </c>
      <c r="Y39" s="166">
        <f>ROUND(S39*X39,0)</f>
        <v>0</v>
      </c>
    </row>
    <row r="40" spans="1:25" x14ac:dyDescent="0.2">
      <c r="A40" s="6" t="s">
        <v>194</v>
      </c>
      <c r="B40" s="5" t="s">
        <v>41</v>
      </c>
      <c r="C40" s="90"/>
      <c r="D40" s="76">
        <f>投入係数表!AA40</f>
        <v>0.1366742596810934</v>
      </c>
      <c r="E40" s="77">
        <f>$C$29*D40</f>
        <v>13.66742596810934</v>
      </c>
      <c r="F40" s="76">
        <f>分析係数表!C43</f>
        <v>0.44974585997704541</v>
      </c>
      <c r="G40" s="77">
        <f>E40*F40</f>
        <v>6.1468682456999373</v>
      </c>
      <c r="H40" s="77">
        <v>7.1834230885538641</v>
      </c>
      <c r="I40" s="77">
        <f>C40+H40</f>
        <v>7.1834230885538641</v>
      </c>
      <c r="J40" s="76">
        <f>分析係数表!G43</f>
        <v>0.36430023338101331</v>
      </c>
      <c r="K40" s="78">
        <f>I40*J40</f>
        <v>2.6169227076347319</v>
      </c>
      <c r="L40" s="79"/>
      <c r="M40" s="80"/>
      <c r="N40" s="81">
        <f>分析係数表!H43</f>
        <v>3.2949761436991298E-2</v>
      </c>
      <c r="O40" s="82">
        <f t="shared" si="4"/>
        <v>0.43174910714150594</v>
      </c>
      <c r="P40" s="76">
        <f>分析係数表!C43</f>
        <v>0.44974585997704541</v>
      </c>
      <c r="Q40" s="82">
        <f>O40*P40</f>
        <v>0.1941773734856781</v>
      </c>
      <c r="R40" s="83">
        <v>0.38835410938849441</v>
      </c>
      <c r="S40" s="84">
        <f>I40+R40</f>
        <v>7.5717771979423585</v>
      </c>
      <c r="T40" s="85">
        <f>分析係数表!F43</f>
        <v>0.57336445080177667</v>
      </c>
      <c r="U40" s="86">
        <f>S40*T40</f>
        <v>4.3413878746916357</v>
      </c>
      <c r="V40" s="87">
        <f>分析係数表!D43</f>
        <v>9.4481668297824284E-2</v>
      </c>
      <c r="W40" s="167">
        <f>ROUND(S40*V40,0)</f>
        <v>1</v>
      </c>
      <c r="X40" s="76">
        <f>分析係数表!E43</f>
        <v>6.9412030414815931E-2</v>
      </c>
      <c r="Y40" s="166">
        <f>ROUND(S40*X40,0)</f>
        <v>1</v>
      </c>
    </row>
    <row r="41" spans="1:25" x14ac:dyDescent="0.2">
      <c r="A41" s="6" t="s">
        <v>340</v>
      </c>
      <c r="B41" s="5" t="s">
        <v>42</v>
      </c>
      <c r="C41" s="90"/>
      <c r="D41" s="76">
        <f>投入係数表!AA41</f>
        <v>0</v>
      </c>
      <c r="E41" s="77">
        <f>$C$29*D41</f>
        <v>0</v>
      </c>
      <c r="F41" s="76">
        <f>分析係数表!C44</f>
        <v>0.68535687071374141</v>
      </c>
      <c r="G41" s="77">
        <f>E41*F41</f>
        <v>0</v>
      </c>
      <c r="H41" s="77">
        <v>8.9119275154856733E-3</v>
      </c>
      <c r="I41" s="77">
        <f>C41+H41</f>
        <v>8.9119275154856733E-3</v>
      </c>
      <c r="J41" s="76">
        <f>分析係数表!G44</f>
        <v>0.27039319248826293</v>
      </c>
      <c r="K41" s="78">
        <f>I41*J41</f>
        <v>2.4097245321361644E-3</v>
      </c>
      <c r="L41" s="79"/>
      <c r="M41" s="80"/>
      <c r="N41" s="81">
        <f>分析係数表!H44</f>
        <v>0.11684535503788943</v>
      </c>
      <c r="O41" s="82">
        <f t="shared" si="4"/>
        <v>1.531054414694649</v>
      </c>
      <c r="P41" s="76">
        <f>分析係数表!C44</f>
        <v>0.68535687071374141</v>
      </c>
      <c r="Q41" s="82">
        <f>O41*P41</f>
        <v>1.0493186625475837</v>
      </c>
      <c r="R41" s="83">
        <v>1.0689623901502949</v>
      </c>
      <c r="S41" s="84">
        <f>I41+R41</f>
        <v>1.0778743176657806</v>
      </c>
      <c r="T41" s="85">
        <f>分析係数表!F44</f>
        <v>0.52366979655712054</v>
      </c>
      <c r="U41" s="86">
        <f>S41*T41</f>
        <v>0.56445022464618444</v>
      </c>
      <c r="V41" s="87">
        <f>分析係数表!D44</f>
        <v>0.16265649452269171</v>
      </c>
      <c r="W41" s="167">
        <f>ROUND(S41*V41,0)</f>
        <v>0</v>
      </c>
      <c r="X41" s="76">
        <f>分析係数表!E44</f>
        <v>0.12729851330203443</v>
      </c>
      <c r="Y41" s="166">
        <f>ROUND(S41*X41,0)</f>
        <v>0</v>
      </c>
    </row>
    <row r="42" spans="1:25" x14ac:dyDescent="0.2">
      <c r="A42" s="6" t="s">
        <v>341</v>
      </c>
      <c r="B42" s="5" t="s">
        <v>278</v>
      </c>
      <c r="C42" s="90"/>
      <c r="D42" s="76">
        <f>投入係数表!AA42</f>
        <v>0</v>
      </c>
      <c r="E42" s="77">
        <f>$C$29*D42</f>
        <v>0</v>
      </c>
      <c r="F42" s="76">
        <f>分析係数表!C45</f>
        <v>1</v>
      </c>
      <c r="G42" s="77">
        <f>E42*F42</f>
        <v>0</v>
      </c>
      <c r="H42" s="77">
        <v>0.11198354880566704</v>
      </c>
      <c r="I42" s="77">
        <f>C42+H42</f>
        <v>0.11198354880566704</v>
      </c>
      <c r="J42" s="76">
        <f>分析係数表!G45</f>
        <v>0</v>
      </c>
      <c r="K42" s="78">
        <f>I42*J42</f>
        <v>0</v>
      </c>
      <c r="L42" s="79"/>
      <c r="M42" s="80"/>
      <c r="N42" s="81">
        <f>分析係数表!H45</f>
        <v>0</v>
      </c>
      <c r="O42" s="82">
        <f t="shared" si="4"/>
        <v>0</v>
      </c>
      <c r="P42" s="76">
        <f>分析係数表!C45</f>
        <v>1</v>
      </c>
      <c r="Q42" s="82">
        <f>O42*P42</f>
        <v>0</v>
      </c>
      <c r="R42" s="83">
        <v>4.1871352858157358E-2</v>
      </c>
      <c r="S42" s="84">
        <f>I42+R42</f>
        <v>0.1538549016638244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1.1389521640091117E-2</v>
      </c>
      <c r="E43" s="77">
        <f>$C$29*D43</f>
        <v>1.1389521640091116</v>
      </c>
      <c r="F43" s="76">
        <f>分析係数表!C46</f>
        <v>1</v>
      </c>
      <c r="G43" s="77">
        <f>E43*F43</f>
        <v>1.1389521640091116</v>
      </c>
      <c r="H43" s="77">
        <v>1.3182487404959098</v>
      </c>
      <c r="I43" s="77">
        <f>C43+H43</f>
        <v>1.3182487404959098</v>
      </c>
      <c r="J43" s="76">
        <f>分析係数表!G46</f>
        <v>9.2635479388605835E-3</v>
      </c>
      <c r="K43" s="78">
        <f>I43*J43</f>
        <v>1.2211660402926445E-2</v>
      </c>
      <c r="L43" s="79"/>
      <c r="M43" s="80"/>
      <c r="N43" s="81">
        <f>分析係数表!H46</f>
        <v>4.7106371035644121E-2</v>
      </c>
      <c r="O43" s="82">
        <f t="shared" si="4"/>
        <v>0.61724676441763515</v>
      </c>
      <c r="P43" s="76">
        <f>分析係数表!C46</f>
        <v>1</v>
      </c>
      <c r="Q43" s="82">
        <f>O43*P43</f>
        <v>0.61724676441763515</v>
      </c>
      <c r="R43" s="83">
        <v>0.66060022305835198</v>
      </c>
      <c r="S43" s="84">
        <f>I43+R43</f>
        <v>1.9788489635542619</v>
      </c>
      <c r="T43" s="85">
        <f>分析係数表!F46</f>
        <v>0.31310792033348772</v>
      </c>
      <c r="U43" s="86">
        <f>S43*T43</f>
        <v>0.61959328363255262</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92">
        <f>投入係数表!AA44</f>
        <v>0.50113895216400917</v>
      </c>
      <c r="E44" s="91">
        <f>SUM(E5:E43)</f>
        <v>50.113895216400905</v>
      </c>
      <c r="F44" s="92">
        <f>分析係数表!C47</f>
        <v>0.38982283979167087</v>
      </c>
      <c r="G44" s="91">
        <f>SUM(G5:G43)</f>
        <v>19.209757010250168</v>
      </c>
      <c r="H44" s="91">
        <f>SUM(H5:H43)</f>
        <v>23.020808466528084</v>
      </c>
      <c r="I44" s="91">
        <f>SUM(I5:I43)</f>
        <v>123.02080846652809</v>
      </c>
      <c r="J44" s="92">
        <f>分析係数表!G47</f>
        <v>0.23326731469175374</v>
      </c>
      <c r="K44" s="93">
        <f>SUM(K5:K43)</f>
        <v>20.898332406081607</v>
      </c>
      <c r="L44" s="94">
        <f>最終需要_まとめ!$L$33</f>
        <v>0.627</v>
      </c>
      <c r="M44" s="91">
        <f>K44*L44</f>
        <v>13.103254418613167</v>
      </c>
      <c r="N44" s="95">
        <f>分析係数表!H47</f>
        <v>1</v>
      </c>
      <c r="O44" s="96">
        <f>SUM(O5:O43)</f>
        <v>13.103254418613171</v>
      </c>
      <c r="P44" s="92">
        <f>分析係数表!C47</f>
        <v>0.38982283979167087</v>
      </c>
      <c r="Q44" s="96">
        <f>SUM(Q5:Q43)</f>
        <v>6.8086706257063252</v>
      </c>
      <c r="R44" s="91">
        <f>SUM(R5:R43)</f>
        <v>8.0542436443851813</v>
      </c>
      <c r="S44" s="97">
        <f>SUM(S5:S43)</f>
        <v>131.07505211091328</v>
      </c>
      <c r="T44" s="98">
        <f>分析係数表!F47</f>
        <v>0.43488259974461208</v>
      </c>
      <c r="U44" s="99">
        <f>SUM(U5:U43)</f>
        <v>65.458751453630015</v>
      </c>
      <c r="V44" s="100">
        <f>分析係数表!D47</f>
        <v>5.7416673181664192E-2</v>
      </c>
      <c r="W44" s="164">
        <f>SUM(W5:W43)</f>
        <v>4</v>
      </c>
      <c r="X44" s="92">
        <f>分析係数表!E47</f>
        <v>4.8986266385218774E-2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4"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121.77011335881919</v>
      </c>
      <c r="E6" s="168">
        <f>'1'!U44</f>
        <v>56.502995721484737</v>
      </c>
      <c r="F6" s="119">
        <f>'1'!W44</f>
        <v>34</v>
      </c>
      <c r="G6" s="171">
        <f>'1'!Y44</f>
        <v>17</v>
      </c>
      <c r="H6" s="53">
        <v>1</v>
      </c>
      <c r="I6" s="56"/>
      <c r="J6" s="104" t="s">
        <v>102</v>
      </c>
      <c r="K6" s="185">
        <v>0.75600000000000001</v>
      </c>
      <c r="L6" s="186">
        <v>0.73199999999999998</v>
      </c>
    </row>
    <row r="7" spans="1:12" x14ac:dyDescent="0.2">
      <c r="A7" s="159" t="s">
        <v>219</v>
      </c>
      <c r="B7" s="3" t="s">
        <v>265</v>
      </c>
      <c r="C7" s="133">
        <v>100</v>
      </c>
      <c r="D7" s="128">
        <f>'2'!S44</f>
        <v>118.62880294177394</v>
      </c>
      <c r="E7" s="169">
        <f>'2'!U44</f>
        <v>89.365101947298683</v>
      </c>
      <c r="F7" s="120">
        <f>'2'!W44</f>
        <v>9</v>
      </c>
      <c r="G7" s="172">
        <f>'2'!Y44</f>
        <v>0</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133.03656446217266</v>
      </c>
      <c r="E9" s="169">
        <f>'4'!U44</f>
        <v>75.063222361607401</v>
      </c>
      <c r="F9" s="120">
        <f>'4'!W44</f>
        <v>3</v>
      </c>
      <c r="G9" s="172">
        <f>'4'!Y44</f>
        <v>2</v>
      </c>
      <c r="H9" s="156">
        <v>4</v>
      </c>
      <c r="I9" s="56"/>
      <c r="J9" s="103" t="s">
        <v>137</v>
      </c>
      <c r="K9" s="187">
        <v>0.871</v>
      </c>
      <c r="L9" s="188">
        <v>0.74299999999999999</v>
      </c>
    </row>
    <row r="10" spans="1:12" x14ac:dyDescent="0.2">
      <c r="A10" s="2" t="s">
        <v>222</v>
      </c>
      <c r="B10" s="10" t="s">
        <v>190</v>
      </c>
      <c r="C10" s="132">
        <v>100</v>
      </c>
      <c r="D10" s="127">
        <f>'5'!S44</f>
        <v>126.9213879336574</v>
      </c>
      <c r="E10" s="168">
        <f>'5'!U44</f>
        <v>46.210393939096171</v>
      </c>
      <c r="F10" s="119">
        <f>'5'!W44</f>
        <v>6</v>
      </c>
      <c r="G10" s="171">
        <f>'5'!Y44</f>
        <v>4</v>
      </c>
      <c r="H10" s="53">
        <v>5</v>
      </c>
      <c r="I10" s="56"/>
      <c r="J10" s="103" t="s">
        <v>138</v>
      </c>
      <c r="K10" s="187">
        <v>0.82499999999999996</v>
      </c>
      <c r="L10" s="188">
        <v>0.73499999999999999</v>
      </c>
    </row>
    <row r="11" spans="1:12" x14ac:dyDescent="0.2">
      <c r="A11" s="159" t="s">
        <v>223</v>
      </c>
      <c r="B11" s="3" t="s">
        <v>28</v>
      </c>
      <c r="C11" s="133">
        <v>100</v>
      </c>
      <c r="D11" s="128">
        <f>'6'!S44</f>
        <v>122.22903325770031</v>
      </c>
      <c r="E11" s="169">
        <f>'6'!U44</f>
        <v>51.268548550668925</v>
      </c>
      <c r="F11" s="120">
        <f>'6'!W44</f>
        <v>24</v>
      </c>
      <c r="G11" s="172">
        <f>'6'!Y44</f>
        <v>20</v>
      </c>
      <c r="H11" s="156">
        <v>6</v>
      </c>
      <c r="I11" s="56"/>
      <c r="J11" s="103" t="s">
        <v>139</v>
      </c>
      <c r="K11" s="187">
        <v>0.86899999999999999</v>
      </c>
      <c r="L11" s="188">
        <v>0.76500000000000001</v>
      </c>
    </row>
    <row r="12" spans="1:12" x14ac:dyDescent="0.2">
      <c r="A12" s="159" t="s">
        <v>224</v>
      </c>
      <c r="B12" s="3" t="s">
        <v>267</v>
      </c>
      <c r="C12" s="133">
        <v>100</v>
      </c>
      <c r="D12" s="128">
        <f>'7'!S44</f>
        <v>129.07492129417597</v>
      </c>
      <c r="E12" s="169">
        <f>'7'!U44</f>
        <v>44.69472869007663</v>
      </c>
      <c r="F12" s="120">
        <f>'7'!W44</f>
        <v>6</v>
      </c>
      <c r="G12" s="172">
        <f>'7'!Y44</f>
        <v>5</v>
      </c>
      <c r="H12" s="156">
        <v>7</v>
      </c>
      <c r="I12" s="56"/>
      <c r="J12" s="103" t="s">
        <v>140</v>
      </c>
      <c r="K12" s="187">
        <v>0.80400000000000005</v>
      </c>
      <c r="L12" s="188">
        <v>0.749</v>
      </c>
    </row>
    <row r="13" spans="1:12" x14ac:dyDescent="0.2">
      <c r="A13" s="159" t="s">
        <v>225</v>
      </c>
      <c r="B13" s="3" t="s">
        <v>29</v>
      </c>
      <c r="C13" s="133">
        <v>100</v>
      </c>
      <c r="D13" s="128">
        <f>'8'!S44</f>
        <v>114.76661710589029</v>
      </c>
      <c r="E13" s="169">
        <f>'8'!U44</f>
        <v>38.531363599494938</v>
      </c>
      <c r="F13" s="120">
        <f>'8'!W44</f>
        <v>3</v>
      </c>
      <c r="G13" s="172">
        <f>'8'!Y44</f>
        <v>3</v>
      </c>
      <c r="H13" s="156">
        <v>8</v>
      </c>
      <c r="I13" s="56"/>
      <c r="J13" s="103" t="s">
        <v>195</v>
      </c>
      <c r="K13" s="161">
        <v>0.78600000000000003</v>
      </c>
      <c r="L13" s="189">
        <v>0.73599999999999999</v>
      </c>
    </row>
    <row r="14" spans="1:12" x14ac:dyDescent="0.2">
      <c r="A14" s="159" t="s">
        <v>226</v>
      </c>
      <c r="B14" s="3" t="s">
        <v>30</v>
      </c>
      <c r="C14" s="133">
        <v>100</v>
      </c>
      <c r="D14" s="128">
        <f>'9'!S44</f>
        <v>139.63960145866952</v>
      </c>
      <c r="E14" s="169">
        <f>'9'!U44</f>
        <v>51.504870089625712</v>
      </c>
      <c r="F14" s="120">
        <f>'9'!W44</f>
        <v>3</v>
      </c>
      <c r="G14" s="172">
        <f>'9'!Y44</f>
        <v>3</v>
      </c>
      <c r="H14" s="156">
        <v>9</v>
      </c>
      <c r="I14" s="56"/>
      <c r="J14" s="103" t="s">
        <v>196</v>
      </c>
      <c r="K14" s="161">
        <v>0.69399999999999995</v>
      </c>
      <c r="L14" s="189">
        <v>0.751</v>
      </c>
    </row>
    <row r="15" spans="1:12" x14ac:dyDescent="0.2">
      <c r="A15" s="159" t="s">
        <v>2</v>
      </c>
      <c r="B15" s="3" t="s">
        <v>364</v>
      </c>
      <c r="C15" s="133">
        <v>100</v>
      </c>
      <c r="D15" s="128">
        <f>'10'!S44</f>
        <v>122.08572922830803</v>
      </c>
      <c r="E15" s="169">
        <f>'10'!U44</f>
        <v>43.905950133217488</v>
      </c>
      <c r="F15" s="120">
        <f>'10'!W44</f>
        <v>6</v>
      </c>
      <c r="G15" s="172">
        <f>'10'!Y44</f>
        <v>5</v>
      </c>
      <c r="H15" s="156">
        <v>10</v>
      </c>
      <c r="I15" s="56"/>
      <c r="J15" s="103" t="s">
        <v>197</v>
      </c>
      <c r="K15" s="161">
        <v>0.66300000000000003</v>
      </c>
      <c r="L15" s="189">
        <v>0.73499999999999999</v>
      </c>
    </row>
    <row r="16" spans="1:12" x14ac:dyDescent="0.2">
      <c r="A16" s="159" t="s">
        <v>3</v>
      </c>
      <c r="B16" s="3" t="s">
        <v>31</v>
      </c>
      <c r="C16" s="133">
        <v>100</v>
      </c>
      <c r="D16" s="128">
        <f>'11'!S44</f>
        <v>130.24166749434622</v>
      </c>
      <c r="E16" s="169">
        <f>'11'!U44</f>
        <v>62.529809708174184</v>
      </c>
      <c r="F16" s="120">
        <f>'11'!W44</f>
        <v>8</v>
      </c>
      <c r="G16" s="172">
        <f>'11'!Y44</f>
        <v>8</v>
      </c>
      <c r="H16" s="156">
        <v>11</v>
      </c>
      <c r="I16" s="56"/>
      <c r="J16" s="103" t="s">
        <v>198</v>
      </c>
      <c r="K16" s="161">
        <v>0.66</v>
      </c>
      <c r="L16" s="189">
        <v>0.72199999999999998</v>
      </c>
    </row>
    <row r="17" spans="1:12" x14ac:dyDescent="0.2">
      <c r="A17" s="159" t="s">
        <v>4</v>
      </c>
      <c r="B17" s="3" t="s">
        <v>32</v>
      </c>
      <c r="C17" s="133">
        <v>100</v>
      </c>
      <c r="D17" s="128">
        <f>'12'!S44</f>
        <v>124.1888607593631</v>
      </c>
      <c r="E17" s="169">
        <f>'12'!U44</f>
        <v>33.925241078846931</v>
      </c>
      <c r="F17" s="120">
        <f>'12'!W44</f>
        <v>1</v>
      </c>
      <c r="G17" s="172">
        <f>'12'!Y44</f>
        <v>1</v>
      </c>
      <c r="H17" s="156">
        <v>12</v>
      </c>
      <c r="I17" s="56"/>
      <c r="J17" s="103" t="s">
        <v>199</v>
      </c>
      <c r="K17" s="161">
        <v>0.69299999999999995</v>
      </c>
      <c r="L17" s="189">
        <v>0.73899999999999999</v>
      </c>
    </row>
    <row r="18" spans="1:12" x14ac:dyDescent="0.2">
      <c r="A18" s="159" t="s">
        <v>5</v>
      </c>
      <c r="B18" s="3" t="s">
        <v>33</v>
      </c>
      <c r="C18" s="133">
        <v>100</v>
      </c>
      <c r="D18" s="128">
        <f>'13'!S44</f>
        <v>127.19884295962061</v>
      </c>
      <c r="E18" s="169">
        <f>'13'!U44</f>
        <v>36.544224308164942</v>
      </c>
      <c r="F18" s="120">
        <f>'13'!W44</f>
        <v>4</v>
      </c>
      <c r="G18" s="172">
        <f>'13'!Y44</f>
        <v>5</v>
      </c>
      <c r="H18" s="156">
        <v>13</v>
      </c>
      <c r="I18" s="56"/>
      <c r="J18" s="103" t="s">
        <v>215</v>
      </c>
      <c r="K18" s="161">
        <v>0.75800000000000001</v>
      </c>
      <c r="L18" s="189">
        <v>0.74199999999999999</v>
      </c>
    </row>
    <row r="19" spans="1:12" x14ac:dyDescent="0.2">
      <c r="A19" s="159" t="s">
        <v>6</v>
      </c>
      <c r="B19" s="3" t="s">
        <v>34</v>
      </c>
      <c r="C19" s="133">
        <v>100</v>
      </c>
      <c r="D19" s="128">
        <f>'14'!S44</f>
        <v>127.18219421442379</v>
      </c>
      <c r="E19" s="169">
        <f>'14'!U44</f>
        <v>56.567276732460137</v>
      </c>
      <c r="F19" s="120">
        <f>'14'!W44</f>
        <v>9</v>
      </c>
      <c r="G19" s="172">
        <f>'14'!Y44</f>
        <v>8</v>
      </c>
      <c r="H19" s="156">
        <v>14</v>
      </c>
      <c r="I19" s="56"/>
      <c r="J19" s="103" t="s">
        <v>216</v>
      </c>
      <c r="K19" s="161">
        <v>0.752</v>
      </c>
      <c r="L19" s="189">
        <v>0.72199999999999998</v>
      </c>
    </row>
    <row r="20" spans="1:12" x14ac:dyDescent="0.2">
      <c r="A20" s="159" t="s">
        <v>7</v>
      </c>
      <c r="B20" s="3" t="s">
        <v>268</v>
      </c>
      <c r="C20" s="133">
        <v>100</v>
      </c>
      <c r="D20" s="128">
        <f>'15'!S44</f>
        <v>124.79481966827571</v>
      </c>
      <c r="E20" s="169">
        <f>'15'!U44</f>
        <v>53.702719974749506</v>
      </c>
      <c r="F20" s="120">
        <f>'15'!W44</f>
        <v>5</v>
      </c>
      <c r="G20" s="172">
        <f>'15'!Y44</f>
        <v>5</v>
      </c>
      <c r="H20" s="156">
        <v>15</v>
      </c>
      <c r="I20" s="56"/>
      <c r="J20" s="103" t="s">
        <v>217</v>
      </c>
      <c r="K20" s="161">
        <v>0.71899999999999997</v>
      </c>
      <c r="L20" s="189">
        <v>0.74399999999999999</v>
      </c>
    </row>
    <row r="21" spans="1:12" x14ac:dyDescent="0.2">
      <c r="A21" s="159" t="s">
        <v>8</v>
      </c>
      <c r="B21" s="3" t="s">
        <v>269</v>
      </c>
      <c r="C21" s="133">
        <v>100</v>
      </c>
      <c r="D21" s="128">
        <f>'16'!S44</f>
        <v>122.33743908629593</v>
      </c>
      <c r="E21" s="169">
        <f>'16'!U44</f>
        <v>55.51222769357161</v>
      </c>
      <c r="F21" s="120">
        <f>'16'!W44</f>
        <v>6</v>
      </c>
      <c r="G21" s="172">
        <f>'16'!Y44</f>
        <v>7</v>
      </c>
      <c r="H21" s="156">
        <v>16</v>
      </c>
      <c r="I21" s="56"/>
      <c r="J21" s="103" t="s">
        <v>218</v>
      </c>
      <c r="K21" s="161">
        <v>0.82599999999999996</v>
      </c>
      <c r="L21" s="189">
        <v>0.75</v>
      </c>
    </row>
    <row r="22" spans="1:12" x14ac:dyDescent="0.2">
      <c r="A22" s="159" t="s">
        <v>9</v>
      </c>
      <c r="B22" s="3" t="s">
        <v>270</v>
      </c>
      <c r="C22" s="133">
        <v>100</v>
      </c>
      <c r="D22" s="128">
        <f>'17'!S44</f>
        <v>128.76232227324559</v>
      </c>
      <c r="E22" s="169">
        <f>'17'!U44</f>
        <v>53.544797333813491</v>
      </c>
      <c r="F22" s="120">
        <f>'17'!W44</f>
        <v>0</v>
      </c>
      <c r="G22" s="172">
        <f>'17'!Y44</f>
        <v>0</v>
      </c>
      <c r="H22" s="156">
        <v>17</v>
      </c>
      <c r="I22" s="56"/>
      <c r="J22" s="103" t="s">
        <v>252</v>
      </c>
      <c r="K22" s="161">
        <v>0.84399999999999997</v>
      </c>
      <c r="L22" s="189">
        <v>0.76200000000000001</v>
      </c>
    </row>
    <row r="23" spans="1:12" x14ac:dyDescent="0.2">
      <c r="A23" s="159" t="s">
        <v>10</v>
      </c>
      <c r="B23" s="3" t="s">
        <v>271</v>
      </c>
      <c r="C23" s="133">
        <v>100</v>
      </c>
      <c r="D23" s="128">
        <f>'18'!S44</f>
        <v>122.60030568680486</v>
      </c>
      <c r="E23" s="169">
        <f>'18'!U44</f>
        <v>46.734693280030598</v>
      </c>
      <c r="F23" s="120">
        <f>'18'!W44</f>
        <v>1</v>
      </c>
      <c r="G23" s="172">
        <f>'18'!Y44</f>
        <v>1</v>
      </c>
      <c r="H23" s="156">
        <v>18</v>
      </c>
      <c r="I23" s="56"/>
      <c r="J23" s="190" t="s">
        <v>262</v>
      </c>
      <c r="K23" s="394">
        <v>0.94499999999999995</v>
      </c>
      <c r="L23" s="395">
        <v>0.77200000000000002</v>
      </c>
    </row>
    <row r="24" spans="1:12" x14ac:dyDescent="0.2">
      <c r="A24" s="159" t="s">
        <v>11</v>
      </c>
      <c r="B24" s="3" t="s">
        <v>35</v>
      </c>
      <c r="C24" s="133">
        <v>100</v>
      </c>
      <c r="D24" s="128">
        <f>'19'!S44</f>
        <v>128.97588818578672</v>
      </c>
      <c r="E24" s="169">
        <f>'19'!U44</f>
        <v>47.451797136163492</v>
      </c>
      <c r="F24" s="120">
        <f>'19'!W44</f>
        <v>2</v>
      </c>
      <c r="G24" s="172">
        <f>'19'!Y44</f>
        <v>2</v>
      </c>
      <c r="H24" s="156">
        <v>19</v>
      </c>
      <c r="I24" s="56"/>
      <c r="J24" s="103" t="s">
        <v>339</v>
      </c>
      <c r="K24" s="161">
        <v>0.80800000000000005</v>
      </c>
      <c r="L24" s="189">
        <v>0.74199999999999999</v>
      </c>
    </row>
    <row r="25" spans="1:12" x14ac:dyDescent="0.2">
      <c r="A25" s="159" t="s">
        <v>12</v>
      </c>
      <c r="B25" s="3" t="s">
        <v>366</v>
      </c>
      <c r="C25" s="133">
        <v>100</v>
      </c>
      <c r="D25" s="128">
        <f>'20'!S44</f>
        <v>124.49678211547976</v>
      </c>
      <c r="E25" s="169">
        <f>'20'!U44</f>
        <v>44.354108438176283</v>
      </c>
      <c r="F25" s="120">
        <f>'20'!W44</f>
        <v>1</v>
      </c>
      <c r="G25" s="172">
        <f>'20'!Y44</f>
        <v>1</v>
      </c>
      <c r="H25" s="156">
        <v>20</v>
      </c>
      <c r="I25" s="56"/>
      <c r="J25" s="103" t="s">
        <v>368</v>
      </c>
      <c r="K25" s="161">
        <v>0.82699999999999996</v>
      </c>
      <c r="L25" s="189">
        <v>0.69599999999999995</v>
      </c>
    </row>
    <row r="26" spans="1:12" x14ac:dyDescent="0.2">
      <c r="A26" s="159" t="s">
        <v>13</v>
      </c>
      <c r="B26" s="3" t="s">
        <v>191</v>
      </c>
      <c r="C26" s="133">
        <v>100</v>
      </c>
      <c r="D26" s="128">
        <f>'21'!S44</f>
        <v>126.19777772397501</v>
      </c>
      <c r="E26" s="169">
        <f>'21'!U44</f>
        <v>31.923864348359327</v>
      </c>
      <c r="F26" s="120">
        <f>'21'!W44</f>
        <v>2</v>
      </c>
      <c r="G26" s="172">
        <f>'21'!Y44</f>
        <v>2</v>
      </c>
      <c r="H26" s="156">
        <v>21</v>
      </c>
      <c r="I26" s="56"/>
      <c r="J26" s="200" t="s">
        <v>369</v>
      </c>
      <c r="K26" s="161">
        <v>0.78</v>
      </c>
      <c r="L26" s="189">
        <v>0.71399999999999997</v>
      </c>
    </row>
    <row r="27" spans="1:12" x14ac:dyDescent="0.2">
      <c r="A27" s="11" t="s">
        <v>14</v>
      </c>
      <c r="B27" s="12" t="s">
        <v>50</v>
      </c>
      <c r="C27" s="134">
        <v>100</v>
      </c>
      <c r="D27" s="129">
        <f>'22'!S44</f>
        <v>135.95340273340616</v>
      </c>
      <c r="E27" s="170">
        <f>'22'!U44</f>
        <v>61.285911815683512</v>
      </c>
      <c r="F27" s="121">
        <f>'22'!W44</f>
        <v>13</v>
      </c>
      <c r="G27" s="173">
        <f>'22'!Y44</f>
        <v>10</v>
      </c>
      <c r="H27" s="157">
        <v>22</v>
      </c>
      <c r="I27" s="56"/>
      <c r="J27" s="199" t="s">
        <v>370</v>
      </c>
      <c r="K27" s="396">
        <v>0.82799999999999996</v>
      </c>
      <c r="L27" s="397">
        <v>0.68200000000000005</v>
      </c>
    </row>
    <row r="28" spans="1:12" x14ac:dyDescent="0.2">
      <c r="A28" s="159" t="s">
        <v>15</v>
      </c>
      <c r="B28" s="3" t="s">
        <v>36</v>
      </c>
      <c r="C28" s="133">
        <v>100</v>
      </c>
      <c r="D28" s="128">
        <f>'23'!S44</f>
        <v>135.16492999249638</v>
      </c>
      <c r="E28" s="169">
        <f>'23'!U44</f>
        <v>63.359075011734433</v>
      </c>
      <c r="F28" s="120">
        <f>'23'!W44</f>
        <v>14</v>
      </c>
      <c r="G28" s="172">
        <f>'23'!Y44</f>
        <v>8</v>
      </c>
      <c r="H28" s="156">
        <v>23</v>
      </c>
      <c r="I28" s="56"/>
      <c r="J28" s="114" t="s">
        <v>549</v>
      </c>
      <c r="K28" s="422">
        <v>0.67200000000000004</v>
      </c>
      <c r="L28" s="423">
        <v>0.67900000000000005</v>
      </c>
    </row>
    <row r="29" spans="1:12" x14ac:dyDescent="0.2">
      <c r="A29" s="159" t="s">
        <v>16</v>
      </c>
      <c r="B29" s="3" t="s">
        <v>192</v>
      </c>
      <c r="C29" s="133">
        <v>100</v>
      </c>
      <c r="D29" s="128">
        <f>'24'!S44</f>
        <v>136.12447003672654</v>
      </c>
      <c r="E29" s="169">
        <f>'24'!U44</f>
        <v>55.140929730474049</v>
      </c>
      <c r="F29" s="120">
        <f>'24'!W44</f>
        <v>17</v>
      </c>
      <c r="G29" s="172">
        <f>'24'!Y44</f>
        <v>15</v>
      </c>
      <c r="H29" s="156">
        <v>24</v>
      </c>
      <c r="I29" s="56"/>
      <c r="J29" s="200" t="s">
        <v>550</v>
      </c>
      <c r="K29" s="416">
        <v>0.59799999999999998</v>
      </c>
      <c r="L29" s="417">
        <v>0.61099999999999999</v>
      </c>
    </row>
    <row r="30" spans="1:12" x14ac:dyDescent="0.2">
      <c r="A30" s="159" t="s">
        <v>17</v>
      </c>
      <c r="B30" s="3" t="s">
        <v>272</v>
      </c>
      <c r="C30" s="133">
        <v>100</v>
      </c>
      <c r="D30" s="128">
        <f>'25'!S44</f>
        <v>131.07505211091328</v>
      </c>
      <c r="E30" s="169">
        <f>'25'!U44</f>
        <v>65.458751453630015</v>
      </c>
      <c r="F30" s="120">
        <f>'25'!W44</f>
        <v>4</v>
      </c>
      <c r="G30" s="172">
        <f>'25'!Y44</f>
        <v>5</v>
      </c>
      <c r="H30" s="156">
        <v>25</v>
      </c>
      <c r="I30" s="56"/>
      <c r="J30" s="200" t="s">
        <v>551</v>
      </c>
      <c r="K30" s="416">
        <v>0.71299999999999997</v>
      </c>
      <c r="L30" s="417">
        <v>0.622</v>
      </c>
    </row>
    <row r="31" spans="1:12" x14ac:dyDescent="0.2">
      <c r="A31" s="159" t="s">
        <v>18</v>
      </c>
      <c r="B31" s="3" t="s">
        <v>273</v>
      </c>
      <c r="C31" s="133">
        <v>100</v>
      </c>
      <c r="D31" s="128">
        <f>'26'!S44</f>
        <v>138.8764456897274</v>
      </c>
      <c r="E31" s="169">
        <f>'26'!U44</f>
        <v>84.991869097280926</v>
      </c>
      <c r="F31" s="120">
        <f>'26'!W44</f>
        <v>11</v>
      </c>
      <c r="G31" s="172">
        <f>'26'!Y44</f>
        <v>10</v>
      </c>
      <c r="H31" s="156">
        <v>26</v>
      </c>
      <c r="I31" s="56"/>
      <c r="J31" s="115" t="s">
        <v>552</v>
      </c>
      <c r="K31" s="424">
        <v>0.64</v>
      </c>
      <c r="L31" s="425">
        <v>0.64900000000000002</v>
      </c>
    </row>
    <row r="32" spans="1:12" x14ac:dyDescent="0.2">
      <c r="A32" s="159" t="s">
        <v>19</v>
      </c>
      <c r="B32" s="3" t="s">
        <v>274</v>
      </c>
      <c r="C32" s="133">
        <v>100</v>
      </c>
      <c r="D32" s="128">
        <f>'27'!S44</f>
        <v>132.76103552410368</v>
      </c>
      <c r="E32" s="169">
        <f>'27'!U44</f>
        <v>88.807252674105712</v>
      </c>
      <c r="F32" s="120">
        <f>'27'!W44</f>
        <v>21</v>
      </c>
      <c r="G32" s="172">
        <f>'27'!Y44</f>
        <v>15</v>
      </c>
      <c r="H32" s="156">
        <v>27</v>
      </c>
      <c r="I32" s="56"/>
      <c r="J32" s="191" t="s">
        <v>141</v>
      </c>
      <c r="K32" s="191"/>
      <c r="L32" s="47" t="s">
        <v>120</v>
      </c>
    </row>
    <row r="33" spans="1:12" x14ac:dyDescent="0.2">
      <c r="A33" s="159" t="s">
        <v>20</v>
      </c>
      <c r="B33" s="3" t="s">
        <v>37</v>
      </c>
      <c r="C33" s="133">
        <v>100</v>
      </c>
      <c r="D33" s="128">
        <f>'28'!S44</f>
        <v>135.00677287608849</v>
      </c>
      <c r="E33" s="169">
        <f>'28'!U44</f>
        <v>83.666911862202824</v>
      </c>
      <c r="F33" s="120">
        <f>'28'!W44</f>
        <v>3</v>
      </c>
      <c r="G33" s="172">
        <f>'28'!Y44</f>
        <v>2</v>
      </c>
      <c r="H33" s="156">
        <v>28</v>
      </c>
      <c r="I33" s="56"/>
      <c r="J33" s="57" t="s">
        <v>612</v>
      </c>
      <c r="K33" s="58">
        <v>0.65</v>
      </c>
      <c r="L33" s="58">
        <v>0.627</v>
      </c>
    </row>
    <row r="34" spans="1:12" x14ac:dyDescent="0.2">
      <c r="A34" s="159" t="s">
        <v>21</v>
      </c>
      <c r="B34" s="3" t="s">
        <v>38</v>
      </c>
      <c r="C34" s="133">
        <v>100</v>
      </c>
      <c r="D34" s="128">
        <f>'29'!S44</f>
        <v>114.81811111991338</v>
      </c>
      <c r="E34" s="169">
        <f>'29'!U44</f>
        <v>97.019463128112847</v>
      </c>
      <c r="F34" s="120">
        <f>'29'!W44</f>
        <v>2</v>
      </c>
      <c r="G34" s="172">
        <f>'29'!Y44</f>
        <v>1</v>
      </c>
      <c r="H34" s="156">
        <v>29</v>
      </c>
      <c r="I34" s="56"/>
    </row>
    <row r="35" spans="1:12" x14ac:dyDescent="0.2">
      <c r="A35" s="159" t="s">
        <v>22</v>
      </c>
      <c r="B35" s="3" t="s">
        <v>377</v>
      </c>
      <c r="C35" s="133">
        <v>100</v>
      </c>
      <c r="D35" s="128">
        <f>'30'!S44</f>
        <v>134.16231792899171</v>
      </c>
      <c r="E35" s="169">
        <f>'30'!U44</f>
        <v>91.828882758077981</v>
      </c>
      <c r="F35" s="120">
        <f>'30'!W44</f>
        <v>7</v>
      </c>
      <c r="G35" s="172">
        <f>'30'!Y44</f>
        <v>7</v>
      </c>
      <c r="H35" s="156">
        <v>30</v>
      </c>
      <c r="I35" s="56"/>
    </row>
    <row r="36" spans="1:12" x14ac:dyDescent="0.2">
      <c r="A36" s="159" t="s">
        <v>23</v>
      </c>
      <c r="B36" s="3" t="s">
        <v>193</v>
      </c>
      <c r="C36" s="133">
        <v>100</v>
      </c>
      <c r="D36" s="128">
        <f>'31'!S44</f>
        <v>133.67200839476106</v>
      </c>
      <c r="E36" s="169">
        <f>'31'!U44</f>
        <v>69.919678013228591</v>
      </c>
      <c r="F36" s="120">
        <f>'31'!W44</f>
        <v>11</v>
      </c>
      <c r="G36" s="172">
        <f>'31'!Y44</f>
        <v>9</v>
      </c>
      <c r="H36" s="156">
        <v>31</v>
      </c>
      <c r="I36" s="56"/>
    </row>
    <row r="37" spans="1:12" x14ac:dyDescent="0.2">
      <c r="A37" s="159" t="s">
        <v>24</v>
      </c>
      <c r="B37" s="3" t="s">
        <v>39</v>
      </c>
      <c r="C37" s="133">
        <v>100</v>
      </c>
      <c r="D37" s="128">
        <f>'32'!S44</f>
        <v>131.54458554372425</v>
      </c>
      <c r="E37" s="169">
        <f>'32'!U44</f>
        <v>87.632376830248759</v>
      </c>
      <c r="F37" s="120">
        <f>'32'!W44</f>
        <v>7</v>
      </c>
      <c r="G37" s="172">
        <f>'32'!Y44</f>
        <v>8</v>
      </c>
      <c r="H37" s="156">
        <v>32</v>
      </c>
      <c r="I37" s="56"/>
    </row>
    <row r="38" spans="1:12" x14ac:dyDescent="0.2">
      <c r="A38" s="159" t="s">
        <v>25</v>
      </c>
      <c r="B38" s="3" t="s">
        <v>40</v>
      </c>
      <c r="C38" s="133">
        <v>100</v>
      </c>
      <c r="D38" s="128">
        <f>'33'!S44</f>
        <v>136.26820773868366</v>
      </c>
      <c r="E38" s="169">
        <f>'33'!U44</f>
        <v>96.036159575968355</v>
      </c>
      <c r="F38" s="120">
        <f>'33'!W44</f>
        <v>11</v>
      </c>
      <c r="G38" s="172">
        <f>'33'!Y44</f>
        <v>6</v>
      </c>
      <c r="H38" s="156">
        <v>33</v>
      </c>
      <c r="I38" s="56"/>
    </row>
    <row r="39" spans="1:12" x14ac:dyDescent="0.2">
      <c r="A39" s="159" t="s">
        <v>26</v>
      </c>
      <c r="B39" s="3" t="s">
        <v>276</v>
      </c>
      <c r="C39" s="133">
        <v>100</v>
      </c>
      <c r="D39" s="128">
        <f>'34'!S44</f>
        <v>133.4331405760077</v>
      </c>
      <c r="E39" s="169">
        <f>'34'!U44</f>
        <v>74.966474830980658</v>
      </c>
      <c r="F39" s="120">
        <f>'34'!W44</f>
        <v>18</v>
      </c>
      <c r="G39" s="172">
        <f>'34'!Y44</f>
        <v>16</v>
      </c>
      <c r="H39" s="156">
        <v>34</v>
      </c>
      <c r="I39" s="56"/>
    </row>
    <row r="40" spans="1:12" x14ac:dyDescent="0.2">
      <c r="A40" s="159" t="s">
        <v>51</v>
      </c>
      <c r="B40" s="3" t="s">
        <v>367</v>
      </c>
      <c r="C40" s="133">
        <v>100</v>
      </c>
      <c r="D40" s="128">
        <f>'35'!S44</f>
        <v>142.34441635557687</v>
      </c>
      <c r="E40" s="169">
        <f>'35'!U44</f>
        <v>78.290870083954701</v>
      </c>
      <c r="F40" s="120">
        <f>'35'!W44</f>
        <v>35</v>
      </c>
      <c r="G40" s="172">
        <f>'35'!Y44</f>
        <v>31</v>
      </c>
      <c r="H40" s="156">
        <v>35</v>
      </c>
      <c r="I40" s="56"/>
    </row>
    <row r="41" spans="1:12" x14ac:dyDescent="0.2">
      <c r="A41" s="159" t="s">
        <v>194</v>
      </c>
      <c r="B41" s="3" t="s">
        <v>41</v>
      </c>
      <c r="C41" s="133">
        <v>100</v>
      </c>
      <c r="D41" s="128">
        <f>'36'!S44</f>
        <v>130.82550380903606</v>
      </c>
      <c r="E41" s="169">
        <f>'36'!U44</f>
        <v>74.343412421538787</v>
      </c>
      <c r="F41" s="120">
        <f>'36'!W44</f>
        <v>10</v>
      </c>
      <c r="G41" s="172">
        <f>'36'!Y44</f>
        <v>7</v>
      </c>
      <c r="H41" s="156">
        <v>36</v>
      </c>
      <c r="I41" s="56"/>
    </row>
    <row r="42" spans="1:12" x14ac:dyDescent="0.2">
      <c r="A42" s="159" t="s">
        <v>200</v>
      </c>
      <c r="B42" s="3" t="s">
        <v>345</v>
      </c>
      <c r="C42" s="133">
        <v>100</v>
      </c>
      <c r="D42" s="128">
        <f>'37'!S44</f>
        <v>129.85211554516096</v>
      </c>
      <c r="E42" s="169">
        <f>'37'!U44</f>
        <v>69.123280424769263</v>
      </c>
      <c r="F42" s="120">
        <f>'37'!W44</f>
        <v>18</v>
      </c>
      <c r="G42" s="172">
        <f>'37'!Y44</f>
        <v>13</v>
      </c>
      <c r="H42" s="156">
        <v>37</v>
      </c>
      <c r="I42" s="56"/>
    </row>
    <row r="43" spans="1:12" x14ac:dyDescent="0.2">
      <c r="A43" s="159" t="s">
        <v>201</v>
      </c>
      <c r="B43" s="3" t="s">
        <v>278</v>
      </c>
      <c r="C43" s="133">
        <v>100</v>
      </c>
      <c r="D43" s="128">
        <f>'38'!S44</f>
        <v>133.11870030865012</v>
      </c>
      <c r="E43" s="169">
        <f>'38'!U44</f>
        <v>14.182903895540969</v>
      </c>
      <c r="F43" s="120">
        <f>'38'!W44</f>
        <v>2</v>
      </c>
      <c r="G43" s="172">
        <f>'38'!Y44</f>
        <v>2</v>
      </c>
      <c r="H43" s="156">
        <v>38</v>
      </c>
      <c r="I43" s="56"/>
    </row>
    <row r="44" spans="1:12" x14ac:dyDescent="0.2">
      <c r="A44" s="159" t="s">
        <v>202</v>
      </c>
      <c r="B44" s="3" t="s">
        <v>279</v>
      </c>
      <c r="C44" s="133">
        <v>100</v>
      </c>
      <c r="D44" s="128">
        <f>'39'!S44</f>
        <v>147.23832047389243</v>
      </c>
      <c r="E44" s="169">
        <f>'39'!U44</f>
        <v>60.681551519306282</v>
      </c>
      <c r="F44" s="120">
        <f>'39'!W44</f>
        <v>1</v>
      </c>
      <c r="G44" s="172">
        <f>'39'!Y44</f>
        <v>2</v>
      </c>
      <c r="H44" s="156">
        <v>39</v>
      </c>
      <c r="I44" s="56"/>
    </row>
    <row r="45" spans="1:12" x14ac:dyDescent="0.2">
      <c r="A45" s="106"/>
      <c r="B45" s="94" t="s">
        <v>83</v>
      </c>
      <c r="C45" s="135">
        <f>SUM(C6:C44)</f>
        <v>3900</v>
      </c>
      <c r="D45" s="202">
        <f>SUM(D6:D44)</f>
        <v>5027.3692079666453</v>
      </c>
      <c r="E45" s="203">
        <f>SUM(E6:E44)</f>
        <v>2336.5736901919195</v>
      </c>
      <c r="F45" s="204">
        <f>SUM(F6:F44)</f>
        <v>338</v>
      </c>
      <c r="G45" s="205">
        <f>SUM(G6:G44)</f>
        <v>266</v>
      </c>
      <c r="H45" s="160"/>
      <c r="I45" s="56"/>
    </row>
    <row r="46" spans="1:12" x14ac:dyDescent="0.2">
      <c r="A46" s="398" t="str">
        <f>取引基本表!$E$1</f>
        <v>2015年加東市産業連関表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0.24707259953161598</v>
      </c>
      <c r="G5" s="77">
        <f t="shared" ref="G5:G38" si="1">E5*F5</f>
        <v>0</v>
      </c>
      <c r="H5" s="77">
        <f t="array" ref="H5:H43">MMULT(逆行列係数!C5:AO43,'26'!G5:G43)</f>
        <v>7.3406063692256062E-4</v>
      </c>
      <c r="I5" s="77">
        <f t="shared" ref="I5:I38" si="2">C5+H5</f>
        <v>7.3406063692256062E-4</v>
      </c>
      <c r="J5" s="76">
        <f>分析係数表!G8</f>
        <v>0.12001140250855188</v>
      </c>
      <c r="K5" s="78">
        <f t="shared" ref="K5:K38" si="3">I5*J5</f>
        <v>8.8095646563397388E-5</v>
      </c>
      <c r="L5" s="79" t="s">
        <v>184</v>
      </c>
      <c r="M5" s="80" t="s">
        <v>184</v>
      </c>
      <c r="N5" s="81">
        <f>分析係数表!H8</f>
        <v>1.0676396295256806E-2</v>
      </c>
      <c r="O5" s="82">
        <f t="shared" ref="O5:O43" si="4">$M$44*N5</f>
        <v>0.36904319955213438</v>
      </c>
      <c r="P5" s="76">
        <f>分析係数表!C8</f>
        <v>0.24707259953161598</v>
      </c>
      <c r="Q5" s="82">
        <f t="shared" ref="Q5:Q38" si="5">O5*P5</f>
        <v>9.118046265281074E-2</v>
      </c>
      <c r="R5" s="83">
        <f t="array" ref="R5:R43">MMULT(逆行列係数!C5:AO43,'26'!Q5:Q43)</f>
        <v>0.14253978964488245</v>
      </c>
      <c r="S5" s="84">
        <f t="shared" ref="S5:S38" si="6">I5+R5</f>
        <v>0.143273850281805</v>
      </c>
      <c r="T5" s="85">
        <f>分析係数表!F8</f>
        <v>0.45011402508551879</v>
      </c>
      <c r="U5" s="86">
        <f t="shared" ref="U5:U38" si="7">S5*T5</f>
        <v>6.4489569439843242E-2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投入係数表!AB6</f>
        <v>0</v>
      </c>
      <c r="E6" s="77">
        <f t="shared" si="0"/>
        <v>0</v>
      </c>
      <c r="F6" s="76">
        <f>分析係数表!C9</f>
        <v>9.7560975609756073E-2</v>
      </c>
      <c r="G6" s="77">
        <f t="shared" si="1"/>
        <v>0</v>
      </c>
      <c r="H6" s="77">
        <v>3.0868557142020732E-4</v>
      </c>
      <c r="I6" s="77">
        <f t="shared" si="2"/>
        <v>3.0868557142020732E-4</v>
      </c>
      <c r="J6" s="76">
        <f>分析係数表!G9</f>
        <v>0.27272727272727271</v>
      </c>
      <c r="K6" s="78">
        <f t="shared" si="3"/>
        <v>8.4186974023692902E-5</v>
      </c>
      <c r="L6" s="79"/>
      <c r="M6" s="80"/>
      <c r="N6" s="81">
        <f>分析係数表!H9</f>
        <v>5.7255122088127987E-4</v>
      </c>
      <c r="O6" s="82">
        <f t="shared" si="4"/>
        <v>1.9790960228347903E-2</v>
      </c>
      <c r="P6" s="76">
        <f>分析係数表!C9</f>
        <v>9.7560975609756073E-2</v>
      </c>
      <c r="Q6" s="82">
        <f t="shared" si="5"/>
        <v>1.9308253881315021E-3</v>
      </c>
      <c r="R6" s="83">
        <v>2.3506854261651331E-3</v>
      </c>
      <c r="S6" s="84">
        <f t="shared" si="6"/>
        <v>2.6593709975853402E-3</v>
      </c>
      <c r="T6" s="85">
        <f>分析係数表!F9</f>
        <v>0.77272727272727271</v>
      </c>
      <c r="U6" s="86">
        <f t="shared" si="7"/>
        <v>2.0549684981341263E-3</v>
      </c>
      <c r="V6" s="87">
        <f>分析係数表!D9</f>
        <v>9.0909090909090912E-2</v>
      </c>
      <c r="W6" s="88">
        <f t="shared" si="8"/>
        <v>0</v>
      </c>
      <c r="X6" s="76">
        <f>分析係数表!E9</f>
        <v>0</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3.6865514150844131E-2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0.44906166219839139</v>
      </c>
      <c r="G8" s="77">
        <f t="shared" si="1"/>
        <v>0</v>
      </c>
      <c r="H8" s="77">
        <v>0.11104830608044626</v>
      </c>
      <c r="I8" s="77">
        <f t="shared" si="2"/>
        <v>0.11104830608044626</v>
      </c>
      <c r="J8" s="76">
        <f>分析係数表!G11</f>
        <v>0.33788395904436858</v>
      </c>
      <c r="K8" s="78">
        <f t="shared" si="3"/>
        <v>3.7521441303632011E-2</v>
      </c>
      <c r="L8" s="79"/>
      <c r="M8" s="80"/>
      <c r="N8" s="81">
        <f>分析係数表!H11</f>
        <v>-2.2452989054167835E-5</v>
      </c>
      <c r="O8" s="82">
        <f t="shared" si="4"/>
        <v>-7.7611608738619212E-4</v>
      </c>
      <c r="P8" s="76">
        <f>分析係数表!C11</f>
        <v>0.44906166219839139</v>
      </c>
      <c r="Q8" s="82">
        <f t="shared" si="5"/>
        <v>-3.485239802605554E-4</v>
      </c>
      <c r="R8" s="83">
        <v>2.1945651506938522E-2</v>
      </c>
      <c r="S8" s="84">
        <f t="shared" si="6"/>
        <v>0.13299395758738478</v>
      </c>
      <c r="T8" s="85">
        <f>分析係数表!F11</f>
        <v>0.55767918088737201</v>
      </c>
      <c r="U8" s="86">
        <f t="shared" si="7"/>
        <v>7.4167961330302637E-2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投入係数表!AB9</f>
        <v>0</v>
      </c>
      <c r="E9" s="77">
        <f t="shared" si="0"/>
        <v>0</v>
      </c>
      <c r="F9" s="76">
        <f>分析係数表!C12</f>
        <v>0.19299381807477189</v>
      </c>
      <c r="G9" s="77">
        <f t="shared" si="1"/>
        <v>0</v>
      </c>
      <c r="H9" s="77">
        <v>1.9467181775434518E-3</v>
      </c>
      <c r="I9" s="77">
        <f t="shared" si="2"/>
        <v>1.9467181775434518E-3</v>
      </c>
      <c r="J9" s="76">
        <f>分析係数表!G12</f>
        <v>0.13871320371671741</v>
      </c>
      <c r="K9" s="78">
        <f t="shared" si="3"/>
        <v>2.7003551514062169E-4</v>
      </c>
      <c r="L9" s="79"/>
      <c r="M9" s="80"/>
      <c r="N9" s="81">
        <f>分析係数表!H12</f>
        <v>9.0137524557956775E-2</v>
      </c>
      <c r="O9" s="82">
        <f t="shared" si="4"/>
        <v>3.1157180328118685</v>
      </c>
      <c r="P9" s="76">
        <f>分析係数表!C12</f>
        <v>0.19299381807477189</v>
      </c>
      <c r="Q9" s="82">
        <f t="shared" si="5"/>
        <v>0.60131431919677991</v>
      </c>
      <c r="R9" s="83">
        <v>0.70412877506843252</v>
      </c>
      <c r="S9" s="84">
        <f t="shared" si="6"/>
        <v>0.70607549324597596</v>
      </c>
      <c r="T9" s="85">
        <f>分析係数表!F12</f>
        <v>0.32372921058795973</v>
      </c>
      <c r="U9" s="86">
        <f t="shared" si="7"/>
        <v>0.22857726204402409</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投入係数表!AB10</f>
        <v>2.1008403361344537E-3</v>
      </c>
      <c r="E10" s="77">
        <f t="shared" si="0"/>
        <v>0.21008403361344538</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0.49904264418932159</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投入係数表!AB11</f>
        <v>4.2016806722689074E-3</v>
      </c>
      <c r="E11" s="77">
        <f t="shared" si="0"/>
        <v>0.42016806722689076</v>
      </c>
      <c r="F11" s="76">
        <f>分析係数表!C14</f>
        <v>0.21988652218398286</v>
      </c>
      <c r="G11" s="77">
        <f t="shared" si="1"/>
        <v>9.2389295035286922E-2</v>
      </c>
      <c r="H11" s="77">
        <v>0.40363088439508893</v>
      </c>
      <c r="I11" s="77">
        <f t="shared" si="2"/>
        <v>0.40363088439508893</v>
      </c>
      <c r="J11" s="76">
        <f>分析係数表!G14</f>
        <v>0.16684014869888475</v>
      </c>
      <c r="K11" s="78">
        <f t="shared" si="3"/>
        <v>6.7341836771939001E-2</v>
      </c>
      <c r="L11" s="79"/>
      <c r="M11" s="80"/>
      <c r="N11" s="81">
        <f>分析係数表!H14</f>
        <v>1.1338759472354757E-3</v>
      </c>
      <c r="O11" s="82">
        <f t="shared" si="4"/>
        <v>3.9193862413002704E-2</v>
      </c>
      <c r="P11" s="76">
        <f>分析係数表!C14</f>
        <v>0.21988652218398286</v>
      </c>
      <c r="Q11" s="82">
        <f t="shared" si="5"/>
        <v>8.6182020969526908E-3</v>
      </c>
      <c r="R11" s="83">
        <v>9.8922199031079516E-2</v>
      </c>
      <c r="S11" s="84">
        <f t="shared" si="6"/>
        <v>0.50255308342616845</v>
      </c>
      <c r="T11" s="85">
        <f>分析係数表!F14</f>
        <v>0.30074349442379184</v>
      </c>
      <c r="U11" s="86">
        <f t="shared" si="7"/>
        <v>0.15113957044303727</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投入係数表!AB12</f>
        <v>1.4705882352941176E-2</v>
      </c>
      <c r="E12" s="77">
        <f t="shared" si="0"/>
        <v>1.4705882352941175</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0.28405848798334632</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投入係数表!AB13</f>
        <v>1.1554621848739496E-2</v>
      </c>
      <c r="E13" s="77">
        <f t="shared" si="0"/>
        <v>1.1554621848739497</v>
      </c>
      <c r="F13" s="76">
        <f>分析係数表!C16</f>
        <v>4.5651796563096703E-2</v>
      </c>
      <c r="G13" s="77">
        <f t="shared" si="1"/>
        <v>5.2748924600216782E-2</v>
      </c>
      <c r="H13" s="77">
        <v>6.45706266288186E-2</v>
      </c>
      <c r="I13" s="77">
        <f t="shared" si="2"/>
        <v>6.45706266288186E-2</v>
      </c>
      <c r="J13" s="76">
        <f>分析係数表!G16</f>
        <v>3.2758620689655175E-2</v>
      </c>
      <c r="K13" s="78">
        <f t="shared" si="3"/>
        <v>2.1152446654268166E-3</v>
      </c>
      <c r="L13" s="79"/>
      <c r="M13" s="80"/>
      <c r="N13" s="81">
        <f>分析係数表!H16</f>
        <v>1.6682570867246702E-2</v>
      </c>
      <c r="O13" s="82">
        <f t="shared" si="4"/>
        <v>0.57665425292794081</v>
      </c>
      <c r="P13" s="76">
        <f>分析係数表!C16</f>
        <v>4.5651796563096703E-2</v>
      </c>
      <c r="Q13" s="82">
        <f t="shared" si="5"/>
        <v>2.6325302641910867E-2</v>
      </c>
      <c r="R13" s="83">
        <v>3.276108197976528E-2</v>
      </c>
      <c r="S13" s="84">
        <f t="shared" si="6"/>
        <v>9.7331708608583881E-2</v>
      </c>
      <c r="T13" s="85">
        <f>分析係数表!F16</f>
        <v>0.28965517241379313</v>
      </c>
      <c r="U13" s="86">
        <f t="shared" si="7"/>
        <v>2.8192632838348438E-2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投入係数表!AB14</f>
        <v>1.4705882352941176E-2</v>
      </c>
      <c r="E14" s="77">
        <f t="shared" si="0"/>
        <v>1.4705882352941175</v>
      </c>
      <c r="F14" s="76">
        <f>分析係数表!C17</f>
        <v>0.18709439528023597</v>
      </c>
      <c r="G14" s="77">
        <f t="shared" si="1"/>
        <v>0.2751388165885823</v>
      </c>
      <c r="H14" s="77">
        <v>0.3385809745315736</v>
      </c>
      <c r="I14" s="77">
        <f t="shared" si="2"/>
        <v>0.3385809745315736</v>
      </c>
      <c r="J14" s="76">
        <f>分析係数表!G17</f>
        <v>0.21183949688973955</v>
      </c>
      <c r="K14" s="78">
        <f t="shared" si="3"/>
        <v>7.1724823301206275E-2</v>
      </c>
      <c r="L14" s="79"/>
      <c r="M14" s="80"/>
      <c r="N14" s="81">
        <f>分析係数表!H17</f>
        <v>2.9525680606230704E-3</v>
      </c>
      <c r="O14" s="82">
        <f t="shared" si="4"/>
        <v>0.10205926549128427</v>
      </c>
      <c r="P14" s="76">
        <f>分析係数表!C17</f>
        <v>0.18709439528023597</v>
      </c>
      <c r="Q14" s="82">
        <f t="shared" si="5"/>
        <v>1.9094716559836886E-2</v>
      </c>
      <c r="R14" s="83">
        <v>5.3662111998461166E-2</v>
      </c>
      <c r="S14" s="84">
        <f t="shared" si="6"/>
        <v>0.39224308653003476</v>
      </c>
      <c r="T14" s="85">
        <f>分析係数表!F17</f>
        <v>0.32134800738259622</v>
      </c>
      <c r="U14" s="86">
        <f t="shared" si="7"/>
        <v>0.12604653426602594</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投入係数表!AB15</f>
        <v>1.0504201680672268E-3</v>
      </c>
      <c r="E15" s="77">
        <f t="shared" si="0"/>
        <v>0.10504201680672269</v>
      </c>
      <c r="F15" s="76">
        <f>分析係数表!C18</f>
        <v>0.19379844961240311</v>
      </c>
      <c r="G15" s="77">
        <f t="shared" si="1"/>
        <v>2.0356980001302847E-2</v>
      </c>
      <c r="H15" s="77">
        <v>3.1161978914173091E-2</v>
      </c>
      <c r="I15" s="77">
        <f t="shared" si="2"/>
        <v>3.1161978914173091E-2</v>
      </c>
      <c r="J15" s="76">
        <f>分析係数表!G18</f>
        <v>0.21558441558441557</v>
      </c>
      <c r="K15" s="78">
        <f t="shared" si="3"/>
        <v>6.7180370126658871E-3</v>
      </c>
      <c r="L15" s="79"/>
      <c r="M15" s="80"/>
      <c r="N15" s="81">
        <f>分析係数表!H18</f>
        <v>4.3783328655627279E-4</v>
      </c>
      <c r="O15" s="82">
        <f t="shared" si="4"/>
        <v>1.5134263704030747E-2</v>
      </c>
      <c r="P15" s="76">
        <f>分析係数表!C18</f>
        <v>0.19379844961240311</v>
      </c>
      <c r="Q15" s="82">
        <f t="shared" si="5"/>
        <v>2.932996841866424E-3</v>
      </c>
      <c r="R15" s="83">
        <v>9.7355912933598104E-3</v>
      </c>
      <c r="S15" s="84">
        <f t="shared" si="6"/>
        <v>4.0897570207532902E-2</v>
      </c>
      <c r="T15" s="85">
        <f>分析係数表!F18</f>
        <v>0.45643447461629277</v>
      </c>
      <c r="U15" s="86">
        <f t="shared" si="7"/>
        <v>1.8667060970758226E-2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投入係数表!AB16</f>
        <v>0</v>
      </c>
      <c r="E16" s="77">
        <f t="shared" si="0"/>
        <v>0</v>
      </c>
      <c r="F16" s="76">
        <f>分析係数表!C19</f>
        <v>0.18975946996975368</v>
      </c>
      <c r="G16" s="77">
        <f t="shared" si="1"/>
        <v>0</v>
      </c>
      <c r="H16" s="77">
        <v>7.3905911004027471E-3</v>
      </c>
      <c r="I16" s="77">
        <f t="shared" si="2"/>
        <v>7.3905911004027471E-3</v>
      </c>
      <c r="J16" s="76">
        <f>分析係数表!G19</f>
        <v>5.7642820380854352E-2</v>
      </c>
      <c r="K16" s="78">
        <f t="shared" si="3"/>
        <v>4.2601451530885625E-4</v>
      </c>
      <c r="L16" s="79"/>
      <c r="M16" s="80"/>
      <c r="N16" s="81">
        <f>分析係数表!H19</f>
        <v>-1.1226494527083918E-4</v>
      </c>
      <c r="O16" s="82">
        <f t="shared" si="4"/>
        <v>-3.8805804369309608E-3</v>
      </c>
      <c r="P16" s="76">
        <f>分析係数表!C19</f>
        <v>0.18975946996975368</v>
      </c>
      <c r="Q16" s="82">
        <f t="shared" si="5"/>
        <v>-7.3637688688701431E-4</v>
      </c>
      <c r="R16" s="83">
        <v>7.1581667348267191E-3</v>
      </c>
      <c r="S16" s="84">
        <f t="shared" si="6"/>
        <v>1.4548757835229466E-2</v>
      </c>
      <c r="T16" s="85">
        <f>分析係数表!F19</f>
        <v>0.23974952822096415</v>
      </c>
      <c r="U16" s="86">
        <f t="shared" si="7"/>
        <v>3.4880578271973203E-3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投入係数表!AB17</f>
        <v>0</v>
      </c>
      <c r="E17" s="77">
        <f t="shared" si="0"/>
        <v>0</v>
      </c>
      <c r="F17" s="76">
        <f>分析係数表!C20</f>
        <v>6.5301867121599799E-2</v>
      </c>
      <c r="G17" s="77">
        <f t="shared" si="1"/>
        <v>0</v>
      </c>
      <c r="H17" s="77">
        <v>2.3613534587630641E-3</v>
      </c>
      <c r="I17" s="77">
        <f t="shared" si="2"/>
        <v>2.3613534587630641E-3</v>
      </c>
      <c r="J17" s="76">
        <f>分析係数表!G20</f>
        <v>0.10011990407673861</v>
      </c>
      <c r="K17" s="78">
        <f t="shared" si="3"/>
        <v>2.3641848178263293E-4</v>
      </c>
      <c r="L17" s="79"/>
      <c r="M17" s="80"/>
      <c r="N17" s="81">
        <f>分析係数表!H20</f>
        <v>5.5009823182711204E-4</v>
      </c>
      <c r="O17" s="82">
        <f t="shared" si="4"/>
        <v>1.9014844140961711E-2</v>
      </c>
      <c r="P17" s="76">
        <f>分析係数表!C20</f>
        <v>6.5301867121599799E-2</v>
      </c>
      <c r="Q17" s="82">
        <f t="shared" si="5"/>
        <v>1.2417048254310121E-3</v>
      </c>
      <c r="R17" s="83">
        <v>5.1765307182943315E-3</v>
      </c>
      <c r="S17" s="84">
        <f t="shared" si="6"/>
        <v>7.5378841770573956E-3</v>
      </c>
      <c r="T17" s="85">
        <f>分析係数表!F20</f>
        <v>0.22242206235011991</v>
      </c>
      <c r="U17" s="86">
        <f t="shared" si="7"/>
        <v>1.6765917444174422E-3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投入係数表!AB18</f>
        <v>0</v>
      </c>
      <c r="E18" s="77">
        <f t="shared" si="0"/>
        <v>0</v>
      </c>
      <c r="F18" s="76">
        <f>分析係数表!C21</f>
        <v>0.11128404669260705</v>
      </c>
      <c r="G18" s="77">
        <f t="shared" si="1"/>
        <v>0</v>
      </c>
      <c r="H18" s="77">
        <v>9.6012808648941114E-3</v>
      </c>
      <c r="I18" s="77">
        <f t="shared" si="2"/>
        <v>9.6012808648941114E-3</v>
      </c>
      <c r="J18" s="76">
        <f>分析係数表!G21</f>
        <v>0.28512917454316322</v>
      </c>
      <c r="K18" s="78">
        <f t="shared" si="3"/>
        <v>2.7376052875643262E-3</v>
      </c>
      <c r="L18" s="79"/>
      <c r="M18" s="80"/>
      <c r="N18" s="81">
        <f>分析係数表!H21</f>
        <v>9.2057255122088126E-4</v>
      </c>
      <c r="O18" s="82">
        <f t="shared" si="4"/>
        <v>3.1820759582833882E-2</v>
      </c>
      <c r="P18" s="76">
        <f>分析係数表!C21</f>
        <v>0.11128404669260705</v>
      </c>
      <c r="Q18" s="82">
        <f t="shared" si="5"/>
        <v>3.5411428952103093E-3</v>
      </c>
      <c r="R18" s="83">
        <v>1.19548037953806E-2</v>
      </c>
      <c r="S18" s="84">
        <f t="shared" si="6"/>
        <v>2.1556084660274713E-2</v>
      </c>
      <c r="T18" s="85">
        <f>分析係数表!F21</f>
        <v>0.42485822306238186</v>
      </c>
      <c r="U18" s="86">
        <f t="shared" si="7"/>
        <v>9.1582798249465816E-3</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投入係数表!AB19</f>
        <v>0</v>
      </c>
      <c r="E19" s="77">
        <f t="shared" si="0"/>
        <v>0</v>
      </c>
      <c r="F19" s="76">
        <f>分析係数表!C22</f>
        <v>0.13366912049593183</v>
      </c>
      <c r="G19" s="77">
        <f t="shared" si="1"/>
        <v>0</v>
      </c>
      <c r="H19" s="77">
        <v>8.7896983802160968E-3</v>
      </c>
      <c r="I19" s="77">
        <f t="shared" si="2"/>
        <v>8.7896983802160968E-3</v>
      </c>
      <c r="J19" s="76">
        <f>分析係数表!G22</f>
        <v>0.19466531325776801</v>
      </c>
      <c r="K19" s="78">
        <f t="shared" si="3"/>
        <v>1.7110493886260626E-3</v>
      </c>
      <c r="L19" s="79"/>
      <c r="M19" s="80"/>
      <c r="N19" s="81">
        <f>分析係数表!H22</f>
        <v>4.490597810833567E-5</v>
      </c>
      <c r="O19" s="82">
        <f t="shared" si="4"/>
        <v>1.5522321747723842E-3</v>
      </c>
      <c r="P19" s="76">
        <f>分析係数表!C22</f>
        <v>0.13366912049593183</v>
      </c>
      <c r="Q19" s="82">
        <f t="shared" si="5"/>
        <v>2.0748550960731214E-4</v>
      </c>
      <c r="R19" s="83">
        <v>3.5838190613783111E-3</v>
      </c>
      <c r="S19" s="84">
        <f t="shared" si="6"/>
        <v>1.2373517441594407E-2</v>
      </c>
      <c r="T19" s="85">
        <f>分析係数表!F22</f>
        <v>0.41154908926859529</v>
      </c>
      <c r="U19" s="86">
        <f t="shared" si="7"/>
        <v>5.0923098341372573E-3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7.7611608738619212E-4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投入係数表!AB21</f>
        <v>0</v>
      </c>
      <c r="E21" s="77">
        <f t="shared" si="0"/>
        <v>0</v>
      </c>
      <c r="F21" s="76">
        <f>分析係数表!C24</f>
        <v>0.55726027397260269</v>
      </c>
      <c r="G21" s="77">
        <f t="shared" si="1"/>
        <v>0</v>
      </c>
      <c r="H21" s="77">
        <v>3.1771973519861635E-2</v>
      </c>
      <c r="I21" s="77">
        <f t="shared" si="2"/>
        <v>3.1771973519861635E-2</v>
      </c>
      <c r="J21" s="76">
        <f>分析係数表!G24</f>
        <v>0.20783847980997625</v>
      </c>
      <c r="K21" s="78">
        <f t="shared" si="3"/>
        <v>6.6034386769308626E-3</v>
      </c>
      <c r="L21" s="79"/>
      <c r="M21" s="80"/>
      <c r="N21" s="81">
        <f>分析係数表!H24</f>
        <v>3.255683412854336E-4</v>
      </c>
      <c r="O21" s="82">
        <f t="shared" si="4"/>
        <v>1.1253683267099785E-2</v>
      </c>
      <c r="P21" s="76">
        <f>分析係数表!C24</f>
        <v>0.55726027397260269</v>
      </c>
      <c r="Q21" s="82">
        <f t="shared" si="5"/>
        <v>6.2712306206249213E-3</v>
      </c>
      <c r="R21" s="83">
        <v>3.2308693068527058E-2</v>
      </c>
      <c r="S21" s="84">
        <f t="shared" si="6"/>
        <v>6.4080666588388693E-2</v>
      </c>
      <c r="T21" s="85">
        <f>分析係数表!F24</f>
        <v>0.38954869358669836</v>
      </c>
      <c r="U21" s="86">
        <f t="shared" si="7"/>
        <v>2.4962539953671606E-2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投入係数表!AB22</f>
        <v>0</v>
      </c>
      <c r="E22" s="77">
        <f t="shared" si="0"/>
        <v>0</v>
      </c>
      <c r="F22" s="76">
        <f>分析係数表!C25</f>
        <v>7.2460776218001621E-2</v>
      </c>
      <c r="G22" s="77">
        <f t="shared" si="1"/>
        <v>0</v>
      </c>
      <c r="H22" s="77">
        <v>2.4869419644845157E-2</v>
      </c>
      <c r="I22" s="77">
        <f t="shared" si="2"/>
        <v>2.4869419644845157E-2</v>
      </c>
      <c r="J22" s="76">
        <f>分析係数表!G25</f>
        <v>0.19694960212201593</v>
      </c>
      <c r="K22" s="78">
        <f t="shared" si="3"/>
        <v>4.8980223040577002E-3</v>
      </c>
      <c r="L22" s="79"/>
      <c r="M22" s="80"/>
      <c r="N22" s="81">
        <f>分析係数表!H25</f>
        <v>5.0519225371877636E-4</v>
      </c>
      <c r="O22" s="82">
        <f t="shared" si="4"/>
        <v>1.7462611966189326E-2</v>
      </c>
      <c r="P22" s="76">
        <f>分析係数表!C25</f>
        <v>7.2460776218001621E-2</v>
      </c>
      <c r="Q22" s="82">
        <f t="shared" si="5"/>
        <v>1.2653544178638421E-3</v>
      </c>
      <c r="R22" s="83">
        <v>1.8529751853983256E-2</v>
      </c>
      <c r="S22" s="84">
        <f t="shared" si="6"/>
        <v>4.3399171498828409E-2</v>
      </c>
      <c r="T22" s="85">
        <f>分析係数表!F25</f>
        <v>0.34811560565870908</v>
      </c>
      <c r="U22" s="86">
        <f t="shared" si="7"/>
        <v>1.5107928871400837E-2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投入係数表!AB23</f>
        <v>0</v>
      </c>
      <c r="E23" s="77">
        <f t="shared" si="0"/>
        <v>0</v>
      </c>
      <c r="F23" s="76">
        <f>分析係数表!C26</f>
        <v>0.52994639944068989</v>
      </c>
      <c r="G23" s="77">
        <f t="shared" si="1"/>
        <v>0</v>
      </c>
      <c r="H23" s="77">
        <v>3.267828576969059E-2</v>
      </c>
      <c r="I23" s="77">
        <f t="shared" si="2"/>
        <v>3.267828576969059E-2</v>
      </c>
      <c r="J23" s="76">
        <f>分析係数表!G26</f>
        <v>0.19649205047072152</v>
      </c>
      <c r="K23" s="78">
        <f t="shared" si="3"/>
        <v>6.4210233767547044E-3</v>
      </c>
      <c r="L23" s="79"/>
      <c r="M23" s="80"/>
      <c r="N23" s="81">
        <f>分析係数表!H26</f>
        <v>1.0148751052483862E-2</v>
      </c>
      <c r="O23" s="82">
        <f t="shared" si="4"/>
        <v>0.35080447149855887</v>
      </c>
      <c r="P23" s="76">
        <f>分析係数表!C26</f>
        <v>0.52994639944068989</v>
      </c>
      <c r="Q23" s="82">
        <f t="shared" si="5"/>
        <v>0.18590756657835539</v>
      </c>
      <c r="R23" s="83">
        <v>0.21725147710671808</v>
      </c>
      <c r="S23" s="84">
        <f t="shared" si="6"/>
        <v>0.24992976287640867</v>
      </c>
      <c r="T23" s="85">
        <f>分析係数表!F26</f>
        <v>0.33286456502207118</v>
      </c>
      <c r="U23" s="86">
        <f t="shared" si="7"/>
        <v>8.3192761805925164E-2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投入係数表!AB24</f>
        <v>0</v>
      </c>
      <c r="E24" s="77">
        <f t="shared" si="0"/>
        <v>0</v>
      </c>
      <c r="F24" s="76">
        <f>分析係数表!C27</f>
        <v>1</v>
      </c>
      <c r="G24" s="77">
        <f t="shared" si="1"/>
        <v>0</v>
      </c>
      <c r="H24" s="77">
        <v>7.749902730291745E-3</v>
      </c>
      <c r="I24" s="77">
        <f t="shared" si="2"/>
        <v>7.749902730291745E-3</v>
      </c>
      <c r="J24" s="76">
        <f>分析係数表!G27</f>
        <v>0.17101837770961673</v>
      </c>
      <c r="K24" s="78">
        <f t="shared" si="3"/>
        <v>1.3253757923418236E-3</v>
      </c>
      <c r="L24" s="79"/>
      <c r="M24" s="80"/>
      <c r="N24" s="81">
        <f>分析係数表!H27</f>
        <v>1.1349985966881842E-2</v>
      </c>
      <c r="O24" s="82">
        <f t="shared" si="4"/>
        <v>0.39232668217372019</v>
      </c>
      <c r="P24" s="76">
        <f>分析係数表!C27</f>
        <v>1</v>
      </c>
      <c r="Q24" s="82">
        <f t="shared" si="5"/>
        <v>0.39232668217372019</v>
      </c>
      <c r="R24" s="83">
        <v>0.40785807193637175</v>
      </c>
      <c r="S24" s="84">
        <f t="shared" si="6"/>
        <v>0.41560797466666349</v>
      </c>
      <c r="T24" s="85">
        <f>分析係数表!F27</f>
        <v>0.32043714720210326</v>
      </c>
      <c r="U24" s="86">
        <f t="shared" si="7"/>
        <v>0.13317623375662965</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投入係数表!AB25</f>
        <v>0</v>
      </c>
      <c r="E25" s="77">
        <f t="shared" si="0"/>
        <v>0</v>
      </c>
      <c r="F25" s="76">
        <f>分析係数表!C28</f>
        <v>0.16640624999999998</v>
      </c>
      <c r="G25" s="77">
        <f t="shared" si="1"/>
        <v>0</v>
      </c>
      <c r="H25" s="77">
        <v>3.7142527159145379E-2</v>
      </c>
      <c r="I25" s="77">
        <f t="shared" si="2"/>
        <v>3.7142527159145379E-2</v>
      </c>
      <c r="J25" s="76">
        <f>分析係数表!G28</f>
        <v>0.1248661800486618</v>
      </c>
      <c r="K25" s="78">
        <f t="shared" si="3"/>
        <v>4.6378454837161581E-3</v>
      </c>
      <c r="L25" s="79"/>
      <c r="M25" s="80"/>
      <c r="N25" s="81">
        <f>分析係数表!H28</f>
        <v>1.9927027785573953E-2</v>
      </c>
      <c r="O25" s="82">
        <f t="shared" si="4"/>
        <v>0.68880302755524547</v>
      </c>
      <c r="P25" s="76">
        <f>分析係数表!C28</f>
        <v>0.16640624999999998</v>
      </c>
      <c r="Q25" s="82">
        <f t="shared" si="5"/>
        <v>0.11462112880411505</v>
      </c>
      <c r="R25" s="83">
        <v>0.13591071328340812</v>
      </c>
      <c r="S25" s="84">
        <f t="shared" si="6"/>
        <v>0.17305324044255349</v>
      </c>
      <c r="T25" s="85">
        <f>分析係数表!F28</f>
        <v>0.21187347931873479</v>
      </c>
      <c r="U25" s="86">
        <f t="shared" si="7"/>
        <v>3.6665392159945395E-2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投入係数表!AB26</f>
        <v>4.2016806722689074E-3</v>
      </c>
      <c r="E26" s="77">
        <f t="shared" si="0"/>
        <v>0.42016806722689076</v>
      </c>
      <c r="F26" s="76">
        <f>分析係数表!C29</f>
        <v>0.73364739989128469</v>
      </c>
      <c r="G26" s="77">
        <f t="shared" si="1"/>
        <v>0.30825521003835493</v>
      </c>
      <c r="H26" s="77">
        <v>0.55499110689390441</v>
      </c>
      <c r="I26" s="77">
        <f t="shared" si="2"/>
        <v>0.55499110689390441</v>
      </c>
      <c r="J26" s="76">
        <f>分析係数表!G29</f>
        <v>0.26009380097879281</v>
      </c>
      <c r="K26" s="78">
        <f t="shared" si="3"/>
        <v>0.14434974650146309</v>
      </c>
      <c r="L26" s="79"/>
      <c r="M26" s="80"/>
      <c r="N26" s="81">
        <f>分析係数表!H29</f>
        <v>1.0137524557956778E-2</v>
      </c>
      <c r="O26" s="82">
        <f t="shared" si="4"/>
        <v>0.35041641345486579</v>
      </c>
      <c r="P26" s="76">
        <f>分析係数表!C29</f>
        <v>0.73364739989128469</v>
      </c>
      <c r="Q26" s="82">
        <f t="shared" si="5"/>
        <v>0.25708209061039167</v>
      </c>
      <c r="R26" s="83">
        <v>0.4241051997243937</v>
      </c>
      <c r="S26" s="84">
        <f t="shared" si="6"/>
        <v>0.97909630661829805</v>
      </c>
      <c r="T26" s="85">
        <f>分析係数表!F29</f>
        <v>0.41032830342577487</v>
      </c>
      <c r="U26" s="86">
        <f t="shared" si="7"/>
        <v>0.40175092638512849</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投入係数表!AB27</f>
        <v>3.1512605042016808E-3</v>
      </c>
      <c r="E27" s="77">
        <f t="shared" si="0"/>
        <v>0.31512605042016806</v>
      </c>
      <c r="F27" s="76">
        <f>分析係数表!C30</f>
        <v>1</v>
      </c>
      <c r="G27" s="77">
        <f t="shared" si="1"/>
        <v>0.31512605042016806</v>
      </c>
      <c r="H27" s="77">
        <v>0.36284912928592006</v>
      </c>
      <c r="I27" s="77">
        <f t="shared" si="2"/>
        <v>0.36284912928592006</v>
      </c>
      <c r="J27" s="76">
        <f>分析係数表!G30</f>
        <v>0.34455785557569396</v>
      </c>
      <c r="K27" s="78">
        <f t="shared" si="3"/>
        <v>0.12502251788426436</v>
      </c>
      <c r="L27" s="79"/>
      <c r="M27" s="80"/>
      <c r="N27" s="81">
        <f>分析係数表!H30</f>
        <v>0</v>
      </c>
      <c r="O27" s="82">
        <f t="shared" si="4"/>
        <v>0</v>
      </c>
      <c r="P27" s="76">
        <f>分析係数表!C30</f>
        <v>1</v>
      </c>
      <c r="Q27" s="82">
        <f t="shared" si="5"/>
        <v>0</v>
      </c>
      <c r="R27" s="83">
        <v>8.5753951638163545E-2</v>
      </c>
      <c r="S27" s="84">
        <f t="shared" si="6"/>
        <v>0.44860308092408363</v>
      </c>
      <c r="T27" s="85">
        <f>分析係数表!F30</f>
        <v>0.43861490031479539</v>
      </c>
      <c r="U27" s="86">
        <f t="shared" si="7"/>
        <v>0.19676399562042704</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投入係数表!AB28</f>
        <v>7.6680672268907568E-2</v>
      </c>
      <c r="E28" s="77">
        <f t="shared" si="0"/>
        <v>7.6680672268907566</v>
      </c>
      <c r="F28" s="76">
        <f>分析係数表!C31</f>
        <v>8.5246870996353641E-2</v>
      </c>
      <c r="G28" s="77">
        <f t="shared" si="1"/>
        <v>0.65367873768212348</v>
      </c>
      <c r="H28" s="77">
        <v>0.67245525089289815</v>
      </c>
      <c r="I28" s="77">
        <f t="shared" si="2"/>
        <v>0.67245525089289815</v>
      </c>
      <c r="J28" s="76">
        <f>分析係数表!G31</f>
        <v>7.1346375143843496E-2</v>
      </c>
      <c r="K28" s="78">
        <f t="shared" si="3"/>
        <v>4.7977244597652111E-2</v>
      </c>
      <c r="L28" s="79"/>
      <c r="M28" s="80"/>
      <c r="N28" s="81">
        <f>分析係数表!H31</f>
        <v>2.2093741229301151E-2</v>
      </c>
      <c r="O28" s="82">
        <f t="shared" si="4"/>
        <v>0.76369822998801318</v>
      </c>
      <c r="P28" s="76">
        <f>分析係数表!C31</f>
        <v>8.5246870996353641E-2</v>
      </c>
      <c r="Q28" s="82">
        <f t="shared" si="5"/>
        <v>6.5102884491931773E-2</v>
      </c>
      <c r="R28" s="83">
        <v>8.8906650033998988E-2</v>
      </c>
      <c r="S28" s="84">
        <f t="shared" si="6"/>
        <v>0.76136190092689715</v>
      </c>
      <c r="T28" s="85">
        <f>分析係数表!F31</f>
        <v>0.34637514384349827</v>
      </c>
      <c r="U28" s="86">
        <f t="shared" si="7"/>
        <v>0.26371683795051326</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投入係数表!AB29</f>
        <v>9.4537815126050414E-3</v>
      </c>
      <c r="E29" s="77">
        <f t="shared" si="0"/>
        <v>0.94537815126050417</v>
      </c>
      <c r="F29" s="76">
        <f>分析係数表!C32</f>
        <v>0.30214830214830213</v>
      </c>
      <c r="G29" s="77">
        <f t="shared" si="1"/>
        <v>0.28564440329146207</v>
      </c>
      <c r="H29" s="77">
        <v>0.30030274663865208</v>
      </c>
      <c r="I29" s="77">
        <f t="shared" si="2"/>
        <v>0.30030274663865208</v>
      </c>
      <c r="J29" s="76">
        <f>分析係数表!G32</f>
        <v>0.14123006833712984</v>
      </c>
      <c r="K29" s="78">
        <f t="shared" si="3"/>
        <v>4.241177742960462E-2</v>
      </c>
      <c r="L29" s="79"/>
      <c r="M29" s="80"/>
      <c r="N29" s="81">
        <f>分析係数表!H32</f>
        <v>6.1970249789503225E-3</v>
      </c>
      <c r="O29" s="82">
        <f t="shared" si="4"/>
        <v>0.21420804011858904</v>
      </c>
      <c r="P29" s="76">
        <f>分析係数表!C32</f>
        <v>0.30214830214830213</v>
      </c>
      <c r="Q29" s="82">
        <f t="shared" si="5"/>
        <v>6.4722595628347063E-2</v>
      </c>
      <c r="R29" s="83">
        <v>8.4113667009032639E-2</v>
      </c>
      <c r="S29" s="84">
        <f t="shared" si="6"/>
        <v>0.38441641364768475</v>
      </c>
      <c r="T29" s="85">
        <f>分析係数表!F32</f>
        <v>0.48519362186788156</v>
      </c>
      <c r="U29" s="86">
        <f t="shared" si="7"/>
        <v>0.18651639204318191</v>
      </c>
      <c r="V29" s="87">
        <f>分析係数表!D32</f>
        <v>2.5056947608200455E-2</v>
      </c>
      <c r="W29" s="88">
        <f t="shared" si="8"/>
        <v>0</v>
      </c>
      <c r="X29" s="76">
        <f>分析係数表!E32</f>
        <v>3.644646924829157E-2</v>
      </c>
      <c r="Y29" s="89">
        <f t="shared" si="9"/>
        <v>0</v>
      </c>
    </row>
    <row r="30" spans="1:25" x14ac:dyDescent="0.2">
      <c r="A30" s="6" t="s">
        <v>18</v>
      </c>
      <c r="B30" s="5" t="s">
        <v>273</v>
      </c>
      <c r="C30" s="75">
        <f>最終需要_まとめ!C31</f>
        <v>100</v>
      </c>
      <c r="D30" s="76">
        <f>投入係数表!AB30</f>
        <v>0</v>
      </c>
      <c r="E30" s="77">
        <f t="shared" si="0"/>
        <v>0</v>
      </c>
      <c r="F30" s="76">
        <f>分析係数表!C33</f>
        <v>0.62789160608063455</v>
      </c>
      <c r="G30" s="77">
        <f t="shared" si="1"/>
        <v>0</v>
      </c>
      <c r="H30" s="77">
        <v>4.4933067381673901E-2</v>
      </c>
      <c r="I30" s="77">
        <f t="shared" si="2"/>
        <v>100.04493306738168</v>
      </c>
      <c r="J30" s="76">
        <f>分析係数表!G33</f>
        <v>0.50525210084033612</v>
      </c>
      <c r="K30" s="78">
        <f t="shared" si="3"/>
        <v>50.547912610725405</v>
      </c>
      <c r="L30" s="79"/>
      <c r="M30" s="80"/>
      <c r="N30" s="81">
        <f>分析係数表!H33</f>
        <v>9.5425203480213302E-4</v>
      </c>
      <c r="O30" s="82">
        <f t="shared" si="4"/>
        <v>3.2984933713913166E-2</v>
      </c>
      <c r="P30" s="76">
        <f>分析係数表!C33</f>
        <v>0.62789160608063455</v>
      </c>
      <c r="Q30" s="82">
        <f t="shared" si="5"/>
        <v>2.0710963006092209E-2</v>
      </c>
      <c r="R30" s="83">
        <v>9.0932659002981059E-2</v>
      </c>
      <c r="S30" s="84">
        <f t="shared" si="6"/>
        <v>100.13586572638467</v>
      </c>
      <c r="T30" s="85">
        <f>分析係数表!F33</f>
        <v>0.63235294117647056</v>
      </c>
      <c r="U30" s="86">
        <f t="shared" si="7"/>
        <v>63.321209209331478</v>
      </c>
      <c r="V30" s="87">
        <f>分析係数表!D33</f>
        <v>0.1134453781512605</v>
      </c>
      <c r="W30" s="88">
        <f t="shared" si="8"/>
        <v>11</v>
      </c>
      <c r="X30" s="76">
        <f>分析係数表!E33</f>
        <v>0.10189075630252101</v>
      </c>
      <c r="Y30" s="89">
        <f t="shared" si="9"/>
        <v>10</v>
      </c>
    </row>
    <row r="31" spans="1:25" x14ac:dyDescent="0.2">
      <c r="A31" s="6" t="s">
        <v>19</v>
      </c>
      <c r="B31" s="5" t="s">
        <v>274</v>
      </c>
      <c r="C31" s="90"/>
      <c r="D31" s="76">
        <f>投入係数表!AB31</f>
        <v>1.5756302521008403E-2</v>
      </c>
      <c r="E31" s="77">
        <f t="shared" si="0"/>
        <v>1.5756302521008403</v>
      </c>
      <c r="F31" s="76">
        <f>分析係数表!C34</f>
        <v>0.27565714917493578</v>
      </c>
      <c r="G31" s="77">
        <f t="shared" si="1"/>
        <v>0.43433374344790299</v>
      </c>
      <c r="H31" s="77">
        <v>0.5833454135080226</v>
      </c>
      <c r="I31" s="77">
        <f t="shared" si="2"/>
        <v>0.5833454135080226</v>
      </c>
      <c r="J31" s="76">
        <f>分析係数表!G34</f>
        <v>0.42483061710309467</v>
      </c>
      <c r="K31" s="78">
        <f t="shared" si="3"/>
        <v>0.24782299200487318</v>
      </c>
      <c r="L31" s="79"/>
      <c r="M31" s="80"/>
      <c r="N31" s="81">
        <f>分析係数表!H34</f>
        <v>0.15684535503788941</v>
      </c>
      <c r="O31" s="82">
        <f t="shared" si="4"/>
        <v>5.4215589284362453</v>
      </c>
      <c r="P31" s="76">
        <f>分析係数表!C34</f>
        <v>0.27565714917493578</v>
      </c>
      <c r="Q31" s="82">
        <f t="shared" si="5"/>
        <v>1.494491478296655</v>
      </c>
      <c r="R31" s="83">
        <v>1.6822740187053664</v>
      </c>
      <c r="S31" s="84">
        <f t="shared" si="6"/>
        <v>2.2656194322133891</v>
      </c>
      <c r="T31" s="85">
        <f>分析係数表!F34</f>
        <v>0.69468351339803458</v>
      </c>
      <c r="U31" s="86">
        <f t="shared" si="7"/>
        <v>1.5738884671928575</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投入係数表!AB32</f>
        <v>2.6260504201680673E-2</v>
      </c>
      <c r="E32" s="77">
        <f t="shared" si="0"/>
        <v>2.6260504201680672</v>
      </c>
      <c r="F32" s="76">
        <f>分析係数表!C35</f>
        <v>1</v>
      </c>
      <c r="G32" s="77">
        <f t="shared" si="1"/>
        <v>2.6260504201680672</v>
      </c>
      <c r="H32" s="77">
        <v>2.9096897688366279</v>
      </c>
      <c r="I32" s="77">
        <f t="shared" si="2"/>
        <v>2.9096897688366279</v>
      </c>
      <c r="J32" s="76">
        <f>分析係数表!G35</f>
        <v>0.31381419117031079</v>
      </c>
      <c r="K32" s="78">
        <f t="shared" si="3"/>
        <v>0.91310194136399492</v>
      </c>
      <c r="L32" s="79"/>
      <c r="M32" s="80"/>
      <c r="N32" s="81">
        <f>分析係数表!H35</f>
        <v>5.8153241650294694E-2</v>
      </c>
      <c r="O32" s="82">
        <f t="shared" si="4"/>
        <v>2.0101406663302379</v>
      </c>
      <c r="P32" s="76">
        <f>分析係数表!C35</f>
        <v>1</v>
      </c>
      <c r="Q32" s="82">
        <f t="shared" si="5"/>
        <v>2.0101406663302379</v>
      </c>
      <c r="R32" s="83">
        <v>2.5975173625946688</v>
      </c>
      <c r="S32" s="84">
        <f t="shared" si="6"/>
        <v>5.5072071314312971</v>
      </c>
      <c r="T32" s="85">
        <f>分析係数表!F35</f>
        <v>0.63575437714668681</v>
      </c>
      <c r="U32" s="86">
        <f t="shared" si="7"/>
        <v>3.5012310396608961</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投入係数表!AB33</f>
        <v>1.0504201680672268E-3</v>
      </c>
      <c r="E33" s="77">
        <f t="shared" si="0"/>
        <v>0.10504201680672269</v>
      </c>
      <c r="F33" s="76">
        <f>分析係数表!C36</f>
        <v>0.71183260362767953</v>
      </c>
      <c r="G33" s="77">
        <f t="shared" si="1"/>
        <v>7.4772332313831888E-2</v>
      </c>
      <c r="H33" s="77">
        <v>0.21278832060142702</v>
      </c>
      <c r="I33" s="77">
        <f t="shared" si="2"/>
        <v>0.21278832060142702</v>
      </c>
      <c r="J33" s="76">
        <f>分析係数表!G36</f>
        <v>2.303890306122449E-2</v>
      </c>
      <c r="K33" s="78">
        <f t="shared" si="3"/>
        <v>4.9024094908970356E-3</v>
      </c>
      <c r="L33" s="79"/>
      <c r="M33" s="80"/>
      <c r="N33" s="81">
        <f>分析係数表!H36</f>
        <v>0.16821779399382542</v>
      </c>
      <c r="O33" s="82">
        <f t="shared" si="4"/>
        <v>5.8146617266973513</v>
      </c>
      <c r="P33" s="76">
        <f>分析係数表!C36</f>
        <v>0.71183260362767953</v>
      </c>
      <c r="Q33" s="82">
        <f t="shared" si="5"/>
        <v>4.1390657961291941</v>
      </c>
      <c r="R33" s="83">
        <v>4.3540625662174746</v>
      </c>
      <c r="S33" s="84">
        <f t="shared" si="6"/>
        <v>4.5668508868189015</v>
      </c>
      <c r="T33" s="85">
        <f>分析係数表!F36</f>
        <v>0.87794961734693877</v>
      </c>
      <c r="U33" s="86">
        <f t="shared" si="7"/>
        <v>4.0094649885631828</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投入係数表!AB34</f>
        <v>4.3067226890756302E-2</v>
      </c>
      <c r="E34" s="77">
        <f t="shared" si="0"/>
        <v>4.3067226890756301</v>
      </c>
      <c r="F34" s="76">
        <f>分析係数表!C37</f>
        <v>0.53618737957610785</v>
      </c>
      <c r="G34" s="77">
        <f t="shared" si="1"/>
        <v>2.3092103532164305</v>
      </c>
      <c r="H34" s="77">
        <v>2.6736633447535842</v>
      </c>
      <c r="I34" s="77">
        <f t="shared" si="2"/>
        <v>2.6736633447535842</v>
      </c>
      <c r="J34" s="76">
        <f>分析係数表!G37</f>
        <v>0.49029596047068413</v>
      </c>
      <c r="K34" s="78">
        <f t="shared" si="3"/>
        <v>1.3108863375912205</v>
      </c>
      <c r="L34" s="79"/>
      <c r="M34" s="80"/>
      <c r="N34" s="81">
        <f>分析係数表!H37</f>
        <v>4.9362896435587986E-2</v>
      </c>
      <c r="O34" s="82">
        <f t="shared" si="4"/>
        <v>1.7062912181185435</v>
      </c>
      <c r="P34" s="76">
        <f>分析係数表!C37</f>
        <v>0.53618737957610785</v>
      </c>
      <c r="Q34" s="82">
        <f t="shared" si="5"/>
        <v>0.91489181703670686</v>
      </c>
      <c r="R34" s="83">
        <v>1.2058165534014746</v>
      </c>
      <c r="S34" s="84">
        <f t="shared" si="6"/>
        <v>3.8794798981550587</v>
      </c>
      <c r="T34" s="85">
        <f>分析係数表!F37</f>
        <v>0.71575569252712545</v>
      </c>
      <c r="U34" s="86">
        <f t="shared" si="7"/>
        <v>2.7767598211490361</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投入係数表!AB35</f>
        <v>1.050420168067227E-2</v>
      </c>
      <c r="E35" s="77">
        <f t="shared" si="0"/>
        <v>1.0504201680672269</v>
      </c>
      <c r="F35" s="76">
        <f>分析係数表!C38</f>
        <v>4.5765302018820897E-2</v>
      </c>
      <c r="G35" s="77">
        <f t="shared" si="1"/>
        <v>4.8072796238257248E-2</v>
      </c>
      <c r="H35" s="77">
        <v>7.2340569164713681E-2</v>
      </c>
      <c r="I35" s="77">
        <f t="shared" si="2"/>
        <v>7.2340569164713681E-2</v>
      </c>
      <c r="J35" s="76">
        <f>分析係数表!G38</f>
        <v>0.29880478087649404</v>
      </c>
      <c r="K35" s="78">
        <f t="shared" si="3"/>
        <v>2.1615707917743133E-2</v>
      </c>
      <c r="L35" s="79"/>
      <c r="M35" s="80"/>
      <c r="N35" s="81">
        <f>分析係数表!H38</f>
        <v>4.3266909907381419E-2</v>
      </c>
      <c r="O35" s="82">
        <f t="shared" si="4"/>
        <v>1.4955757003931924</v>
      </c>
      <c r="P35" s="76">
        <f>分析係数表!C38</f>
        <v>4.5765302018820897E-2</v>
      </c>
      <c r="Q35" s="82">
        <f t="shared" si="5"/>
        <v>6.8445473620504044E-2</v>
      </c>
      <c r="R35" s="83">
        <v>9.2320357703008532E-2</v>
      </c>
      <c r="S35" s="84">
        <f t="shared" si="6"/>
        <v>0.16466092686772221</v>
      </c>
      <c r="T35" s="85">
        <f>分析係数表!F38</f>
        <v>0.49667994687915007</v>
      </c>
      <c r="U35" s="86">
        <f t="shared" si="7"/>
        <v>8.1783780409731888E-2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投入係数表!AB36</f>
        <v>0</v>
      </c>
      <c r="E36" s="77">
        <f t="shared" si="0"/>
        <v>0</v>
      </c>
      <c r="F36" s="76">
        <f>分析係数表!C39</f>
        <v>1</v>
      </c>
      <c r="G36" s="77">
        <f t="shared" si="1"/>
        <v>0</v>
      </c>
      <c r="H36" s="77">
        <v>0.49821994673248227</v>
      </c>
      <c r="I36" s="77">
        <f t="shared" si="2"/>
        <v>0.49821994673248227</v>
      </c>
      <c r="J36" s="76">
        <f>分析係数表!G39</f>
        <v>0.34650769117538827</v>
      </c>
      <c r="K36" s="78">
        <f t="shared" si="3"/>
        <v>0.17263704343979736</v>
      </c>
      <c r="L36" s="79"/>
      <c r="M36" s="80"/>
      <c r="N36" s="81">
        <f>分析係数表!H39</f>
        <v>3.8057816446814483E-3</v>
      </c>
      <c r="O36" s="82">
        <f t="shared" si="4"/>
        <v>0.13155167681195959</v>
      </c>
      <c r="P36" s="76">
        <f>分析係数表!C39</f>
        <v>1</v>
      </c>
      <c r="Q36" s="82">
        <f t="shared" si="5"/>
        <v>0.13155167681195959</v>
      </c>
      <c r="R36" s="83">
        <v>0.46194900994306876</v>
      </c>
      <c r="S36" s="84">
        <f t="shared" si="6"/>
        <v>0.96016895667555102</v>
      </c>
      <c r="T36" s="85">
        <f>分析係数表!F39</f>
        <v>0.69721056892617939</v>
      </c>
      <c r="U36" s="86">
        <f t="shared" si="7"/>
        <v>0.66943994454901701</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投入係数表!AB37</f>
        <v>0</v>
      </c>
      <c r="E37" s="77">
        <f t="shared" si="0"/>
        <v>0</v>
      </c>
      <c r="F37" s="76">
        <f>分析係数表!C40</f>
        <v>0.81742190937087544</v>
      </c>
      <c r="G37" s="77">
        <f t="shared" si="1"/>
        <v>0</v>
      </c>
      <c r="H37" s="77">
        <v>2.2417086346003647E-3</v>
      </c>
      <c r="I37" s="77">
        <f t="shared" si="2"/>
        <v>2.2417086346003647E-3</v>
      </c>
      <c r="J37" s="76">
        <f>分析係数表!G40</f>
        <v>0.56450715973863475</v>
      </c>
      <c r="K37" s="78">
        <f t="shared" si="3"/>
        <v>1.2654605742798248E-3</v>
      </c>
      <c r="L37" s="79"/>
      <c r="M37" s="80"/>
      <c r="N37" s="81">
        <f>分析係数表!H40</f>
        <v>3.0412573673870333E-2</v>
      </c>
      <c r="O37" s="82">
        <f t="shared" si="4"/>
        <v>1.0512492403645972</v>
      </c>
      <c r="P37" s="76">
        <f>分析係数表!C40</f>
        <v>0.81742190937087544</v>
      </c>
      <c r="Q37" s="82">
        <f t="shared" si="5"/>
        <v>0.85931416128351146</v>
      </c>
      <c r="R37" s="83">
        <v>0.86173357343587409</v>
      </c>
      <c r="S37" s="84">
        <f t="shared" si="6"/>
        <v>0.86397528207047447</v>
      </c>
      <c r="T37" s="85">
        <f>分析係数表!F40</f>
        <v>0.75483108577783953</v>
      </c>
      <c r="U37" s="86">
        <f t="shared" si="7"/>
        <v>0.65215540025047136</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投入係数表!AB38</f>
        <v>0</v>
      </c>
      <c r="E38" s="77">
        <f t="shared" si="0"/>
        <v>0</v>
      </c>
      <c r="F38" s="76">
        <f>分析係数表!C41</f>
        <v>0.72941623882867468</v>
      </c>
      <c r="G38" s="77">
        <f t="shared" si="1"/>
        <v>0</v>
      </c>
      <c r="H38" s="77">
        <v>4.794515450076588E-3</v>
      </c>
      <c r="I38" s="77">
        <f t="shared" si="2"/>
        <v>4.794515450076588E-3</v>
      </c>
      <c r="J38" s="76">
        <f>分析係数表!G41</f>
        <v>0.453348349649138</v>
      </c>
      <c r="K38" s="78">
        <f t="shared" si="3"/>
        <v>2.1735856666595154E-3</v>
      </c>
      <c r="L38" s="79"/>
      <c r="M38" s="80"/>
      <c r="N38" s="81">
        <f>分析係数表!H41</f>
        <v>5.191131069323604E-2</v>
      </c>
      <c r="O38" s="82">
        <f t="shared" si="4"/>
        <v>1.7943803940368765</v>
      </c>
      <c r="P38" s="76">
        <f>分析係数表!C41</f>
        <v>0.72941623882867468</v>
      </c>
      <c r="Q38" s="82">
        <f t="shared" si="5"/>
        <v>1.3088501980462937</v>
      </c>
      <c r="R38" s="83">
        <v>1.3318336522571312</v>
      </c>
      <c r="S38" s="84">
        <f t="shared" si="6"/>
        <v>1.3366281677072078</v>
      </c>
      <c r="T38" s="85">
        <f>分析係数表!F41</f>
        <v>0.55271593173351818</v>
      </c>
      <c r="U38" s="86">
        <f t="shared" si="7"/>
        <v>0.73877568309555453</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投入係数表!AB39</f>
        <v>2.1008403361344537E-3</v>
      </c>
      <c r="E39" s="77">
        <f>$C$30*D39</f>
        <v>0.21008403361344538</v>
      </c>
      <c r="F39" s="76">
        <f>分析係数表!C42</f>
        <v>0.64552736982643522</v>
      </c>
      <c r="G39" s="77">
        <f>E39*F39</f>
        <v>0.13561499366101581</v>
      </c>
      <c r="H39" s="77">
        <v>0.15615172049733439</v>
      </c>
      <c r="I39" s="77">
        <f>C39+H39</f>
        <v>0.15615172049733439</v>
      </c>
      <c r="J39" s="76">
        <f>分析係数表!G42</f>
        <v>0.48562628336755648</v>
      </c>
      <c r="K39" s="78">
        <f>I39*J39</f>
        <v>7.5831379666569984E-2</v>
      </c>
      <c r="L39" s="79"/>
      <c r="M39" s="80"/>
      <c r="N39" s="81">
        <f>分析係数表!H42</f>
        <v>1.1765366264383946E-2</v>
      </c>
      <c r="O39" s="82">
        <f t="shared" si="4"/>
        <v>0.40668482979036474</v>
      </c>
      <c r="P39" s="76">
        <f>分析係数表!C42</f>
        <v>0.64552736982643522</v>
      </c>
      <c r="Q39" s="82">
        <f>O39*P39</f>
        <v>0.26252618852288562</v>
      </c>
      <c r="R39" s="83">
        <v>0.282424961827907</v>
      </c>
      <c r="S39" s="84">
        <f>I39+R39</f>
        <v>0.43857668232524138</v>
      </c>
      <c r="T39" s="85">
        <f>分析係数表!F42</f>
        <v>0.5462012320328542</v>
      </c>
      <c r="U39" s="86">
        <f>S39*T39</f>
        <v>0.23955112422692856</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投入係数表!AB40</f>
        <v>6.1974789915966388E-2</v>
      </c>
      <c r="E40" s="77">
        <f>$C$30*D40</f>
        <v>6.1974789915966388</v>
      </c>
      <c r="F40" s="76">
        <f>分析係数表!C43</f>
        <v>0.44974585997704541</v>
      </c>
      <c r="G40" s="77">
        <f>E40*F40</f>
        <v>2.7872905187653028</v>
      </c>
      <c r="H40" s="77">
        <v>3.3782081946149005</v>
      </c>
      <c r="I40" s="77">
        <f>C40+H40</f>
        <v>3.3782081946149005</v>
      </c>
      <c r="J40" s="76">
        <f>分析係数表!G43</f>
        <v>0.36430023338101331</v>
      </c>
      <c r="K40" s="78">
        <f>I40*J40</f>
        <v>1.2306820337078599</v>
      </c>
      <c r="L40" s="79"/>
      <c r="M40" s="80"/>
      <c r="N40" s="81">
        <f>分析係数表!H43</f>
        <v>3.2949761436991298E-2</v>
      </c>
      <c r="O40" s="82">
        <f t="shared" si="4"/>
        <v>1.1389503582392371</v>
      </c>
      <c r="P40" s="76">
        <f>分析係数表!C43</f>
        <v>0.44974585997704541</v>
      </c>
      <c r="Q40" s="82">
        <f>O40*P40</f>
        <v>0.51223820833746958</v>
      </c>
      <c r="R40" s="83">
        <v>1.0244747347369414</v>
      </c>
      <c r="S40" s="84">
        <f>I40+R40</f>
        <v>4.4026829293518421</v>
      </c>
      <c r="T40" s="85">
        <f>分析係数表!F43</f>
        <v>0.57336445080177667</v>
      </c>
      <c r="U40" s="86">
        <f>S40*T40</f>
        <v>2.5243418798421762</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投入係数表!AB41</f>
        <v>0</v>
      </c>
      <c r="E41" s="77">
        <f>$C$30*D41</f>
        <v>0</v>
      </c>
      <c r="F41" s="76">
        <f>分析係数表!C44</f>
        <v>0.68535687071374141</v>
      </c>
      <c r="G41" s="77">
        <f>E41*F41</f>
        <v>0</v>
      </c>
      <c r="H41" s="77">
        <v>6.7358707103271432E-3</v>
      </c>
      <c r="I41" s="77">
        <f>C41+H41</f>
        <v>6.7358707103271432E-3</v>
      </c>
      <c r="J41" s="76">
        <f>分析係数表!G44</f>
        <v>0.27039319248826293</v>
      </c>
      <c r="K41" s="78">
        <f>I41*J41</f>
        <v>1.8213335855535395E-3</v>
      </c>
      <c r="L41" s="79"/>
      <c r="M41" s="80"/>
      <c r="N41" s="81">
        <f>分析係数表!H44</f>
        <v>0.11684535503788943</v>
      </c>
      <c r="O41" s="82">
        <f t="shared" si="4"/>
        <v>4.0389081187577442</v>
      </c>
      <c r="P41" s="76">
        <f>分析係数表!C44</f>
        <v>0.68535687071374141</v>
      </c>
      <c r="Q41" s="82">
        <f>O41*P41</f>
        <v>2.768093429372132</v>
      </c>
      <c r="R41" s="83">
        <v>2.8199134105143959</v>
      </c>
      <c r="S41" s="84">
        <f>I41+R41</f>
        <v>2.8266492812247233</v>
      </c>
      <c r="T41" s="85">
        <f>分析係数表!F44</f>
        <v>0.52366979655712054</v>
      </c>
      <c r="U41" s="86">
        <f>S41*T41</f>
        <v>1.4802308540372817</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投入係数表!AB42</f>
        <v>1.365546218487395E-2</v>
      </c>
      <c r="E42" s="77">
        <f>$C$30*D42</f>
        <v>1.365546218487395</v>
      </c>
      <c r="F42" s="76">
        <f>分析係数表!C45</f>
        <v>1</v>
      </c>
      <c r="G42" s="77">
        <f>E42*F42</f>
        <v>1.365546218487395</v>
      </c>
      <c r="H42" s="77">
        <v>1.4535474312402834</v>
      </c>
      <c r="I42" s="77">
        <f>C42+H42</f>
        <v>1.4535474312402834</v>
      </c>
      <c r="J42" s="76">
        <f>分析係数表!G45</f>
        <v>0</v>
      </c>
      <c r="K42" s="78">
        <f>I42*J42</f>
        <v>0</v>
      </c>
      <c r="L42" s="79"/>
      <c r="M42" s="80"/>
      <c r="N42" s="81">
        <f>分析係数表!H45</f>
        <v>0</v>
      </c>
      <c r="O42" s="82">
        <f t="shared" si="4"/>
        <v>0</v>
      </c>
      <c r="P42" s="76">
        <f>分析係数表!C45</f>
        <v>1</v>
      </c>
      <c r="Q42" s="82">
        <f>O42*P42</f>
        <v>0</v>
      </c>
      <c r="R42" s="83">
        <v>0.11045626163189633</v>
      </c>
      <c r="S42" s="84">
        <f>I42+R42</f>
        <v>1.5640036928721797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2.5210084033613446E-2</v>
      </c>
      <c r="E43" s="77">
        <f>$C$30*D43</f>
        <v>2.5210084033613445</v>
      </c>
      <c r="F43" s="76">
        <f>分析係数表!C46</f>
        <v>1</v>
      </c>
      <c r="G43" s="77">
        <f>E43*F43</f>
        <v>2.5210084033613445</v>
      </c>
      <c r="H43" s="77">
        <v>2.627826217415544</v>
      </c>
      <c r="I43" s="77">
        <f>C43+H43</f>
        <v>2.627826217415544</v>
      </c>
      <c r="J43" s="76">
        <f>分析係数表!G46</f>
        <v>9.2635479388605835E-3</v>
      </c>
      <c r="K43" s="78">
        <f>I43*J43</f>
        <v>2.4342994140023565E-2</v>
      </c>
      <c r="L43" s="79"/>
      <c r="M43" s="80"/>
      <c r="N43" s="81">
        <f>分析係数表!H46</f>
        <v>4.7106371035644121E-2</v>
      </c>
      <c r="O43" s="82">
        <f t="shared" si="4"/>
        <v>1.6282915513362313</v>
      </c>
      <c r="P43" s="76">
        <f>分析係数表!C46</f>
        <v>1</v>
      </c>
      <c r="Q43" s="82">
        <f>O43*P43</f>
        <v>1.6282915513362313</v>
      </c>
      <c r="R43" s="83">
        <v>1.7426575950245879</v>
      </c>
      <c r="S43" s="84">
        <f>I43+R43</f>
        <v>4.3704838124401322</v>
      </c>
      <c r="T43" s="85">
        <f>分析係数表!F46</f>
        <v>0.31310792033348772</v>
      </c>
      <c r="U43" s="86">
        <f>S43*T43</f>
        <v>1.3684330973643026</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投入係数表!AB44</f>
        <v>0.34138655462184875</v>
      </c>
      <c r="E44" s="91">
        <f>SUM(E5:E43)</f>
        <v>34.138655462184879</v>
      </c>
      <c r="F44" s="92">
        <f>分析係数表!C47</f>
        <v>0.38982283979167087</v>
      </c>
      <c r="G44" s="91">
        <f>SUM(G5:G43)</f>
        <v>14.305238197317045</v>
      </c>
      <c r="H44" s="91">
        <f>SUM(H5:H43)</f>
        <v>17.629421590817067</v>
      </c>
      <c r="I44" s="91">
        <f>SUM(I5:I43)</f>
        <v>117.62942159081706</v>
      </c>
      <c r="J44" s="92">
        <f>分析係数表!G47</f>
        <v>0.23326731469175374</v>
      </c>
      <c r="K44" s="93">
        <f>SUM(K5:K43)</f>
        <v>55.129617610785544</v>
      </c>
      <c r="L44" s="94">
        <f>最終需要_まとめ!$L$33</f>
        <v>0.627</v>
      </c>
      <c r="M44" s="91">
        <f>K44*L44</f>
        <v>34.566270241962535</v>
      </c>
      <c r="N44" s="95">
        <f>分析係数表!H47</f>
        <v>1</v>
      </c>
      <c r="O44" s="96">
        <f>SUM(O5:O43)</f>
        <v>34.566270241962535</v>
      </c>
      <c r="P44" s="92">
        <f>分析係数表!C47</f>
        <v>0.38982283979167087</v>
      </c>
      <c r="Q44" s="96">
        <f>SUM(Q5:Q43)</f>
        <v>17.961213399196616</v>
      </c>
      <c r="R44" s="91">
        <f>SUM(R5:R43)</f>
        <v>21.247024098910341</v>
      </c>
      <c r="S44" s="97">
        <f>SUM(S5:S43)</f>
        <v>138.8764456897274</v>
      </c>
      <c r="T44" s="98">
        <f>分析係数表!F47</f>
        <v>0.43488259974461208</v>
      </c>
      <c r="U44" s="99">
        <f>SUM(U5:U43)</f>
        <v>84.991869097280926</v>
      </c>
      <c r="V44" s="100">
        <f>分析係数表!D47</f>
        <v>5.7416673181664192E-2</v>
      </c>
      <c r="W44" s="101">
        <f>SUM(W5:W43)</f>
        <v>11</v>
      </c>
      <c r="X44" s="92">
        <f>分析係数表!E47</f>
        <v>4.8986266385218774E-2</v>
      </c>
      <c r="Y44" s="102">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1.2207776353537203E-4</v>
      </c>
      <c r="E5" s="77">
        <f t="shared" ref="E5:E38" si="0">$C$31*D5</f>
        <v>1.2207776353537203E-2</v>
      </c>
      <c r="F5" s="76">
        <f>分析係数表!C8</f>
        <v>0.24707259953161598</v>
      </c>
      <c r="G5" s="77">
        <f t="shared" ref="G5:G38" si="1">E5*F5</f>
        <v>3.0162070381690286E-3</v>
      </c>
      <c r="H5" s="77">
        <f t="array" ref="H5:H43">MMULT(逆行列係数!C5:AO43,'27'!G5:G43)</f>
        <v>4.2236407153527855E-3</v>
      </c>
      <c r="I5" s="77">
        <f t="shared" ref="I5:I38" si="2">C5+H5</f>
        <v>4.2236407153527855E-3</v>
      </c>
      <c r="J5" s="76">
        <f>分析係数表!G8</f>
        <v>0.12001140250855188</v>
      </c>
      <c r="K5" s="78">
        <f t="shared" ref="K5:K38" si="3">I5*J5</f>
        <v>5.0688504594171115E-4</v>
      </c>
      <c r="L5" s="79" t="s">
        <v>184</v>
      </c>
      <c r="M5" s="80" t="s">
        <v>184</v>
      </c>
      <c r="N5" s="81">
        <f>分析係数表!H8</f>
        <v>1.0676396295256806E-2</v>
      </c>
      <c r="O5" s="82">
        <f t="shared" ref="O5:O43" si="4">$M$44*N5</f>
        <v>0.3102258108339922</v>
      </c>
      <c r="P5" s="76">
        <f>分析係数表!C8</f>
        <v>0.24707259953161598</v>
      </c>
      <c r="Q5" s="82">
        <f t="shared" ref="Q5:Q38" si="5">O5*P5</f>
        <v>7.6648297524557804E-2</v>
      </c>
      <c r="R5" s="83">
        <f t="array" ref="R5:R43">MMULT(逆行列係数!C5:AO43,'27'!Q5:Q43)</f>
        <v>0.11982207468490011</v>
      </c>
      <c r="S5" s="84">
        <f t="shared" ref="S5:S38" si="6">I5+R5</f>
        <v>0.1240457154002529</v>
      </c>
      <c r="T5" s="85">
        <f>分析係数表!F8</f>
        <v>0.45011402508551879</v>
      </c>
      <c r="U5" s="86">
        <f t="shared" ref="U5:U38" si="7">S5*T5</f>
        <v>5.5834716253420562E-2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投入係数表!AC6</f>
        <v>0</v>
      </c>
      <c r="E6" s="77">
        <f t="shared" si="0"/>
        <v>0</v>
      </c>
      <c r="F6" s="76">
        <f>分析係数表!C9</f>
        <v>9.7560975609756073E-2</v>
      </c>
      <c r="G6" s="77">
        <f t="shared" si="1"/>
        <v>0</v>
      </c>
      <c r="H6" s="77">
        <v>2.8947818783857984E-4</v>
      </c>
      <c r="I6" s="77">
        <f t="shared" si="2"/>
        <v>2.8947818783857984E-4</v>
      </c>
      <c r="J6" s="76">
        <f>分析係数表!G9</f>
        <v>0.27272727272727271</v>
      </c>
      <c r="K6" s="78">
        <f t="shared" si="3"/>
        <v>7.8948596683249038E-5</v>
      </c>
      <c r="L6" s="79"/>
      <c r="M6" s="80"/>
      <c r="N6" s="81">
        <f>分析係数表!H9</f>
        <v>5.7255122088127987E-4</v>
      </c>
      <c r="O6" s="82">
        <f t="shared" si="4"/>
        <v>1.6636715407501161E-2</v>
      </c>
      <c r="P6" s="76">
        <f>分析係数表!C9</f>
        <v>9.7560975609756073E-2</v>
      </c>
      <c r="Q6" s="82">
        <f t="shared" si="5"/>
        <v>1.6230941860976738E-3</v>
      </c>
      <c r="R6" s="83">
        <v>1.9760377463471121E-3</v>
      </c>
      <c r="S6" s="84">
        <f t="shared" si="6"/>
        <v>2.265515934185692E-3</v>
      </c>
      <c r="T6" s="85">
        <f>分析係数表!F9</f>
        <v>0.77272727272727271</v>
      </c>
      <c r="U6" s="86">
        <f t="shared" si="7"/>
        <v>1.7506259491434893E-3</v>
      </c>
      <c r="V6" s="87">
        <f>分析係数表!D9</f>
        <v>9.0909090909090912E-2</v>
      </c>
      <c r="W6" s="88">
        <f t="shared" si="8"/>
        <v>0</v>
      </c>
      <c r="X6" s="76">
        <f>分析係数表!E9</f>
        <v>0</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3.0989960072796276E-2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0.44906166219839139</v>
      </c>
      <c r="G8" s="77">
        <f t="shared" si="1"/>
        <v>0</v>
      </c>
      <c r="H8" s="77">
        <v>3.5201957621376588E-2</v>
      </c>
      <c r="I8" s="77">
        <f t="shared" si="2"/>
        <v>3.5201957621376588E-2</v>
      </c>
      <c r="J8" s="76">
        <f>分析係数表!G11</f>
        <v>0.33788395904436858</v>
      </c>
      <c r="K8" s="78">
        <f t="shared" si="3"/>
        <v>1.1894176807222805E-2</v>
      </c>
      <c r="L8" s="79"/>
      <c r="M8" s="80"/>
      <c r="N8" s="81">
        <f>分析係数表!H11</f>
        <v>-2.2452989054167835E-5</v>
      </c>
      <c r="O8" s="82">
        <f t="shared" si="4"/>
        <v>-6.5242021205886896E-4</v>
      </c>
      <c r="P8" s="76">
        <f>分析係数表!C11</f>
        <v>0.44906166219839139</v>
      </c>
      <c r="Q8" s="82">
        <f t="shared" si="5"/>
        <v>-2.9297690487898269E-4</v>
      </c>
      <c r="R8" s="83">
        <v>1.84479961730292E-2</v>
      </c>
      <c r="S8" s="84">
        <f t="shared" si="6"/>
        <v>5.3649953794405791E-2</v>
      </c>
      <c r="T8" s="85">
        <f>分析係数表!F11</f>
        <v>0.55767918088737201</v>
      </c>
      <c r="U8" s="86">
        <f t="shared" si="7"/>
        <v>2.9919462286709577E-2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投入係数表!AC9</f>
        <v>1.2207776353537203E-4</v>
      </c>
      <c r="E9" s="77">
        <f t="shared" si="0"/>
        <v>1.2207776353537203E-2</v>
      </c>
      <c r="F9" s="76">
        <f>分析係数表!C12</f>
        <v>0.19299381807477189</v>
      </c>
      <c r="G9" s="77">
        <f t="shared" si="1"/>
        <v>2.3560253686720611E-3</v>
      </c>
      <c r="H9" s="77">
        <v>5.2121125330493404E-3</v>
      </c>
      <c r="I9" s="77">
        <f t="shared" si="2"/>
        <v>5.2121125330493404E-3</v>
      </c>
      <c r="J9" s="76">
        <f>分析係数表!G12</f>
        <v>0.13871320371671741</v>
      </c>
      <c r="K9" s="78">
        <f t="shared" si="3"/>
        <v>7.2298882759132916E-4</v>
      </c>
      <c r="L9" s="79"/>
      <c r="M9" s="80"/>
      <c r="N9" s="81">
        <f>分析係数表!H12</f>
        <v>9.0137524557956775E-2</v>
      </c>
      <c r="O9" s="82">
        <f t="shared" si="4"/>
        <v>2.6191409413103295</v>
      </c>
      <c r="P9" s="76">
        <f>分析係数表!C12</f>
        <v>0.19299381807477189</v>
      </c>
      <c r="Q9" s="82">
        <f t="shared" si="5"/>
        <v>0.50547801033943252</v>
      </c>
      <c r="R9" s="83">
        <v>0.59190609782877623</v>
      </c>
      <c r="S9" s="84">
        <f t="shared" si="6"/>
        <v>0.59711821036182555</v>
      </c>
      <c r="T9" s="85">
        <f>分析係数表!F12</f>
        <v>0.32372921058795973</v>
      </c>
      <c r="U9" s="86">
        <f t="shared" si="7"/>
        <v>0.19330460686812906</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投入係数表!AC10</f>
        <v>4.4558383690410791E-3</v>
      </c>
      <c r="E10" s="77">
        <f t="shared" si="0"/>
        <v>0.44558383690410791</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0.41950619635385278</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投入係数表!AC11</f>
        <v>8.4844045657083561E-3</v>
      </c>
      <c r="E11" s="77">
        <f t="shared" si="0"/>
        <v>0.84844045657083567</v>
      </c>
      <c r="F11" s="76">
        <f>分析係数表!C14</f>
        <v>0.21988652218398286</v>
      </c>
      <c r="G11" s="77">
        <f t="shared" si="1"/>
        <v>0.18656062127555159</v>
      </c>
      <c r="H11" s="77">
        <v>0.36704621013448274</v>
      </c>
      <c r="I11" s="77">
        <f t="shared" si="2"/>
        <v>0.36704621013448274</v>
      </c>
      <c r="J11" s="76">
        <f>分析係数表!G14</f>
        <v>0.16684014869888475</v>
      </c>
      <c r="K11" s="78">
        <f t="shared" si="3"/>
        <v>6.1238044278199198E-2</v>
      </c>
      <c r="L11" s="79"/>
      <c r="M11" s="80"/>
      <c r="N11" s="81">
        <f>分析係数表!H14</f>
        <v>1.1338759472354757E-3</v>
      </c>
      <c r="O11" s="82">
        <f t="shared" si="4"/>
        <v>3.294722070897288E-2</v>
      </c>
      <c r="P11" s="76">
        <f>分析係数表!C14</f>
        <v>0.21988652218398286</v>
      </c>
      <c r="Q11" s="82">
        <f t="shared" si="5"/>
        <v>7.2446497773241449E-3</v>
      </c>
      <c r="R11" s="83">
        <v>8.3156170987952055E-2</v>
      </c>
      <c r="S11" s="84">
        <f t="shared" si="6"/>
        <v>0.45020238112243482</v>
      </c>
      <c r="T11" s="85">
        <f>分析係数表!F14</f>
        <v>0.30074349442379184</v>
      </c>
      <c r="U11" s="86">
        <f t="shared" si="7"/>
        <v>0.13539543729667278</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0.23878579761354601</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投入係数表!AC13</f>
        <v>1.6480498077275224E-3</v>
      </c>
      <c r="E13" s="77">
        <f t="shared" si="0"/>
        <v>0.16480498077275224</v>
      </c>
      <c r="F13" s="76">
        <f>分析係数表!C16</f>
        <v>4.5651796563096703E-2</v>
      </c>
      <c r="G13" s="77">
        <f t="shared" si="1"/>
        <v>7.5236434548227489E-3</v>
      </c>
      <c r="H13" s="77">
        <v>1.3370781194814977E-2</v>
      </c>
      <c r="I13" s="77">
        <f t="shared" si="2"/>
        <v>1.3370781194814977E-2</v>
      </c>
      <c r="J13" s="76">
        <f>分析係数表!G16</f>
        <v>3.2758620689655175E-2</v>
      </c>
      <c r="K13" s="78">
        <f t="shared" si="3"/>
        <v>4.3800834948531822E-4</v>
      </c>
      <c r="L13" s="79"/>
      <c r="M13" s="80"/>
      <c r="N13" s="81">
        <f>分析係数表!H16</f>
        <v>1.6682570867246702E-2</v>
      </c>
      <c r="O13" s="82">
        <f t="shared" si="4"/>
        <v>0.48474821755973962</v>
      </c>
      <c r="P13" s="76">
        <f>分析係数表!C16</f>
        <v>4.5651796563096703E-2</v>
      </c>
      <c r="Q13" s="82">
        <f t="shared" si="5"/>
        <v>2.2129627012360976E-2</v>
      </c>
      <c r="R13" s="83">
        <v>2.7539684333177394E-2</v>
      </c>
      <c r="S13" s="84">
        <f t="shared" si="6"/>
        <v>4.0910465527992372E-2</v>
      </c>
      <c r="T13" s="85">
        <f>分析係数表!F16</f>
        <v>0.28965517241379313</v>
      </c>
      <c r="U13" s="86">
        <f t="shared" si="7"/>
        <v>1.184992794603917E-2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投入係数表!AC14</f>
        <v>5.4324604773240553E-3</v>
      </c>
      <c r="E14" s="77">
        <f t="shared" si="0"/>
        <v>0.54324604773240548</v>
      </c>
      <c r="F14" s="76">
        <f>分析係数表!C17</f>
        <v>0.18709439528023597</v>
      </c>
      <c r="G14" s="77">
        <f t="shared" si="1"/>
        <v>0.10163829078887261</v>
      </c>
      <c r="H14" s="77">
        <v>0.14914552091934874</v>
      </c>
      <c r="I14" s="77">
        <f t="shared" si="2"/>
        <v>0.14914552091934874</v>
      </c>
      <c r="J14" s="76">
        <f>分析係数表!G17</f>
        <v>0.21183949688973955</v>
      </c>
      <c r="K14" s="78">
        <f t="shared" si="3"/>
        <v>3.1594912114912964E-2</v>
      </c>
      <c r="L14" s="79"/>
      <c r="M14" s="80"/>
      <c r="N14" s="81">
        <f>分析係数表!H17</f>
        <v>2.9525680606230704E-3</v>
      </c>
      <c r="O14" s="82">
        <f t="shared" si="4"/>
        <v>8.579325788574127E-2</v>
      </c>
      <c r="P14" s="76">
        <f>分析係数表!C17</f>
        <v>0.18709439528023597</v>
      </c>
      <c r="Q14" s="82">
        <f t="shared" si="5"/>
        <v>1.6051437703254099E-2</v>
      </c>
      <c r="R14" s="83">
        <v>4.5109548762828126E-2</v>
      </c>
      <c r="S14" s="84">
        <f t="shared" si="6"/>
        <v>0.19425506968217687</v>
      </c>
      <c r="T14" s="85">
        <f>分析係数表!F17</f>
        <v>0.32134800738259622</v>
      </c>
      <c r="U14" s="86">
        <f t="shared" si="7"/>
        <v>6.242347956633492E-2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投入係数表!AC15</f>
        <v>1.8311664530305805E-4</v>
      </c>
      <c r="E15" s="77">
        <f t="shared" si="0"/>
        <v>1.8311664530305805E-2</v>
      </c>
      <c r="F15" s="76">
        <f>分析係数表!C18</f>
        <v>0.19379844961240311</v>
      </c>
      <c r="G15" s="77">
        <f t="shared" si="1"/>
        <v>3.5487721957956986E-3</v>
      </c>
      <c r="H15" s="77">
        <v>1.244513412498211E-2</v>
      </c>
      <c r="I15" s="77">
        <f t="shared" si="2"/>
        <v>1.244513412498211E-2</v>
      </c>
      <c r="J15" s="76">
        <f>分析係数表!G18</f>
        <v>0.21558441558441557</v>
      </c>
      <c r="K15" s="78">
        <f t="shared" si="3"/>
        <v>2.6829769672039351E-3</v>
      </c>
      <c r="L15" s="79"/>
      <c r="M15" s="80"/>
      <c r="N15" s="81">
        <f>分析係数表!H18</f>
        <v>4.3783328655627279E-4</v>
      </c>
      <c r="O15" s="82">
        <f t="shared" si="4"/>
        <v>1.2722194135147944E-2</v>
      </c>
      <c r="P15" s="76">
        <f>分析係数表!C18</f>
        <v>0.19379844961240311</v>
      </c>
      <c r="Q15" s="82">
        <f t="shared" si="5"/>
        <v>2.4655414990596793E-3</v>
      </c>
      <c r="R15" s="83">
        <v>8.1839516528043645E-3</v>
      </c>
      <c r="S15" s="84">
        <f t="shared" si="6"/>
        <v>2.0629085777786473E-2</v>
      </c>
      <c r="T15" s="85">
        <f>分析係数表!F18</f>
        <v>0.45643447461629277</v>
      </c>
      <c r="U15" s="86">
        <f t="shared" si="7"/>
        <v>9.4158259287984054E-3</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投入係数表!AC16</f>
        <v>0</v>
      </c>
      <c r="E16" s="77">
        <f t="shared" si="0"/>
        <v>0</v>
      </c>
      <c r="F16" s="76">
        <f>分析係数表!C19</f>
        <v>0.18975946996975368</v>
      </c>
      <c r="G16" s="77">
        <f t="shared" si="1"/>
        <v>0</v>
      </c>
      <c r="H16" s="77">
        <v>8.3301409043615663E-3</v>
      </c>
      <c r="I16" s="77">
        <f t="shared" si="2"/>
        <v>8.3301409043615663E-3</v>
      </c>
      <c r="J16" s="76">
        <f>分析係数表!G19</f>
        <v>5.7642820380854352E-2</v>
      </c>
      <c r="K16" s="78">
        <f t="shared" si="3"/>
        <v>4.8017281589732139E-4</v>
      </c>
      <c r="L16" s="79"/>
      <c r="M16" s="80"/>
      <c r="N16" s="81">
        <f>分析係数表!H19</f>
        <v>-1.1226494527083918E-4</v>
      </c>
      <c r="O16" s="82">
        <f t="shared" si="4"/>
        <v>-3.2621010602943449E-3</v>
      </c>
      <c r="P16" s="76">
        <f>分析係数表!C19</f>
        <v>0.18975946996975368</v>
      </c>
      <c r="Q16" s="82">
        <f t="shared" si="5"/>
        <v>-6.1901456818922633E-4</v>
      </c>
      <c r="R16" s="83">
        <v>6.0173120168356348E-3</v>
      </c>
      <c r="S16" s="84">
        <f t="shared" si="6"/>
        <v>1.4347452921197202E-2</v>
      </c>
      <c r="T16" s="85">
        <f>分析係数表!F19</f>
        <v>0.23974952822096415</v>
      </c>
      <c r="U16" s="86">
        <f t="shared" si="7"/>
        <v>3.4397950690295232E-3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投入係数表!AC17</f>
        <v>0</v>
      </c>
      <c r="E17" s="77">
        <f t="shared" si="0"/>
        <v>0</v>
      </c>
      <c r="F17" s="76">
        <f>分析係数表!C20</f>
        <v>6.5301867121599799E-2</v>
      </c>
      <c r="G17" s="77">
        <f t="shared" si="1"/>
        <v>0</v>
      </c>
      <c r="H17" s="77">
        <v>2.5654163696459554E-3</v>
      </c>
      <c r="I17" s="77">
        <f t="shared" si="2"/>
        <v>2.5654163696459554E-3</v>
      </c>
      <c r="J17" s="76">
        <f>分析係数表!G20</f>
        <v>0.10011990407673861</v>
      </c>
      <c r="K17" s="78">
        <f t="shared" si="3"/>
        <v>2.5684924084584806E-4</v>
      </c>
      <c r="L17" s="79"/>
      <c r="M17" s="80"/>
      <c r="N17" s="81">
        <f>分析係数表!H20</f>
        <v>5.5009823182711204E-4</v>
      </c>
      <c r="O17" s="82">
        <f t="shared" si="4"/>
        <v>1.598429519544229E-2</v>
      </c>
      <c r="P17" s="76">
        <f>分析係数表!C20</f>
        <v>6.5301867121599799E-2</v>
      </c>
      <c r="Q17" s="82">
        <f t="shared" si="5"/>
        <v>1.0438043208851986E-3</v>
      </c>
      <c r="R17" s="83">
        <v>4.3515053016525322E-3</v>
      </c>
      <c r="S17" s="84">
        <f t="shared" si="6"/>
        <v>6.9169216712984876E-3</v>
      </c>
      <c r="T17" s="85">
        <f>分析係数表!F20</f>
        <v>0.22242206235011991</v>
      </c>
      <c r="U17" s="86">
        <f t="shared" si="7"/>
        <v>1.5384759832444478E-3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投入係数表!AC18</f>
        <v>3.1129829701519868E-3</v>
      </c>
      <c r="E18" s="77">
        <f t="shared" si="0"/>
        <v>0.31129829701519868</v>
      </c>
      <c r="F18" s="76">
        <f>分析係数表!C21</f>
        <v>0.11128404669260705</v>
      </c>
      <c r="G18" s="77">
        <f t="shared" si="1"/>
        <v>3.4642534220368427E-2</v>
      </c>
      <c r="H18" s="77">
        <v>4.371230136301904E-2</v>
      </c>
      <c r="I18" s="77">
        <f t="shared" si="2"/>
        <v>4.371230136301904E-2</v>
      </c>
      <c r="J18" s="76">
        <f>分析係数表!G21</f>
        <v>0.28512917454316322</v>
      </c>
      <c r="K18" s="78">
        <f t="shared" si="3"/>
        <v>1.2463652405019607E-2</v>
      </c>
      <c r="L18" s="79"/>
      <c r="M18" s="80"/>
      <c r="N18" s="81">
        <f>分析係数表!H21</f>
        <v>9.2057255122088126E-4</v>
      </c>
      <c r="O18" s="82">
        <f t="shared" si="4"/>
        <v>2.6749228694413627E-2</v>
      </c>
      <c r="P18" s="76">
        <f>分析係数表!C21</f>
        <v>0.11128404669260705</v>
      </c>
      <c r="Q18" s="82">
        <f t="shared" si="5"/>
        <v>2.9767624150203505E-3</v>
      </c>
      <c r="R18" s="83">
        <v>1.0049470374427834E-2</v>
      </c>
      <c r="S18" s="84">
        <f t="shared" si="6"/>
        <v>5.3761771737446874E-2</v>
      </c>
      <c r="T18" s="85">
        <f>分析係数表!F21</f>
        <v>0.42485822306238186</v>
      </c>
      <c r="U18" s="86">
        <f t="shared" si="7"/>
        <v>2.2841130809057062E-2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投入係数表!AC19</f>
        <v>0</v>
      </c>
      <c r="E19" s="77">
        <f t="shared" si="0"/>
        <v>0</v>
      </c>
      <c r="F19" s="76">
        <f>分析係数表!C22</f>
        <v>0.13366912049593183</v>
      </c>
      <c r="G19" s="77">
        <f t="shared" si="1"/>
        <v>0</v>
      </c>
      <c r="H19" s="77">
        <v>1.0831304118552642E-2</v>
      </c>
      <c r="I19" s="77">
        <f t="shared" si="2"/>
        <v>1.0831304118552642E-2</v>
      </c>
      <c r="J19" s="76">
        <f>分析係数表!G22</f>
        <v>0.19466531325776801</v>
      </c>
      <c r="K19" s="78">
        <f t="shared" si="3"/>
        <v>2.1084792092282028E-3</v>
      </c>
      <c r="L19" s="79"/>
      <c r="M19" s="80"/>
      <c r="N19" s="81">
        <f>分析係数表!H22</f>
        <v>4.490597810833567E-5</v>
      </c>
      <c r="O19" s="82">
        <f t="shared" si="4"/>
        <v>1.3048404241177379E-3</v>
      </c>
      <c r="P19" s="76">
        <f>分析係数表!C22</f>
        <v>0.13366912049593183</v>
      </c>
      <c r="Q19" s="82">
        <f t="shared" si="5"/>
        <v>1.7441687187935671E-4</v>
      </c>
      <c r="R19" s="83">
        <v>3.0126369366720749E-3</v>
      </c>
      <c r="S19" s="84">
        <f t="shared" si="6"/>
        <v>1.3843941055224716E-2</v>
      </c>
      <c r="T19" s="85">
        <f>分析係数表!F22</f>
        <v>0.41154908926859529</v>
      </c>
      <c r="U19" s="86">
        <f t="shared" si="7"/>
        <v>5.6974613331658482E-3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6.5242021205886896E-4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投入係数表!AC21</f>
        <v>1.1597387535860343E-3</v>
      </c>
      <c r="E21" s="77">
        <f t="shared" si="0"/>
        <v>0.11597387535860343</v>
      </c>
      <c r="F21" s="76">
        <f>分析係数表!C24</f>
        <v>0.55726027397260269</v>
      </c>
      <c r="G21" s="77">
        <f t="shared" si="1"/>
        <v>6.4627633555999819E-2</v>
      </c>
      <c r="H21" s="77">
        <v>9.5995137719846385E-2</v>
      </c>
      <c r="I21" s="77">
        <f t="shared" si="2"/>
        <v>9.5995137719846385E-2</v>
      </c>
      <c r="J21" s="76">
        <f>分析係数表!G24</f>
        <v>0.20783847980997625</v>
      </c>
      <c r="K21" s="78">
        <f t="shared" si="3"/>
        <v>1.9951483492842183E-2</v>
      </c>
      <c r="L21" s="79"/>
      <c r="M21" s="80"/>
      <c r="N21" s="81">
        <f>分析係数表!H24</f>
        <v>3.255683412854336E-4</v>
      </c>
      <c r="O21" s="82">
        <f t="shared" si="4"/>
        <v>9.4600930748536E-3</v>
      </c>
      <c r="P21" s="76">
        <f>分析係数表!C24</f>
        <v>0.55726027397260269</v>
      </c>
      <c r="Q21" s="82">
        <f t="shared" si="5"/>
        <v>5.2717340586992383E-3</v>
      </c>
      <c r="R21" s="83">
        <v>2.7159396288386158E-2</v>
      </c>
      <c r="S21" s="84">
        <f t="shared" si="6"/>
        <v>0.12315453400823254</v>
      </c>
      <c r="T21" s="85">
        <f>分析係数表!F24</f>
        <v>0.38954869358669836</v>
      </c>
      <c r="U21" s="86">
        <f t="shared" si="7"/>
        <v>4.79746878321856E-2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投入係数表!AC22</f>
        <v>0</v>
      </c>
      <c r="E22" s="77">
        <f t="shared" si="0"/>
        <v>0</v>
      </c>
      <c r="F22" s="76">
        <f>分析係数表!C25</f>
        <v>7.2460776218001621E-2</v>
      </c>
      <c r="G22" s="77">
        <f t="shared" si="1"/>
        <v>0</v>
      </c>
      <c r="H22" s="77">
        <v>2.0226851841540442E-2</v>
      </c>
      <c r="I22" s="77">
        <f t="shared" si="2"/>
        <v>2.0226851841540442E-2</v>
      </c>
      <c r="J22" s="76">
        <f>分析係数表!G25</f>
        <v>0.19694960212201593</v>
      </c>
      <c r="K22" s="78">
        <f t="shared" si="3"/>
        <v>3.9836704223723549E-3</v>
      </c>
      <c r="L22" s="79"/>
      <c r="M22" s="80"/>
      <c r="N22" s="81">
        <f>分析係数表!H25</f>
        <v>5.0519225371877636E-4</v>
      </c>
      <c r="O22" s="82">
        <f t="shared" si="4"/>
        <v>1.4679454771324553E-2</v>
      </c>
      <c r="P22" s="76">
        <f>分析係数表!C25</f>
        <v>7.2460776218001621E-2</v>
      </c>
      <c r="Q22" s="82">
        <f t="shared" si="5"/>
        <v>1.0636846871872245E-3</v>
      </c>
      <c r="R22" s="83">
        <v>1.5576515975448979E-2</v>
      </c>
      <c r="S22" s="84">
        <f t="shared" si="6"/>
        <v>3.5803367816989423E-2</v>
      </c>
      <c r="T22" s="85">
        <f>分析係数表!F25</f>
        <v>0.34811560565870908</v>
      </c>
      <c r="U22" s="86">
        <f t="shared" si="7"/>
        <v>1.2463711072232805E-2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投入係数表!AC23</f>
        <v>1.8311664530305805E-4</v>
      </c>
      <c r="E23" s="77">
        <f t="shared" si="0"/>
        <v>1.8311664530305805E-2</v>
      </c>
      <c r="F23" s="76">
        <f>分析係数表!C26</f>
        <v>0.52994639944068989</v>
      </c>
      <c r="G23" s="77">
        <f t="shared" si="1"/>
        <v>9.7042006856013531E-3</v>
      </c>
      <c r="H23" s="77">
        <v>5.1024304288033194E-2</v>
      </c>
      <c r="I23" s="77">
        <f t="shared" si="2"/>
        <v>5.1024304288033194E-2</v>
      </c>
      <c r="J23" s="76">
        <f>分析係数表!G26</f>
        <v>0.19649205047072152</v>
      </c>
      <c r="K23" s="78">
        <f t="shared" si="3"/>
        <v>1.002587017339767E-2</v>
      </c>
      <c r="L23" s="79"/>
      <c r="M23" s="80"/>
      <c r="N23" s="81">
        <f>分析係数表!H26</f>
        <v>1.0148751052483862E-2</v>
      </c>
      <c r="O23" s="82">
        <f t="shared" si="4"/>
        <v>0.29489393585060875</v>
      </c>
      <c r="P23" s="76">
        <f>分析係数表!C26</f>
        <v>0.52994639944068989</v>
      </c>
      <c r="Q23" s="82">
        <f t="shared" si="5"/>
        <v>0.15627797952092387</v>
      </c>
      <c r="R23" s="83">
        <v>0.18262635843745706</v>
      </c>
      <c r="S23" s="84">
        <f t="shared" si="6"/>
        <v>0.23365066272549026</v>
      </c>
      <c r="T23" s="85">
        <f>分析係数表!F26</f>
        <v>0.33286456502207118</v>
      </c>
      <c r="U23" s="86">
        <f t="shared" si="7"/>
        <v>7.7774026215238976E-2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投入係数表!AC24</f>
        <v>3.0519440883843008E-4</v>
      </c>
      <c r="E24" s="77">
        <f t="shared" si="0"/>
        <v>3.0519440883843008E-2</v>
      </c>
      <c r="F24" s="76">
        <f>分析係数表!C27</f>
        <v>1</v>
      </c>
      <c r="G24" s="77">
        <f t="shared" si="1"/>
        <v>3.0519440883843008E-2</v>
      </c>
      <c r="H24" s="77">
        <v>3.9733133268922749E-2</v>
      </c>
      <c r="I24" s="77">
        <f t="shared" si="2"/>
        <v>3.9733133268922749E-2</v>
      </c>
      <c r="J24" s="76">
        <f>分析係数表!G27</f>
        <v>0.17101837770961673</v>
      </c>
      <c r="K24" s="78">
        <f t="shared" si="3"/>
        <v>6.795095992971169E-3</v>
      </c>
      <c r="L24" s="79"/>
      <c r="M24" s="80"/>
      <c r="N24" s="81">
        <f>分析係数表!H27</f>
        <v>1.1349985966881842E-2</v>
      </c>
      <c r="O24" s="82">
        <f t="shared" si="4"/>
        <v>0.32979841719575825</v>
      </c>
      <c r="P24" s="76">
        <f>分析係数表!C27</f>
        <v>1</v>
      </c>
      <c r="Q24" s="82">
        <f t="shared" si="5"/>
        <v>0.32979841719575825</v>
      </c>
      <c r="R24" s="83">
        <v>0.34285444420924788</v>
      </c>
      <c r="S24" s="84">
        <f t="shared" si="6"/>
        <v>0.38258757747817063</v>
      </c>
      <c r="T24" s="85">
        <f>分析係数表!F27</f>
        <v>0.32043714720210326</v>
      </c>
      <c r="U24" s="86">
        <f t="shared" si="7"/>
        <v>0.12259527188206865</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投入係数表!AC25</f>
        <v>0</v>
      </c>
      <c r="E25" s="77">
        <f t="shared" si="0"/>
        <v>0</v>
      </c>
      <c r="F25" s="76">
        <f>分析係数表!C28</f>
        <v>0.16640624999999998</v>
      </c>
      <c r="G25" s="77">
        <f t="shared" si="1"/>
        <v>0</v>
      </c>
      <c r="H25" s="77">
        <v>4.7666238401283881E-2</v>
      </c>
      <c r="I25" s="77">
        <f t="shared" si="2"/>
        <v>4.7666238401283881E-2</v>
      </c>
      <c r="J25" s="76">
        <f>分析係数表!G28</f>
        <v>0.1248661800486618</v>
      </c>
      <c r="K25" s="78">
        <f t="shared" si="3"/>
        <v>5.9519011064571503E-3</v>
      </c>
      <c r="L25" s="79"/>
      <c r="M25" s="80"/>
      <c r="N25" s="81">
        <f>分析係数表!H28</f>
        <v>1.9927027785573953E-2</v>
      </c>
      <c r="O25" s="82">
        <f t="shared" si="4"/>
        <v>0.57902293820224615</v>
      </c>
      <c r="P25" s="76">
        <f>分析係数表!C28</f>
        <v>0.16640624999999998</v>
      </c>
      <c r="Q25" s="82">
        <f t="shared" si="5"/>
        <v>9.6353035810217508E-2</v>
      </c>
      <c r="R25" s="83">
        <v>0.11424952764483934</v>
      </c>
      <c r="S25" s="84">
        <f t="shared" si="6"/>
        <v>0.16191576604612323</v>
      </c>
      <c r="T25" s="85">
        <f>分析係数表!F28</f>
        <v>0.21187347931873479</v>
      </c>
      <c r="U25" s="86">
        <f t="shared" si="7"/>
        <v>3.4305656708750389E-2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投入係数表!AC26</f>
        <v>6.4090825856070316E-3</v>
      </c>
      <c r="E26" s="77">
        <f t="shared" si="0"/>
        <v>0.6409082585607031</v>
      </c>
      <c r="F26" s="76">
        <f>分析係数表!C29</f>
        <v>0.73364739989128469</v>
      </c>
      <c r="G26" s="77">
        <f t="shared" si="1"/>
        <v>0.47020067746191102</v>
      </c>
      <c r="H26" s="77">
        <v>0.62330798276788024</v>
      </c>
      <c r="I26" s="77">
        <f t="shared" si="2"/>
        <v>0.62330798276788024</v>
      </c>
      <c r="J26" s="76">
        <f>分析係数表!G29</f>
        <v>0.26009380097879281</v>
      </c>
      <c r="K26" s="78">
        <f t="shared" si="3"/>
        <v>0.16211854241852186</v>
      </c>
      <c r="L26" s="79"/>
      <c r="M26" s="80"/>
      <c r="N26" s="81">
        <f>分析係数表!H29</f>
        <v>1.0137524557956778E-2</v>
      </c>
      <c r="O26" s="82">
        <f t="shared" si="4"/>
        <v>0.29456772574457935</v>
      </c>
      <c r="P26" s="76">
        <f>分析係数表!C29</f>
        <v>0.73364739989128469</v>
      </c>
      <c r="Q26" s="82">
        <f t="shared" si="5"/>
        <v>0.21610884608439968</v>
      </c>
      <c r="R26" s="83">
        <v>0.35651213631109241</v>
      </c>
      <c r="S26" s="84">
        <f t="shared" si="6"/>
        <v>0.9798201190789726</v>
      </c>
      <c r="T26" s="85">
        <f>分析係数表!F29</f>
        <v>0.41032830342577487</v>
      </c>
      <c r="U26" s="86">
        <f t="shared" si="7"/>
        <v>0.40204792712411552</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投入係数表!AC27</f>
        <v>3.1129829701519868E-3</v>
      </c>
      <c r="E27" s="77">
        <f t="shared" si="0"/>
        <v>0.31129829701519868</v>
      </c>
      <c r="F27" s="76">
        <f>分析係数表!C30</f>
        <v>1</v>
      </c>
      <c r="G27" s="77">
        <f t="shared" si="1"/>
        <v>0.31129829701519868</v>
      </c>
      <c r="H27" s="77">
        <v>0.35761343302847198</v>
      </c>
      <c r="I27" s="77">
        <f t="shared" si="2"/>
        <v>0.35761343302847198</v>
      </c>
      <c r="J27" s="76">
        <f>分析係数表!G30</f>
        <v>0.34455785557569396</v>
      </c>
      <c r="K27" s="78">
        <f t="shared" si="3"/>
        <v>0.12321851760935236</v>
      </c>
      <c r="L27" s="79"/>
      <c r="M27" s="80"/>
      <c r="N27" s="81">
        <f>分析係数表!H30</f>
        <v>0</v>
      </c>
      <c r="O27" s="82">
        <f t="shared" si="4"/>
        <v>0</v>
      </c>
      <c r="P27" s="76">
        <f>分析係数表!C30</f>
        <v>1</v>
      </c>
      <c r="Q27" s="82">
        <f t="shared" si="5"/>
        <v>0</v>
      </c>
      <c r="R27" s="83">
        <v>7.2086653300896406E-2</v>
      </c>
      <c r="S27" s="84">
        <f t="shared" si="6"/>
        <v>0.4297000863293684</v>
      </c>
      <c r="T27" s="85">
        <f>分析係数表!F30</f>
        <v>0.43861490031479539</v>
      </c>
      <c r="U27" s="86">
        <f t="shared" si="7"/>
        <v>0.18847286053061491</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投入係数表!AC28</f>
        <v>2.3561008362326802E-2</v>
      </c>
      <c r="E28" s="77">
        <f t="shared" si="0"/>
        <v>2.3561008362326801</v>
      </c>
      <c r="F28" s="76">
        <f>分析係数表!C31</f>
        <v>8.5246870996353641E-2</v>
      </c>
      <c r="G28" s="77">
        <f t="shared" si="1"/>
        <v>0.20085022404072822</v>
      </c>
      <c r="H28" s="77">
        <v>0.21301199612400581</v>
      </c>
      <c r="I28" s="77">
        <f t="shared" si="2"/>
        <v>0.21301199612400581</v>
      </c>
      <c r="J28" s="76">
        <f>分析係数表!G31</f>
        <v>7.1346375143843496E-2</v>
      </c>
      <c r="K28" s="78">
        <f t="shared" si="3"/>
        <v>1.5197633785602255E-2</v>
      </c>
      <c r="L28" s="79"/>
      <c r="M28" s="80"/>
      <c r="N28" s="81">
        <f>分析係数表!H31</f>
        <v>2.2093741229301151E-2</v>
      </c>
      <c r="O28" s="82">
        <f t="shared" si="4"/>
        <v>0.64198148866592708</v>
      </c>
      <c r="P28" s="76">
        <f>分析係数表!C31</f>
        <v>8.5246870996353641E-2</v>
      </c>
      <c r="Q28" s="82">
        <f t="shared" si="5"/>
        <v>5.472691314635135E-2</v>
      </c>
      <c r="R28" s="83">
        <v>7.473688074676188E-2</v>
      </c>
      <c r="S28" s="84">
        <f t="shared" si="6"/>
        <v>0.28774887687076767</v>
      </c>
      <c r="T28" s="85">
        <f>分析係数表!F31</f>
        <v>0.34637514384349827</v>
      </c>
      <c r="U28" s="86">
        <f t="shared" si="7"/>
        <v>9.9669058616917217E-2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投入係数表!AC29</f>
        <v>2.3194775071720686E-3</v>
      </c>
      <c r="E29" s="77">
        <f t="shared" si="0"/>
        <v>0.23194775071720686</v>
      </c>
      <c r="F29" s="76">
        <f>分析係数表!C32</f>
        <v>0.30214830214830213</v>
      </c>
      <c r="G29" s="77">
        <f t="shared" si="1"/>
        <v>7.0082619066321683E-2</v>
      </c>
      <c r="H29" s="77">
        <v>7.70374895036368E-2</v>
      </c>
      <c r="I29" s="77">
        <f t="shared" si="2"/>
        <v>7.70374895036368E-2</v>
      </c>
      <c r="J29" s="76">
        <f>分析係数表!G32</f>
        <v>0.14123006833712984</v>
      </c>
      <c r="K29" s="78">
        <f t="shared" si="3"/>
        <v>1.0880009907119547E-2</v>
      </c>
      <c r="L29" s="79"/>
      <c r="M29" s="80"/>
      <c r="N29" s="81">
        <f>分析係数表!H32</f>
        <v>6.1970249789503225E-3</v>
      </c>
      <c r="O29" s="82">
        <f t="shared" si="4"/>
        <v>0.18006797852824782</v>
      </c>
      <c r="P29" s="76">
        <f>分析係数表!C32</f>
        <v>0.30214830214830213</v>
      </c>
      <c r="Q29" s="82">
        <f t="shared" si="5"/>
        <v>5.4407233983587003E-2</v>
      </c>
      <c r="R29" s="83">
        <v>7.0707794051658862E-2</v>
      </c>
      <c r="S29" s="84">
        <f t="shared" si="6"/>
        <v>0.14774528355529565</v>
      </c>
      <c r="T29" s="85">
        <f>分析係数表!F32</f>
        <v>0.48519362186788156</v>
      </c>
      <c r="U29" s="86">
        <f t="shared" si="7"/>
        <v>7.168506924209106E-2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投入係数表!AC30</f>
        <v>1.4038942806567783E-3</v>
      </c>
      <c r="E30" s="77">
        <f t="shared" si="0"/>
        <v>0.14038942806567783</v>
      </c>
      <c r="F30" s="76">
        <f>分析係数表!C33</f>
        <v>0.62789160608063455</v>
      </c>
      <c r="G30" s="77">
        <f t="shared" si="1"/>
        <v>8.8149343464900165E-2</v>
      </c>
      <c r="H30" s="77">
        <v>0.10959536340738762</v>
      </c>
      <c r="I30" s="77">
        <f t="shared" si="2"/>
        <v>0.10959536340738762</v>
      </c>
      <c r="J30" s="76">
        <f>分析係数表!G33</f>
        <v>0.50525210084033612</v>
      </c>
      <c r="K30" s="78">
        <f t="shared" si="3"/>
        <v>5.5373287603942695E-2</v>
      </c>
      <c r="L30" s="79"/>
      <c r="M30" s="80"/>
      <c r="N30" s="81">
        <f>分析係数表!H33</f>
        <v>9.5425203480213302E-4</v>
      </c>
      <c r="O30" s="82">
        <f t="shared" si="4"/>
        <v>2.7727859012501931E-2</v>
      </c>
      <c r="P30" s="76">
        <f>分析係数表!C33</f>
        <v>0.62789160608063455</v>
      </c>
      <c r="Q30" s="82">
        <f t="shared" si="5"/>
        <v>1.7410089928537233E-2</v>
      </c>
      <c r="R30" s="83">
        <v>7.6439988339374779E-2</v>
      </c>
      <c r="S30" s="84">
        <f t="shared" si="6"/>
        <v>0.18603535174676239</v>
      </c>
      <c r="T30" s="85">
        <f>分析係数表!F33</f>
        <v>0.63235294117647056</v>
      </c>
      <c r="U30" s="86">
        <f t="shared" si="7"/>
        <v>0.11764000183986445</v>
      </c>
      <c r="V30" s="87">
        <f>分析係数表!D33</f>
        <v>0.1134453781512605</v>
      </c>
      <c r="W30" s="88">
        <f t="shared" si="8"/>
        <v>0</v>
      </c>
      <c r="X30" s="76">
        <f>分析係数表!E33</f>
        <v>0.10189075630252101</v>
      </c>
      <c r="Y30" s="89">
        <f t="shared" si="9"/>
        <v>0</v>
      </c>
    </row>
    <row r="31" spans="1:25" x14ac:dyDescent="0.2">
      <c r="A31" s="6" t="s">
        <v>19</v>
      </c>
      <c r="B31" s="5" t="s">
        <v>274</v>
      </c>
      <c r="C31" s="75">
        <f>最終需要_まとめ!C32</f>
        <v>100</v>
      </c>
      <c r="D31" s="76">
        <f>投入係数表!AC31</f>
        <v>1.1414270890557285E-2</v>
      </c>
      <c r="E31" s="77">
        <f t="shared" si="0"/>
        <v>1.1414270890557285</v>
      </c>
      <c r="F31" s="76">
        <f>分析係数表!C34</f>
        <v>0.27565714917493578</v>
      </c>
      <c r="G31" s="77">
        <f t="shared" si="1"/>
        <v>0.31464253736014769</v>
      </c>
      <c r="H31" s="77">
        <v>0.42688571732128588</v>
      </c>
      <c r="I31" s="77">
        <f t="shared" si="2"/>
        <v>100.42688571732128</v>
      </c>
      <c r="J31" s="76">
        <f>分析係数表!G34</f>
        <v>0.42483061710309467</v>
      </c>
      <c r="K31" s="78">
        <f t="shared" si="3"/>
        <v>42.664415833031562</v>
      </c>
      <c r="L31" s="79"/>
      <c r="M31" s="80"/>
      <c r="N31" s="81">
        <f>分析係数表!H34</f>
        <v>0.15684535503788941</v>
      </c>
      <c r="O31" s="82">
        <f t="shared" si="4"/>
        <v>4.5574813913372285</v>
      </c>
      <c r="P31" s="76">
        <f>分析係数表!C34</f>
        <v>0.27565714917493578</v>
      </c>
      <c r="Q31" s="82">
        <f t="shared" si="5"/>
        <v>1.2563023277538403</v>
      </c>
      <c r="R31" s="83">
        <v>1.4141564514159395</v>
      </c>
      <c r="S31" s="84">
        <f t="shared" si="6"/>
        <v>101.84104216873722</v>
      </c>
      <c r="T31" s="85">
        <f>分析係数表!F34</f>
        <v>0.69468351339803458</v>
      </c>
      <c r="U31" s="86">
        <f t="shared" si="7"/>
        <v>70.747292981895768</v>
      </c>
      <c r="V31" s="87">
        <f>分析係数表!D34</f>
        <v>0.20460233168528352</v>
      </c>
      <c r="W31" s="88">
        <f t="shared" si="8"/>
        <v>21</v>
      </c>
      <c r="X31" s="76">
        <f>分析係数表!E34</f>
        <v>0.14466214978941586</v>
      </c>
      <c r="Y31" s="89">
        <f t="shared" si="9"/>
        <v>15</v>
      </c>
    </row>
    <row r="32" spans="1:25" x14ac:dyDescent="0.2">
      <c r="A32" s="6" t="s">
        <v>20</v>
      </c>
      <c r="B32" s="5" t="s">
        <v>37</v>
      </c>
      <c r="C32" s="90"/>
      <c r="D32" s="76">
        <f>投入係数表!AC32</f>
        <v>1.7640236830861258E-2</v>
      </c>
      <c r="E32" s="77">
        <f t="shared" si="0"/>
        <v>1.7640236830861258</v>
      </c>
      <c r="F32" s="76">
        <f>分析係数表!C35</f>
        <v>1</v>
      </c>
      <c r="G32" s="77">
        <f t="shared" si="1"/>
        <v>1.7640236830861258</v>
      </c>
      <c r="H32" s="77">
        <v>2.1076253578367496</v>
      </c>
      <c r="I32" s="77">
        <f t="shared" si="2"/>
        <v>2.1076253578367496</v>
      </c>
      <c r="J32" s="76">
        <f>分析係数表!G35</f>
        <v>0.31381419117031079</v>
      </c>
      <c r="K32" s="78">
        <f t="shared" si="3"/>
        <v>0.66140274695957646</v>
      </c>
      <c r="L32" s="79"/>
      <c r="M32" s="80"/>
      <c r="N32" s="81">
        <f>分析係数表!H35</f>
        <v>5.8153241650294694E-2</v>
      </c>
      <c r="O32" s="82">
        <f t="shared" si="4"/>
        <v>1.6897683492324707</v>
      </c>
      <c r="P32" s="76">
        <f>分析係数表!C35</f>
        <v>1</v>
      </c>
      <c r="Q32" s="82">
        <f t="shared" si="5"/>
        <v>1.6897683492324707</v>
      </c>
      <c r="R32" s="83">
        <v>2.1835300879252957</v>
      </c>
      <c r="S32" s="84">
        <f t="shared" si="6"/>
        <v>4.2911554457620458</v>
      </c>
      <c r="T32" s="85">
        <f>分析係数表!F35</f>
        <v>0.63575437714668681</v>
      </c>
      <c r="U32" s="86">
        <f t="shared" si="7"/>
        <v>2.7281208576600626</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投入係数表!AC33</f>
        <v>2.7284380150155649E-2</v>
      </c>
      <c r="E33" s="77">
        <f t="shared" si="0"/>
        <v>2.7284380150155649</v>
      </c>
      <c r="F33" s="76">
        <f>分析係数表!C36</f>
        <v>0.71183260362767953</v>
      </c>
      <c r="G33" s="77">
        <f t="shared" si="1"/>
        <v>1.9421911360652673</v>
      </c>
      <c r="H33" s="77">
        <v>2.0545286936071308</v>
      </c>
      <c r="I33" s="77">
        <f t="shared" si="2"/>
        <v>2.0545286936071308</v>
      </c>
      <c r="J33" s="76">
        <f>分析係数表!G36</f>
        <v>2.303890306122449E-2</v>
      </c>
      <c r="K33" s="78">
        <f t="shared" si="3"/>
        <v>4.7334087408518875E-2</v>
      </c>
      <c r="L33" s="79"/>
      <c r="M33" s="80"/>
      <c r="N33" s="81">
        <f>分析係数表!H36</f>
        <v>0.16821779399382542</v>
      </c>
      <c r="O33" s="82">
        <f t="shared" si="4"/>
        <v>4.8879322287450462</v>
      </c>
      <c r="P33" s="76">
        <f>分析係数表!C36</f>
        <v>0.71183260362767953</v>
      </c>
      <c r="Q33" s="82">
        <f t="shared" si="5"/>
        <v>3.4793895247432327</v>
      </c>
      <c r="R33" s="83">
        <v>3.660120526989771</v>
      </c>
      <c r="S33" s="84">
        <f t="shared" si="6"/>
        <v>5.7146492205969022</v>
      </c>
      <c r="T33" s="85">
        <f>分析係数表!F36</f>
        <v>0.87794961734693877</v>
      </c>
      <c r="U33" s="86">
        <f t="shared" si="7"/>
        <v>5.0171740964950322</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投入係数表!AC34</f>
        <v>2.0875297564548617E-2</v>
      </c>
      <c r="E34" s="77">
        <f t="shared" si="0"/>
        <v>2.0875297564548618</v>
      </c>
      <c r="F34" s="76">
        <f>分析係数表!C37</f>
        <v>0.53618737957610785</v>
      </c>
      <c r="G34" s="77">
        <f t="shared" si="1"/>
        <v>1.1193071099006831</v>
      </c>
      <c r="H34" s="77">
        <v>1.3427310147035953</v>
      </c>
      <c r="I34" s="77">
        <f t="shared" si="2"/>
        <v>1.3427310147035953</v>
      </c>
      <c r="J34" s="76">
        <f>分析係数表!G37</f>
        <v>0.49029596047068413</v>
      </c>
      <c r="K34" s="78">
        <f t="shared" si="3"/>
        <v>0.65833559250787554</v>
      </c>
      <c r="L34" s="79"/>
      <c r="M34" s="80"/>
      <c r="N34" s="81">
        <f>分析係数表!H37</f>
        <v>4.9362896435587986E-2</v>
      </c>
      <c r="O34" s="82">
        <f t="shared" si="4"/>
        <v>1.4343458362114234</v>
      </c>
      <c r="P34" s="76">
        <f>分析係数表!C37</f>
        <v>0.53618737957610785</v>
      </c>
      <c r="Q34" s="82">
        <f t="shared" si="5"/>
        <v>0.7690781353241043</v>
      </c>
      <c r="R34" s="83">
        <v>1.0136358519815434</v>
      </c>
      <c r="S34" s="84">
        <f t="shared" si="6"/>
        <v>2.3563668666851387</v>
      </c>
      <c r="T34" s="85">
        <f>分析係数表!F37</f>
        <v>0.71575569252712545</v>
      </c>
      <c r="U34" s="86">
        <f t="shared" si="7"/>
        <v>1.6865829985121941</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投入係数表!AC35</f>
        <v>3.8576573277177562E-2</v>
      </c>
      <c r="E35" s="77">
        <f t="shared" si="0"/>
        <v>3.8576573277177562</v>
      </c>
      <c r="F35" s="76">
        <f>分析係数表!C38</f>
        <v>4.5765302018820897E-2</v>
      </c>
      <c r="G35" s="77">
        <f t="shared" si="1"/>
        <v>0.17654685268812065</v>
      </c>
      <c r="H35" s="77">
        <v>0.19429879569301997</v>
      </c>
      <c r="I35" s="77">
        <f t="shared" si="2"/>
        <v>0.19429879569301997</v>
      </c>
      <c r="J35" s="76">
        <f>分析係数表!G38</f>
        <v>0.29880478087649404</v>
      </c>
      <c r="K35" s="78">
        <f t="shared" si="3"/>
        <v>5.8057409071619513E-2</v>
      </c>
      <c r="L35" s="79"/>
      <c r="M35" s="80"/>
      <c r="N35" s="81">
        <f>分析係数表!H38</f>
        <v>4.3266909907381419E-2</v>
      </c>
      <c r="O35" s="82">
        <f t="shared" si="4"/>
        <v>1.2572137486374404</v>
      </c>
      <c r="P35" s="76">
        <f>分析係数表!C38</f>
        <v>4.5765302018820897E-2</v>
      </c>
      <c r="Q35" s="82">
        <f t="shared" si="5"/>
        <v>5.7536766908606436E-2</v>
      </c>
      <c r="R35" s="83">
        <v>7.7606518314542322E-2</v>
      </c>
      <c r="S35" s="84">
        <f t="shared" si="6"/>
        <v>0.27190531400756229</v>
      </c>
      <c r="T35" s="85">
        <f>分析係数表!F38</f>
        <v>0.49667994687915007</v>
      </c>
      <c r="U35" s="86">
        <f t="shared" si="7"/>
        <v>0.13504991691743465</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投入係数表!AC36</f>
        <v>0</v>
      </c>
      <c r="E36" s="77">
        <f t="shared" si="0"/>
        <v>0</v>
      </c>
      <c r="F36" s="76">
        <f>分析係数表!C39</f>
        <v>1</v>
      </c>
      <c r="G36" s="77">
        <f t="shared" si="1"/>
        <v>0</v>
      </c>
      <c r="H36" s="77">
        <v>0.18976071447286966</v>
      </c>
      <c r="I36" s="77">
        <f t="shared" si="2"/>
        <v>0.18976071447286966</v>
      </c>
      <c r="J36" s="76">
        <f>分析係数表!G39</f>
        <v>0.34650769117538827</v>
      </c>
      <c r="K36" s="78">
        <f t="shared" si="3"/>
        <v>6.5753547047786146E-2</v>
      </c>
      <c r="L36" s="79"/>
      <c r="M36" s="80"/>
      <c r="N36" s="81">
        <f>分析係数表!H39</f>
        <v>3.8057816446814483E-3</v>
      </c>
      <c r="O36" s="82">
        <f t="shared" si="4"/>
        <v>0.11058522594397829</v>
      </c>
      <c r="P36" s="76">
        <f>分析係数表!C39</f>
        <v>1</v>
      </c>
      <c r="Q36" s="82">
        <f t="shared" si="5"/>
        <v>0.11058522594397829</v>
      </c>
      <c r="R36" s="83">
        <v>0.38832447352360255</v>
      </c>
      <c r="S36" s="84">
        <f t="shared" si="6"/>
        <v>0.57808518799647224</v>
      </c>
      <c r="T36" s="85">
        <f>分析係数表!F39</f>
        <v>0.69721056892617939</v>
      </c>
      <c r="U36" s="86">
        <f t="shared" si="7"/>
        <v>0.40304710281081779</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投入係数表!AC37</f>
        <v>6.1038881767686015E-5</v>
      </c>
      <c r="E37" s="77">
        <f t="shared" si="0"/>
        <v>6.1038881767686015E-3</v>
      </c>
      <c r="F37" s="76">
        <f>分析係数表!C40</f>
        <v>0.81742190937087544</v>
      </c>
      <c r="G37" s="77">
        <f t="shared" si="1"/>
        <v>4.9894519280405019E-3</v>
      </c>
      <c r="H37" s="77">
        <v>7.014955871274136E-3</v>
      </c>
      <c r="I37" s="77">
        <f t="shared" si="2"/>
        <v>7.014955871274136E-3</v>
      </c>
      <c r="J37" s="76">
        <f>分析係数表!G40</f>
        <v>0.56450715973863475</v>
      </c>
      <c r="K37" s="78">
        <f t="shared" si="3"/>
        <v>3.9599928145848222E-3</v>
      </c>
      <c r="L37" s="79"/>
      <c r="M37" s="80"/>
      <c r="N37" s="81">
        <f>分析係数表!H40</f>
        <v>3.0412573673870333E-2</v>
      </c>
      <c r="O37" s="82">
        <f t="shared" si="4"/>
        <v>0.88370317723373792</v>
      </c>
      <c r="P37" s="76">
        <f>分析係数表!C40</f>
        <v>0.81742190937087544</v>
      </c>
      <c r="Q37" s="82">
        <f t="shared" si="5"/>
        <v>0.72235833845151121</v>
      </c>
      <c r="R37" s="83">
        <v>0.72439214939185415</v>
      </c>
      <c r="S37" s="84">
        <f t="shared" si="6"/>
        <v>0.73140710526312824</v>
      </c>
      <c r="T37" s="85">
        <f>分析係数表!F40</f>
        <v>0.75483108577783953</v>
      </c>
      <c r="U37" s="86">
        <f t="shared" si="7"/>
        <v>0.55208881941139365</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投入係数表!AC38</f>
        <v>0</v>
      </c>
      <c r="E38" s="77">
        <f t="shared" si="0"/>
        <v>0</v>
      </c>
      <c r="F38" s="76">
        <f>分析係数表!C41</f>
        <v>0.72941623882867468</v>
      </c>
      <c r="G38" s="77">
        <f t="shared" si="1"/>
        <v>0</v>
      </c>
      <c r="H38" s="77">
        <v>2.0145503386635572E-3</v>
      </c>
      <c r="I38" s="77">
        <f t="shared" si="2"/>
        <v>2.0145503386635572E-3</v>
      </c>
      <c r="J38" s="76">
        <f>分析係数表!G41</f>
        <v>0.453348349649138</v>
      </c>
      <c r="K38" s="78">
        <f t="shared" si="3"/>
        <v>9.1329307131823574E-4</v>
      </c>
      <c r="L38" s="79"/>
      <c r="M38" s="80"/>
      <c r="N38" s="81">
        <f>分析係数表!H41</f>
        <v>5.191131069323604E-2</v>
      </c>
      <c r="O38" s="82">
        <f t="shared" si="4"/>
        <v>1.5083955302801051</v>
      </c>
      <c r="P38" s="76">
        <f>分析係数表!C41</f>
        <v>0.72941623882867468</v>
      </c>
      <c r="Q38" s="82">
        <f t="shared" si="5"/>
        <v>1.1002481943628986</v>
      </c>
      <c r="R38" s="83">
        <v>1.1195685902595742</v>
      </c>
      <c r="S38" s="84">
        <f t="shared" si="6"/>
        <v>1.1215831405982377</v>
      </c>
      <c r="T38" s="85">
        <f>分析係数表!F41</f>
        <v>0.55271593173351818</v>
      </c>
      <c r="U38" s="86">
        <f t="shared" si="7"/>
        <v>0.61991687057236045</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投入係数表!AC39</f>
        <v>3.6623329060611609E-4</v>
      </c>
      <c r="E39" s="77">
        <f>$C$31*D39</f>
        <v>3.6623329060611609E-2</v>
      </c>
      <c r="F39" s="76">
        <f>分析係数表!C42</f>
        <v>0.64552736982643522</v>
      </c>
      <c r="G39" s="77">
        <f>E39*F39</f>
        <v>2.3641361282784663E-2</v>
      </c>
      <c r="H39" s="77">
        <v>3.759462492359758E-2</v>
      </c>
      <c r="I39" s="77">
        <f>C39+H39</f>
        <v>3.759462492359758E-2</v>
      </c>
      <c r="J39" s="76">
        <f>分析係数表!G42</f>
        <v>0.48562628336755648</v>
      </c>
      <c r="K39" s="78">
        <f>I39*J39</f>
        <v>1.8256937976244E-2</v>
      </c>
      <c r="L39" s="79"/>
      <c r="M39" s="80"/>
      <c r="N39" s="81">
        <f>分析係数表!H42</f>
        <v>1.1765366264383946E-2</v>
      </c>
      <c r="O39" s="82">
        <f t="shared" si="4"/>
        <v>0.34186819111884736</v>
      </c>
      <c r="P39" s="76">
        <f>分析係数表!C42</f>
        <v>0.64552736982643522</v>
      </c>
      <c r="Q39" s="82">
        <f>O39*P39</f>
        <v>0.22068527424027062</v>
      </c>
      <c r="R39" s="83">
        <v>0.23741261968558341</v>
      </c>
      <c r="S39" s="84">
        <f>I39+R39</f>
        <v>0.27500724460918102</v>
      </c>
      <c r="T39" s="85">
        <f>分析係数表!F42</f>
        <v>0.5462012320328542</v>
      </c>
      <c r="U39" s="86">
        <f>S39*T39</f>
        <v>0.15020929582349518</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投入係数表!AC40</f>
        <v>8.6186901055972653E-2</v>
      </c>
      <c r="E40" s="77">
        <f>$C$31*D40</f>
        <v>8.6186901055972651</v>
      </c>
      <c r="F40" s="76">
        <f>分析係数表!C43</f>
        <v>0.44974585997704541</v>
      </c>
      <c r="G40" s="77">
        <f>E40*F40</f>
        <v>3.8762201934174945</v>
      </c>
      <c r="H40" s="77">
        <v>4.3886702763085301</v>
      </c>
      <c r="I40" s="77">
        <f>C40+H40</f>
        <v>4.3886702763085301</v>
      </c>
      <c r="J40" s="76">
        <f>分析係数表!G43</f>
        <v>0.36430023338101331</v>
      </c>
      <c r="K40" s="78">
        <f>I40*J40</f>
        <v>1.5987936058915138</v>
      </c>
      <c r="L40" s="79"/>
      <c r="M40" s="80"/>
      <c r="N40" s="81">
        <f>分析係数表!H43</f>
        <v>3.2949761436991298E-2</v>
      </c>
      <c r="O40" s="82">
        <f t="shared" si="4"/>
        <v>0.95742666119639019</v>
      </c>
      <c r="P40" s="76">
        <f>分析係数表!C43</f>
        <v>0.44974585997704541</v>
      </c>
      <c r="Q40" s="82">
        <f>O40*P40</f>
        <v>0.43059867710472183</v>
      </c>
      <c r="R40" s="83">
        <v>0.86119594033545876</v>
      </c>
      <c r="S40" s="84">
        <f>I40+R40</f>
        <v>5.2498662166439889</v>
      </c>
      <c r="T40" s="85">
        <f>分析係数表!F43</f>
        <v>0.57336445080177667</v>
      </c>
      <c r="U40" s="86">
        <f>S40*T40</f>
        <v>3.0100866600888816</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投入係数表!AC41</f>
        <v>9.1558322651529023E-4</v>
      </c>
      <c r="E41" s="77">
        <f>$C$31*D41</f>
        <v>9.1558322651529023E-2</v>
      </c>
      <c r="F41" s="76">
        <f>分析係数表!C44</f>
        <v>0.68535687071374141</v>
      </c>
      <c r="G41" s="77">
        <f>E41*F41</f>
        <v>6.2750125500250997E-2</v>
      </c>
      <c r="H41" s="77">
        <v>6.9193052791019186E-2</v>
      </c>
      <c r="I41" s="77">
        <f>C41+H41</f>
        <v>6.9193052791019186E-2</v>
      </c>
      <c r="J41" s="76">
        <f>分析係数表!G44</f>
        <v>0.27039319248826293</v>
      </c>
      <c r="K41" s="78">
        <f>I41*J41</f>
        <v>1.870933044217259E-2</v>
      </c>
      <c r="L41" s="79"/>
      <c r="M41" s="80"/>
      <c r="N41" s="81">
        <f>分析係数表!H44</f>
        <v>0.11684535503788943</v>
      </c>
      <c r="O41" s="82">
        <f t="shared" si="4"/>
        <v>3.3951947835543543</v>
      </c>
      <c r="P41" s="76">
        <f>分析係数表!C44</f>
        <v>0.68535687071374141</v>
      </c>
      <c r="Q41" s="82">
        <f>O41*P41</f>
        <v>2.3269200723204309</v>
      </c>
      <c r="R41" s="83">
        <v>2.3704810854667793</v>
      </c>
      <c r="S41" s="84">
        <f>I41+R41</f>
        <v>2.4396741382577987</v>
      </c>
      <c r="T41" s="85">
        <f>分析係数表!F44</f>
        <v>0.52366979655712054</v>
      </c>
      <c r="U41" s="86">
        <f>S41*T41</f>
        <v>1.2775836596471297</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投入係数表!AC42</f>
        <v>7.2025880485869498E-3</v>
      </c>
      <c r="E42" s="77">
        <f>$C$31*D42</f>
        <v>0.72025880485869498</v>
      </c>
      <c r="F42" s="76">
        <f>分析係数表!C45</f>
        <v>1</v>
      </c>
      <c r="G42" s="77">
        <f>E42*F42</f>
        <v>0.72025880485869498</v>
      </c>
      <c r="H42" s="77">
        <v>0.79153759760045228</v>
      </c>
      <c r="I42" s="77">
        <f>C42+H42</f>
        <v>0.79153759760045228</v>
      </c>
      <c r="J42" s="76">
        <f>分析係数表!G45</f>
        <v>0</v>
      </c>
      <c r="K42" s="78">
        <f>I42*J42</f>
        <v>0</v>
      </c>
      <c r="L42" s="79"/>
      <c r="M42" s="80"/>
      <c r="N42" s="81">
        <f>分析係数表!H45</f>
        <v>0</v>
      </c>
      <c r="O42" s="82">
        <f t="shared" si="4"/>
        <v>0</v>
      </c>
      <c r="P42" s="76">
        <f>分析係数表!C45</f>
        <v>1</v>
      </c>
      <c r="Q42" s="82">
        <f>O42*P42</f>
        <v>0</v>
      </c>
      <c r="R42" s="83">
        <v>9.2851957082617467E-2</v>
      </c>
      <c r="S42" s="84">
        <f>I42+R42</f>
        <v>0.88438955468306979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9.2168711469205883E-3</v>
      </c>
      <c r="E43" s="77">
        <f>$C$31*D43</f>
        <v>0.92168711469205888</v>
      </c>
      <c r="F43" s="76">
        <f>分析係数表!C46</f>
        <v>1</v>
      </c>
      <c r="G43" s="77">
        <f>E43*F43</f>
        <v>0.92168711469205888</v>
      </c>
      <c r="H43" s="77">
        <v>1.0008795990560073</v>
      </c>
      <c r="I43" s="77">
        <f>C43+H43</f>
        <v>1.0008795990560073</v>
      </c>
      <c r="J43" s="76">
        <f>分析係数表!G46</f>
        <v>9.2635479388605835E-3</v>
      </c>
      <c r="K43" s="78">
        <f>I43*J43</f>
        <v>9.2716961468828837E-3</v>
      </c>
      <c r="L43" s="79"/>
      <c r="M43" s="80"/>
      <c r="N43" s="81">
        <f>分析係数表!H46</f>
        <v>4.7106371035644121E-2</v>
      </c>
      <c r="O43" s="82">
        <f t="shared" si="4"/>
        <v>1.3687776048995071</v>
      </c>
      <c r="P43" s="76">
        <f>分析係数表!C46</f>
        <v>1</v>
      </c>
      <c r="Q43" s="82">
        <f>O43*P43</f>
        <v>1.3687776048995071</v>
      </c>
      <c r="R43" s="83">
        <v>1.464916210564517</v>
      </c>
      <c r="S43" s="84">
        <f>I43+R43</f>
        <v>2.4657958096205244</v>
      </c>
      <c r="T43" s="85">
        <f>分析係数表!F46</f>
        <v>0.31310792033348772</v>
      </c>
      <c r="U43" s="86">
        <f>S43*T43</f>
        <v>0.77206019791731095</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投入係数表!AC44</f>
        <v>0.28175547823963865</v>
      </c>
      <c r="E44" s="91">
        <f>SUM(E5:E43)</f>
        <v>28.175547823963857</v>
      </c>
      <c r="F44" s="92">
        <f>分析係数表!C47</f>
        <v>0.38982283979167087</v>
      </c>
      <c r="G44" s="91">
        <f>SUM(G5:G43)</f>
        <v>12.510976901296425</v>
      </c>
      <c r="H44" s="91">
        <f>SUM(H5:H43)</f>
        <v>14.900320879062033</v>
      </c>
      <c r="I44" s="91">
        <f>SUM(I5:I43)</f>
        <v>114.90032087906202</v>
      </c>
      <c r="J44" s="92">
        <f>分析係数表!G47</f>
        <v>0.23326731469175374</v>
      </c>
      <c r="K44" s="93">
        <f>SUM(K5:K43)</f>
        <v>46.343166179540475</v>
      </c>
      <c r="L44" s="94">
        <f>最終需要_まとめ!$L$33</f>
        <v>0.627</v>
      </c>
      <c r="M44" s="91">
        <f>K44*L44</f>
        <v>29.057165194571876</v>
      </c>
      <c r="N44" s="95">
        <f>分析係数表!H47</f>
        <v>1</v>
      </c>
      <c r="O44" s="96">
        <f>SUM(O5:O43)</f>
        <v>29.057165194571873</v>
      </c>
      <c r="P44" s="92">
        <f>分析係数表!C47</f>
        <v>0.38982283979167087</v>
      </c>
      <c r="Q44" s="96">
        <f>SUM(Q5:Q43)</f>
        <v>15.09859007587804</v>
      </c>
      <c r="R44" s="91">
        <f>SUM(R5:R43)</f>
        <v>17.860714645041647</v>
      </c>
      <c r="S44" s="97">
        <f>SUM(S5:S43)</f>
        <v>132.76103552410368</v>
      </c>
      <c r="T44" s="98">
        <f>分析係数表!F47</f>
        <v>0.43488259974461208</v>
      </c>
      <c r="U44" s="99">
        <f>SUM(U5:U43)</f>
        <v>88.807252674105712</v>
      </c>
      <c r="V44" s="100">
        <f>分析係数表!D47</f>
        <v>5.7416673181664192E-2</v>
      </c>
      <c r="W44" s="101">
        <f>SUM(W5:W43)</f>
        <v>21</v>
      </c>
      <c r="X44" s="92">
        <f>分析係数表!E47</f>
        <v>4.8986266385218774E-2</v>
      </c>
      <c r="Y44" s="102">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0.24707259953161598</v>
      </c>
      <c r="G5" s="77">
        <f t="shared" ref="G5:G38" si="1">E5*F5</f>
        <v>0</v>
      </c>
      <c r="H5" s="77">
        <f t="array" ref="H5:H43">MMULT(逆行列係数!C5:AO43,'28'!G5:G43)</f>
        <v>1.2392723174981244E-3</v>
      </c>
      <c r="I5" s="77">
        <f t="shared" ref="I5:I38" si="2">C5+H5</f>
        <v>1.2392723174981244E-3</v>
      </c>
      <c r="J5" s="76">
        <f>分析係数表!G8</f>
        <v>0.12001140250855188</v>
      </c>
      <c r="K5" s="78">
        <f t="shared" ref="K5:K38" si="3">I5*J5</f>
        <v>1.4872680891297332E-4</v>
      </c>
      <c r="L5" s="79" t="s">
        <v>184</v>
      </c>
      <c r="M5" s="80" t="s">
        <v>184</v>
      </c>
      <c r="N5" s="81">
        <f>分析係数表!H8</f>
        <v>1.0676396295256806E-2</v>
      </c>
      <c r="O5" s="82">
        <f t="shared" ref="O5:O43" si="4">$M$44*N5</f>
        <v>0.24998130651978531</v>
      </c>
      <c r="P5" s="76">
        <f>分析係数表!C8</f>
        <v>0.24707259953161598</v>
      </c>
      <c r="Q5" s="82">
        <f t="shared" ref="Q5:Q38" si="5">O5*P5</f>
        <v>6.1763531236153059E-2</v>
      </c>
      <c r="R5" s="83">
        <f t="array" ref="R5:R43">MMULT(逆行列係数!C5:AO43,'28'!Q5:Q43)</f>
        <v>9.6553148492441815E-2</v>
      </c>
      <c r="S5" s="84">
        <f t="shared" ref="S5:S38" si="6">I5+R5</f>
        <v>9.7792420809939939E-2</v>
      </c>
      <c r="T5" s="85">
        <f>分析係数表!F8</f>
        <v>0.45011402508551879</v>
      </c>
      <c r="U5" s="86">
        <f t="shared" ref="U5:U38" si="7">S5*T5</f>
        <v>4.4017740153618916E-2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投入係数表!AD6</f>
        <v>0</v>
      </c>
      <c r="E6" s="77">
        <f t="shared" si="0"/>
        <v>0</v>
      </c>
      <c r="F6" s="76">
        <f>分析係数表!C9</f>
        <v>9.7560975609756073E-2</v>
      </c>
      <c r="G6" s="77">
        <f t="shared" si="1"/>
        <v>0</v>
      </c>
      <c r="H6" s="77">
        <v>3.0997534755270134E-4</v>
      </c>
      <c r="I6" s="77">
        <f t="shared" si="2"/>
        <v>3.0997534755270134E-4</v>
      </c>
      <c r="J6" s="76">
        <f>分析係数表!G9</f>
        <v>0.27272727272727271</v>
      </c>
      <c r="K6" s="78">
        <f t="shared" si="3"/>
        <v>8.4538731150736725E-5</v>
      </c>
      <c r="L6" s="79"/>
      <c r="M6" s="80"/>
      <c r="N6" s="81">
        <f>分析係数表!H9</f>
        <v>5.7255122088127987E-4</v>
      </c>
      <c r="O6" s="82">
        <f t="shared" si="4"/>
        <v>1.3405937573616248E-2</v>
      </c>
      <c r="P6" s="76">
        <f>分析係数表!C9</f>
        <v>9.7560975609756073E-2</v>
      </c>
      <c r="Q6" s="82">
        <f t="shared" si="5"/>
        <v>1.3078963486454873E-3</v>
      </c>
      <c r="R6" s="83">
        <v>1.592299803282962E-3</v>
      </c>
      <c r="S6" s="84">
        <f t="shared" si="6"/>
        <v>1.9022751508356633E-3</v>
      </c>
      <c r="T6" s="85">
        <f>分析係数表!F9</f>
        <v>0.77272727272727271</v>
      </c>
      <c r="U6" s="86">
        <f t="shared" si="7"/>
        <v>1.4699398892821034E-3</v>
      </c>
      <c r="V6" s="87">
        <f>分析係数表!D9</f>
        <v>9.0909090909090912E-2</v>
      </c>
      <c r="W6" s="88">
        <f t="shared" si="8"/>
        <v>0</v>
      </c>
      <c r="X6" s="76">
        <f>分析係数表!E9</f>
        <v>0</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2.49718444998734E-2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0.44906166219839139</v>
      </c>
      <c r="G8" s="77">
        <f t="shared" si="1"/>
        <v>0</v>
      </c>
      <c r="H8" s="77">
        <v>1.3301979188212389E-2</v>
      </c>
      <c r="I8" s="77">
        <f t="shared" si="2"/>
        <v>1.3301979188212389E-2</v>
      </c>
      <c r="J8" s="76">
        <f>分析係数表!G11</f>
        <v>0.33788395904436858</v>
      </c>
      <c r="K8" s="78">
        <f t="shared" si="3"/>
        <v>4.4945253912389979E-3</v>
      </c>
      <c r="L8" s="79"/>
      <c r="M8" s="80"/>
      <c r="N8" s="81">
        <f>分析係数表!H11</f>
        <v>-2.2452989054167835E-5</v>
      </c>
      <c r="O8" s="82">
        <f t="shared" si="4"/>
        <v>-5.2572304210259785E-4</v>
      </c>
      <c r="P8" s="76">
        <f>分析係数表!C11</f>
        <v>0.44906166219839139</v>
      </c>
      <c r="Q8" s="82">
        <f t="shared" si="5"/>
        <v>-2.3608206314258749E-4</v>
      </c>
      <c r="R8" s="83">
        <v>1.4865475485770016E-2</v>
      </c>
      <c r="S8" s="84">
        <f t="shared" si="6"/>
        <v>2.8167454673982406E-2</v>
      </c>
      <c r="T8" s="85">
        <f>分析係数表!F11</f>
        <v>0.55767918088737201</v>
      </c>
      <c r="U8" s="86">
        <f t="shared" si="7"/>
        <v>1.5708403050268688E-2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投入係数表!AD9</f>
        <v>0</v>
      </c>
      <c r="E9" s="77">
        <f t="shared" si="0"/>
        <v>0</v>
      </c>
      <c r="F9" s="76">
        <f>分析係数表!C12</f>
        <v>0.19299381807477189</v>
      </c>
      <c r="G9" s="77">
        <f t="shared" si="1"/>
        <v>0</v>
      </c>
      <c r="H9" s="77">
        <v>1.6978648491476737E-3</v>
      </c>
      <c r="I9" s="77">
        <f t="shared" si="2"/>
        <v>1.6978648491476737E-3</v>
      </c>
      <c r="J9" s="76">
        <f>分析係数表!G12</f>
        <v>0.13871320371671741</v>
      </c>
      <c r="K9" s="78">
        <f t="shared" si="3"/>
        <v>2.3551627270327496E-4</v>
      </c>
      <c r="L9" s="79"/>
      <c r="M9" s="80"/>
      <c r="N9" s="81">
        <f>分析係数表!H12</f>
        <v>9.0137524557956775E-2</v>
      </c>
      <c r="O9" s="82">
        <f t="shared" si="4"/>
        <v>2.1105151525208794</v>
      </c>
      <c r="P9" s="76">
        <f>分析係数表!C12</f>
        <v>0.19299381807477189</v>
      </c>
      <c r="Q9" s="82">
        <f t="shared" si="5"/>
        <v>0.40731637738966403</v>
      </c>
      <c r="R9" s="83">
        <v>0.47696050587952066</v>
      </c>
      <c r="S9" s="84">
        <f t="shared" si="6"/>
        <v>0.47865837072866835</v>
      </c>
      <c r="T9" s="85">
        <f>分析係数表!F12</f>
        <v>0.32372921058795973</v>
      </c>
      <c r="U9" s="86">
        <f t="shared" si="7"/>
        <v>0.15495569649731078</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投入係数表!AD10</f>
        <v>1.5916897042808076E-3</v>
      </c>
      <c r="E10" s="77">
        <f t="shared" si="0"/>
        <v>0.15916897042808076</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0.33803991607197048</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投入係数表!AD11</f>
        <v>4.6912959705118539E-3</v>
      </c>
      <c r="E11" s="77">
        <f t="shared" si="0"/>
        <v>0.4691295970511854</v>
      </c>
      <c r="F11" s="76">
        <f>分析係数表!C14</f>
        <v>0.21988652218398286</v>
      </c>
      <c r="G11" s="77">
        <f t="shared" si="1"/>
        <v>0.10315527554915842</v>
      </c>
      <c r="H11" s="77">
        <v>0.37868719369001547</v>
      </c>
      <c r="I11" s="77">
        <f t="shared" si="2"/>
        <v>0.37868719369001547</v>
      </c>
      <c r="J11" s="76">
        <f>分析係数表!G14</f>
        <v>0.16684014869888475</v>
      </c>
      <c r="K11" s="78">
        <f t="shared" si="3"/>
        <v>6.3180227705605552E-2</v>
      </c>
      <c r="L11" s="79"/>
      <c r="M11" s="80"/>
      <c r="N11" s="81">
        <f>分析係数表!H14</f>
        <v>1.1338759472354757E-3</v>
      </c>
      <c r="O11" s="82">
        <f t="shared" si="4"/>
        <v>2.6549013626181193E-2</v>
      </c>
      <c r="P11" s="76">
        <f>分析係数表!C14</f>
        <v>0.21988652218398286</v>
      </c>
      <c r="Q11" s="82">
        <f t="shared" si="5"/>
        <v>5.8377702736761546E-3</v>
      </c>
      <c r="R11" s="83">
        <v>6.7007603954252232E-2</v>
      </c>
      <c r="S11" s="84">
        <f t="shared" si="6"/>
        <v>0.44569479764426767</v>
      </c>
      <c r="T11" s="85">
        <f>分析係数表!F14</f>
        <v>0.30074349442379184</v>
      </c>
      <c r="U11" s="86">
        <f t="shared" si="7"/>
        <v>0.13403981089004186</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0.19241463340955084</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投入係数表!AD13</f>
        <v>3.350925693222753E-4</v>
      </c>
      <c r="E13" s="77">
        <f t="shared" si="0"/>
        <v>3.3509256932227532E-2</v>
      </c>
      <c r="F13" s="76">
        <f>分析係数表!C16</f>
        <v>4.5651796563096703E-2</v>
      </c>
      <c r="G13" s="77">
        <f t="shared" si="1"/>
        <v>1.5297577804505892E-3</v>
      </c>
      <c r="H13" s="77">
        <v>8.584946482974639E-3</v>
      </c>
      <c r="I13" s="77">
        <f t="shared" si="2"/>
        <v>8.584946482974639E-3</v>
      </c>
      <c r="J13" s="76">
        <f>分析係数表!G16</f>
        <v>3.2758620689655175E-2</v>
      </c>
      <c r="K13" s="78">
        <f t="shared" si="3"/>
        <v>2.8123100547675545E-4</v>
      </c>
      <c r="L13" s="79"/>
      <c r="M13" s="80"/>
      <c r="N13" s="81">
        <f>分析係数表!H16</f>
        <v>1.6682570867246702E-2</v>
      </c>
      <c r="O13" s="82">
        <f t="shared" si="4"/>
        <v>0.39061222028223025</v>
      </c>
      <c r="P13" s="76">
        <f>分析係数表!C16</f>
        <v>4.5651796563096703E-2</v>
      </c>
      <c r="Q13" s="82">
        <f t="shared" si="5"/>
        <v>1.7832149615383892E-2</v>
      </c>
      <c r="R13" s="83">
        <v>2.2191597315009127E-2</v>
      </c>
      <c r="S13" s="84">
        <f t="shared" si="6"/>
        <v>3.0776543797983766E-2</v>
      </c>
      <c r="T13" s="85">
        <f>分析係数表!F16</f>
        <v>0.28965517241379313</v>
      </c>
      <c r="U13" s="86">
        <f t="shared" si="7"/>
        <v>8.9145851001056434E-3</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投入係数表!AD14</f>
        <v>2.9320599815699086E-3</v>
      </c>
      <c r="E14" s="77">
        <f t="shared" si="0"/>
        <v>0.29320599815699083</v>
      </c>
      <c r="F14" s="76">
        <f>分析係数表!C17</f>
        <v>0.18709439528023597</v>
      </c>
      <c r="G14" s="77">
        <f t="shared" si="1"/>
        <v>5.485719891772018E-2</v>
      </c>
      <c r="H14" s="77">
        <v>0.12290136142563157</v>
      </c>
      <c r="I14" s="77">
        <f t="shared" si="2"/>
        <v>0.12290136142563157</v>
      </c>
      <c r="J14" s="76">
        <f>分析係数表!G17</f>
        <v>0.21183949688973955</v>
      </c>
      <c r="K14" s="78">
        <f t="shared" si="3"/>
        <v>2.6035362571469836E-2</v>
      </c>
      <c r="L14" s="79"/>
      <c r="M14" s="80"/>
      <c r="N14" s="81">
        <f>分析係数表!H17</f>
        <v>2.9525680606230704E-3</v>
      </c>
      <c r="O14" s="82">
        <f t="shared" si="4"/>
        <v>6.9132580036491628E-2</v>
      </c>
      <c r="P14" s="76">
        <f>分析係数表!C17</f>
        <v>0.18709439528023597</v>
      </c>
      <c r="Q14" s="82">
        <f t="shared" si="5"/>
        <v>1.2934318256089915E-2</v>
      </c>
      <c r="R14" s="83">
        <v>3.6349470425863548E-2</v>
      </c>
      <c r="S14" s="84">
        <f t="shared" si="6"/>
        <v>0.15925083185149513</v>
      </c>
      <c r="T14" s="85">
        <f>分析係数表!F17</f>
        <v>0.32134800738259622</v>
      </c>
      <c r="U14" s="86">
        <f t="shared" si="7"/>
        <v>5.1174937489498848E-2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投入係数表!AD15</f>
        <v>0</v>
      </c>
      <c r="E15" s="77">
        <f t="shared" si="0"/>
        <v>0</v>
      </c>
      <c r="F15" s="76">
        <f>分析係数表!C18</f>
        <v>0.19379844961240311</v>
      </c>
      <c r="G15" s="77">
        <f t="shared" si="1"/>
        <v>0</v>
      </c>
      <c r="H15" s="77">
        <v>1.0097033052803695E-2</v>
      </c>
      <c r="I15" s="77">
        <f t="shared" si="2"/>
        <v>1.0097033052803695E-2</v>
      </c>
      <c r="J15" s="76">
        <f>分析係数表!G18</f>
        <v>0.21558441558441557</v>
      </c>
      <c r="K15" s="78">
        <f t="shared" si="3"/>
        <v>2.1767629698252119E-3</v>
      </c>
      <c r="L15" s="79"/>
      <c r="M15" s="80"/>
      <c r="N15" s="81">
        <f>分析係数表!H18</f>
        <v>4.3783328655627279E-4</v>
      </c>
      <c r="O15" s="82">
        <f t="shared" si="4"/>
        <v>1.0251599321000658E-2</v>
      </c>
      <c r="P15" s="76">
        <f>分析係数表!C18</f>
        <v>0.19379844961240311</v>
      </c>
      <c r="Q15" s="82">
        <f t="shared" si="5"/>
        <v>1.9867440544574923E-3</v>
      </c>
      <c r="R15" s="83">
        <v>6.5946638068666635E-3</v>
      </c>
      <c r="S15" s="84">
        <f t="shared" si="6"/>
        <v>1.6691696859670358E-2</v>
      </c>
      <c r="T15" s="85">
        <f>分析係数表!F18</f>
        <v>0.45643447461629277</v>
      </c>
      <c r="U15" s="86">
        <f t="shared" si="7"/>
        <v>7.6186658865980642E-3</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投入係数表!AD16</f>
        <v>0</v>
      </c>
      <c r="E16" s="77">
        <f t="shared" si="0"/>
        <v>0</v>
      </c>
      <c r="F16" s="76">
        <f>分析係数表!C19</f>
        <v>0.18975946996975368</v>
      </c>
      <c r="G16" s="77">
        <f t="shared" si="1"/>
        <v>0</v>
      </c>
      <c r="H16" s="77">
        <v>7.4541791206662383E-3</v>
      </c>
      <c r="I16" s="77">
        <f t="shared" si="2"/>
        <v>7.4541791206662383E-3</v>
      </c>
      <c r="J16" s="76">
        <f>分析係数表!G19</f>
        <v>5.7642820380854352E-2</v>
      </c>
      <c r="K16" s="78">
        <f t="shared" si="3"/>
        <v>4.2967990813927881E-4</v>
      </c>
      <c r="L16" s="79"/>
      <c r="M16" s="80"/>
      <c r="N16" s="81">
        <f>分析係数表!H19</f>
        <v>-1.1226494527083918E-4</v>
      </c>
      <c r="O16" s="82">
        <f t="shared" si="4"/>
        <v>-2.6286152105129894E-3</v>
      </c>
      <c r="P16" s="76">
        <f>分析係数表!C19</f>
        <v>0.18975946996975368</v>
      </c>
      <c r="Q16" s="82">
        <f t="shared" si="5"/>
        <v>-4.9880462910137737E-4</v>
      </c>
      <c r="R16" s="83">
        <v>4.8487761726270766E-3</v>
      </c>
      <c r="S16" s="84">
        <f t="shared" si="6"/>
        <v>1.2302955293293314E-2</v>
      </c>
      <c r="T16" s="85">
        <f>分析係数表!F19</f>
        <v>0.23974952822096415</v>
      </c>
      <c r="U16" s="86">
        <f t="shared" si="7"/>
        <v>2.9496277272906858E-3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投入係数表!AD17</f>
        <v>0</v>
      </c>
      <c r="E17" s="77">
        <f t="shared" si="0"/>
        <v>0</v>
      </c>
      <c r="F17" s="76">
        <f>分析係数表!C20</f>
        <v>6.5301867121599799E-2</v>
      </c>
      <c r="G17" s="77">
        <f t="shared" si="1"/>
        <v>0</v>
      </c>
      <c r="H17" s="77">
        <v>3.4536949470882999E-3</v>
      </c>
      <c r="I17" s="77">
        <f t="shared" si="2"/>
        <v>3.4536949470882999E-3</v>
      </c>
      <c r="J17" s="76">
        <f>分析係数表!G20</f>
        <v>0.10011990407673861</v>
      </c>
      <c r="K17" s="78">
        <f t="shared" si="3"/>
        <v>3.4578360681279744E-4</v>
      </c>
      <c r="L17" s="79"/>
      <c r="M17" s="80"/>
      <c r="N17" s="81">
        <f>分析係数表!H20</f>
        <v>5.5009823182711204E-4</v>
      </c>
      <c r="O17" s="82">
        <f t="shared" si="4"/>
        <v>1.288021453151365E-2</v>
      </c>
      <c r="P17" s="76">
        <f>分析係数表!C20</f>
        <v>6.5301867121599799E-2</v>
      </c>
      <c r="Q17" s="82">
        <f t="shared" si="5"/>
        <v>8.4110205783460314E-4</v>
      </c>
      <c r="R17" s="83">
        <v>3.5064618824285159E-3</v>
      </c>
      <c r="S17" s="84">
        <f t="shared" si="6"/>
        <v>6.9601568295168158E-3</v>
      </c>
      <c r="T17" s="85">
        <f>分析係数表!F20</f>
        <v>0.22242206235011991</v>
      </c>
      <c r="U17" s="86">
        <f t="shared" si="7"/>
        <v>1.5480924363014022E-3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投入係数表!AD18</f>
        <v>8.3773142330568825E-5</v>
      </c>
      <c r="E18" s="77">
        <f t="shared" si="0"/>
        <v>8.3773142330568831E-3</v>
      </c>
      <c r="F18" s="76">
        <f>分析係数表!C21</f>
        <v>0.11128404669260705</v>
      </c>
      <c r="G18" s="77">
        <f t="shared" si="1"/>
        <v>9.3226142827014383E-4</v>
      </c>
      <c r="H18" s="77">
        <v>1.091925869501445E-2</v>
      </c>
      <c r="I18" s="77">
        <f t="shared" si="2"/>
        <v>1.091925869501445E-2</v>
      </c>
      <c r="J18" s="76">
        <f>分析係数表!G21</f>
        <v>0.28512917454316322</v>
      </c>
      <c r="K18" s="78">
        <f t="shared" si="3"/>
        <v>3.113399218332728E-3</v>
      </c>
      <c r="L18" s="79"/>
      <c r="M18" s="80"/>
      <c r="N18" s="81">
        <f>分析係数表!H21</f>
        <v>9.2057255122088126E-4</v>
      </c>
      <c r="O18" s="82">
        <f t="shared" si="4"/>
        <v>2.1554644726206513E-2</v>
      </c>
      <c r="P18" s="76">
        <f>分析係数表!C21</f>
        <v>0.11128404669260705</v>
      </c>
      <c r="Q18" s="82">
        <f t="shared" si="5"/>
        <v>2.3986880901537221E-3</v>
      </c>
      <c r="R18" s="83">
        <v>8.0979068997442689E-3</v>
      </c>
      <c r="S18" s="84">
        <f t="shared" si="6"/>
        <v>1.9017165594758717E-2</v>
      </c>
      <c r="T18" s="85">
        <f>分析係数表!F21</f>
        <v>0.42485822306238186</v>
      </c>
      <c r="U18" s="86">
        <f t="shared" si="7"/>
        <v>8.0795991822722527E-3</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投入係数表!AD19</f>
        <v>0</v>
      </c>
      <c r="E19" s="77">
        <f t="shared" si="0"/>
        <v>0</v>
      </c>
      <c r="F19" s="76">
        <f>分析係数表!C22</f>
        <v>0.13366912049593183</v>
      </c>
      <c r="G19" s="77">
        <f t="shared" si="1"/>
        <v>0</v>
      </c>
      <c r="H19" s="77">
        <v>1.4334265054353364E-2</v>
      </c>
      <c r="I19" s="77">
        <f t="shared" si="2"/>
        <v>1.4334265054353364E-2</v>
      </c>
      <c r="J19" s="76">
        <f>分析係数表!G22</f>
        <v>0.19466531325776801</v>
      </c>
      <c r="K19" s="78">
        <f t="shared" si="3"/>
        <v>2.7903841971255745E-3</v>
      </c>
      <c r="L19" s="79"/>
      <c r="M19" s="80"/>
      <c r="N19" s="81">
        <f>分析係数表!H22</f>
        <v>4.490597810833567E-5</v>
      </c>
      <c r="O19" s="82">
        <f t="shared" si="4"/>
        <v>1.0514460842051957E-3</v>
      </c>
      <c r="P19" s="76">
        <f>分析係数表!C22</f>
        <v>0.13366912049593183</v>
      </c>
      <c r="Q19" s="82">
        <f t="shared" si="5"/>
        <v>1.4054587332459998E-4</v>
      </c>
      <c r="R19" s="83">
        <v>2.4275959356007582E-3</v>
      </c>
      <c r="S19" s="84">
        <f t="shared" si="6"/>
        <v>1.6761860989954122E-2</v>
      </c>
      <c r="T19" s="85">
        <f>分析係数表!F22</f>
        <v>0.41154908926859529</v>
      </c>
      <c r="U19" s="86">
        <f t="shared" si="7"/>
        <v>6.898328624862414E-3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5.2572304210259785E-4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投入係数表!AD21</f>
        <v>0</v>
      </c>
      <c r="E21" s="77">
        <f t="shared" si="0"/>
        <v>0</v>
      </c>
      <c r="F21" s="76">
        <f>分析係数表!C24</f>
        <v>0.55726027397260269</v>
      </c>
      <c r="G21" s="77">
        <f t="shared" si="1"/>
        <v>0</v>
      </c>
      <c r="H21" s="77">
        <v>3.7582421604630156E-2</v>
      </c>
      <c r="I21" s="77">
        <f t="shared" si="2"/>
        <v>3.7582421604630156E-2</v>
      </c>
      <c r="J21" s="76">
        <f>分析係数表!G24</f>
        <v>0.20783847980997625</v>
      </c>
      <c r="K21" s="78">
        <f t="shared" si="3"/>
        <v>7.8110733738839394E-3</v>
      </c>
      <c r="L21" s="79"/>
      <c r="M21" s="80"/>
      <c r="N21" s="81">
        <f>分析係数表!H24</f>
        <v>3.255683412854336E-4</v>
      </c>
      <c r="O21" s="82">
        <f t="shared" si="4"/>
        <v>7.6229841104876695E-3</v>
      </c>
      <c r="P21" s="76">
        <f>分析係数表!C24</f>
        <v>0.55726027397260269</v>
      </c>
      <c r="Q21" s="82">
        <f t="shared" si="5"/>
        <v>4.2479862138991558E-3</v>
      </c>
      <c r="R21" s="83">
        <v>2.1885159555896806E-2</v>
      </c>
      <c r="S21" s="84">
        <f t="shared" si="6"/>
        <v>5.9467581160526958E-2</v>
      </c>
      <c r="T21" s="85">
        <f>分析係数表!F24</f>
        <v>0.38954869358669836</v>
      </c>
      <c r="U21" s="86">
        <f t="shared" si="7"/>
        <v>2.3165518551844233E-2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投入係数表!AD22</f>
        <v>0</v>
      </c>
      <c r="E22" s="77">
        <f t="shared" si="0"/>
        <v>0</v>
      </c>
      <c r="F22" s="76">
        <f>分析係数表!C25</f>
        <v>7.2460776218001621E-2</v>
      </c>
      <c r="G22" s="77">
        <f t="shared" si="1"/>
        <v>0</v>
      </c>
      <c r="H22" s="77">
        <v>2.8798923325248253E-2</v>
      </c>
      <c r="I22" s="77">
        <f t="shared" si="2"/>
        <v>2.8798923325248253E-2</v>
      </c>
      <c r="J22" s="76">
        <f>分析係数表!G25</f>
        <v>0.19694960212201593</v>
      </c>
      <c r="K22" s="78">
        <f t="shared" si="3"/>
        <v>5.6719364904500875E-3</v>
      </c>
      <c r="L22" s="79"/>
      <c r="M22" s="80"/>
      <c r="N22" s="81">
        <f>分析係数表!H25</f>
        <v>5.0519225371877636E-4</v>
      </c>
      <c r="O22" s="82">
        <f t="shared" si="4"/>
        <v>1.1828768447308454E-2</v>
      </c>
      <c r="P22" s="76">
        <f>分析係数表!C25</f>
        <v>7.2460776218001621E-2</v>
      </c>
      <c r="Q22" s="82">
        <f t="shared" si="5"/>
        <v>8.571217433949764E-4</v>
      </c>
      <c r="R22" s="83">
        <v>1.2551624263954982E-2</v>
      </c>
      <c r="S22" s="84">
        <f t="shared" si="6"/>
        <v>4.1350547589203236E-2</v>
      </c>
      <c r="T22" s="85">
        <f>分析係数表!F25</f>
        <v>0.34811560565870908</v>
      </c>
      <c r="U22" s="86">
        <f t="shared" si="7"/>
        <v>1.4394770918334757E-2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投入係数表!AD23</f>
        <v>0</v>
      </c>
      <c r="E23" s="77">
        <f t="shared" si="0"/>
        <v>0</v>
      </c>
      <c r="F23" s="76">
        <f>分析係数表!C26</f>
        <v>0.52994639944068989</v>
      </c>
      <c r="G23" s="77">
        <f t="shared" si="1"/>
        <v>0</v>
      </c>
      <c r="H23" s="77">
        <v>5.3702469081658835E-2</v>
      </c>
      <c r="I23" s="77">
        <f t="shared" si="2"/>
        <v>5.3702469081658835E-2</v>
      </c>
      <c r="J23" s="76">
        <f>分析係数表!G26</f>
        <v>0.19649205047072152</v>
      </c>
      <c r="K23" s="78">
        <f t="shared" si="3"/>
        <v>1.055210826519567E-2</v>
      </c>
      <c r="L23" s="79"/>
      <c r="M23" s="80"/>
      <c r="N23" s="81">
        <f>分析係数表!H26</f>
        <v>1.0148751052483862E-2</v>
      </c>
      <c r="O23" s="82">
        <f t="shared" si="4"/>
        <v>0.23762681503037425</v>
      </c>
      <c r="P23" s="76">
        <f>分析係数表!C26</f>
        <v>0.52994639944068989</v>
      </c>
      <c r="Q23" s="82">
        <f t="shared" si="5"/>
        <v>0.12592947503590565</v>
      </c>
      <c r="R23" s="83">
        <v>0.14716111326912143</v>
      </c>
      <c r="S23" s="84">
        <f t="shared" si="6"/>
        <v>0.20086358235078028</v>
      </c>
      <c r="T23" s="85">
        <f>分析係数表!F26</f>
        <v>0.33286456502207118</v>
      </c>
      <c r="U23" s="86">
        <f t="shared" si="7"/>
        <v>6.6860368967967446E-2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投入係数表!AD24</f>
        <v>8.3773142330568825E-5</v>
      </c>
      <c r="E24" s="77">
        <f t="shared" si="0"/>
        <v>8.3773142330568831E-3</v>
      </c>
      <c r="F24" s="76">
        <f>分析係数表!C27</f>
        <v>1</v>
      </c>
      <c r="G24" s="77">
        <f t="shared" si="1"/>
        <v>8.3773142330568831E-3</v>
      </c>
      <c r="H24" s="77">
        <v>1.9762362592723001E-2</v>
      </c>
      <c r="I24" s="77">
        <f t="shared" si="2"/>
        <v>1.9762362592723001E-2</v>
      </c>
      <c r="J24" s="76">
        <f>分析係数表!G27</f>
        <v>0.17101837770961673</v>
      </c>
      <c r="K24" s="78">
        <f t="shared" si="3"/>
        <v>3.3797271903167028E-3</v>
      </c>
      <c r="L24" s="79"/>
      <c r="M24" s="80"/>
      <c r="N24" s="81">
        <f>分析係数表!H27</f>
        <v>1.1349985966881842E-2</v>
      </c>
      <c r="O24" s="82">
        <f t="shared" si="4"/>
        <v>0.26575299778286327</v>
      </c>
      <c r="P24" s="76">
        <f>分析係数表!C27</f>
        <v>1</v>
      </c>
      <c r="Q24" s="82">
        <f t="shared" si="5"/>
        <v>0.26575299778286327</v>
      </c>
      <c r="R24" s="83">
        <v>0.27627360108797078</v>
      </c>
      <c r="S24" s="84">
        <f t="shared" si="6"/>
        <v>0.29603596368069379</v>
      </c>
      <c r="T24" s="85">
        <f>分析係数表!F27</f>
        <v>0.32043714720210326</v>
      </c>
      <c r="U24" s="86">
        <f t="shared" si="7"/>
        <v>9.4860919671066968E-2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投入係数表!AD25</f>
        <v>0</v>
      </c>
      <c r="E25" s="77">
        <f t="shared" si="0"/>
        <v>0</v>
      </c>
      <c r="F25" s="76">
        <f>分析係数表!C28</f>
        <v>0.16640624999999998</v>
      </c>
      <c r="G25" s="77">
        <f t="shared" si="1"/>
        <v>0</v>
      </c>
      <c r="H25" s="77">
        <v>6.5074427352444827E-2</v>
      </c>
      <c r="I25" s="77">
        <f t="shared" si="2"/>
        <v>6.5074427352444827E-2</v>
      </c>
      <c r="J25" s="76">
        <f>分析係数表!G28</f>
        <v>0.1248661800486618</v>
      </c>
      <c r="K25" s="78">
        <f t="shared" si="3"/>
        <v>8.1255951623539387E-3</v>
      </c>
      <c r="L25" s="79"/>
      <c r="M25" s="80"/>
      <c r="N25" s="81">
        <f>分析係数表!H28</f>
        <v>1.9927027785573953E-2</v>
      </c>
      <c r="O25" s="82">
        <f t="shared" si="4"/>
        <v>0.46657919986605562</v>
      </c>
      <c r="P25" s="76">
        <f>分析係数表!C28</f>
        <v>0.16640624999999998</v>
      </c>
      <c r="Q25" s="82">
        <f t="shared" si="5"/>
        <v>7.7641694977710812E-2</v>
      </c>
      <c r="R25" s="83">
        <v>9.2062765870917163E-2</v>
      </c>
      <c r="S25" s="84">
        <f t="shared" si="6"/>
        <v>0.157137193223362</v>
      </c>
      <c r="T25" s="85">
        <f>分析係数表!F28</f>
        <v>0.21187347931873479</v>
      </c>
      <c r="U25" s="86">
        <f t="shared" si="7"/>
        <v>3.3293203858614021E-2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投入係数表!AD26</f>
        <v>1.6670855323783196E-2</v>
      </c>
      <c r="E26" s="77">
        <f t="shared" si="0"/>
        <v>1.6670855323783196</v>
      </c>
      <c r="F26" s="76">
        <f>分析係数表!C29</f>
        <v>0.73364739989128469</v>
      </c>
      <c r="G26" s="77">
        <f t="shared" si="1"/>
        <v>1.2230529662257323</v>
      </c>
      <c r="H26" s="77">
        <v>1.4882232449771058</v>
      </c>
      <c r="I26" s="77">
        <f t="shared" si="2"/>
        <v>1.4882232449771058</v>
      </c>
      <c r="J26" s="76">
        <f>分析係数表!G29</f>
        <v>0.26009380097879281</v>
      </c>
      <c r="K26" s="78">
        <f t="shared" si="3"/>
        <v>0.38707764049108856</v>
      </c>
      <c r="L26" s="79"/>
      <c r="M26" s="80"/>
      <c r="N26" s="81">
        <f>分析係数表!H29</f>
        <v>1.0137524557956778E-2</v>
      </c>
      <c r="O26" s="82">
        <f t="shared" si="4"/>
        <v>0.23736395350932296</v>
      </c>
      <c r="P26" s="76">
        <f>分析係数表!C29</f>
        <v>0.73364739989128469</v>
      </c>
      <c r="Q26" s="82">
        <f t="shared" si="5"/>
        <v>0.17414144732003056</v>
      </c>
      <c r="R26" s="83">
        <v>0.28727902873593336</v>
      </c>
      <c r="S26" s="84">
        <f t="shared" si="6"/>
        <v>1.7755022737130393</v>
      </c>
      <c r="T26" s="85">
        <f>分析係数表!F29</f>
        <v>0.41032830342577487</v>
      </c>
      <c r="U26" s="86">
        <f t="shared" si="7"/>
        <v>0.7285388357012772</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投入係数表!AD27</f>
        <v>2.5969674122476335E-3</v>
      </c>
      <c r="E27" s="77">
        <f t="shared" si="0"/>
        <v>0.25969674122476333</v>
      </c>
      <c r="F27" s="76">
        <f>分析係数表!C30</f>
        <v>1</v>
      </c>
      <c r="G27" s="77">
        <f t="shared" si="1"/>
        <v>0.25969674122476333</v>
      </c>
      <c r="H27" s="77">
        <v>0.30691482078801924</v>
      </c>
      <c r="I27" s="77">
        <f t="shared" si="2"/>
        <v>0.30691482078801924</v>
      </c>
      <c r="J27" s="76">
        <f>分析係数表!G30</f>
        <v>0.34455785557569396</v>
      </c>
      <c r="K27" s="78">
        <f t="shared" si="3"/>
        <v>0.10574991249511832</v>
      </c>
      <c r="L27" s="79"/>
      <c r="M27" s="80"/>
      <c r="N27" s="81">
        <f>分析係数表!H30</f>
        <v>0</v>
      </c>
      <c r="O27" s="82">
        <f t="shared" si="4"/>
        <v>0</v>
      </c>
      <c r="P27" s="76">
        <f>分析係数表!C30</f>
        <v>1</v>
      </c>
      <c r="Q27" s="82">
        <f t="shared" si="5"/>
        <v>0</v>
      </c>
      <c r="R27" s="83">
        <v>5.8087738497168098E-2</v>
      </c>
      <c r="S27" s="84">
        <f t="shared" si="6"/>
        <v>0.36500255928518732</v>
      </c>
      <c r="T27" s="85">
        <f>分析係数表!F30</f>
        <v>0.43861490031479539</v>
      </c>
      <c r="U27" s="86">
        <f t="shared" si="7"/>
        <v>0.16009556115551762</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投入係数表!AD28</f>
        <v>5.1101616821646982E-3</v>
      </c>
      <c r="E28" s="77">
        <f t="shared" si="0"/>
        <v>0.51101616821646978</v>
      </c>
      <c r="F28" s="76">
        <f>分析係数表!C31</f>
        <v>8.5246870996353641E-2</v>
      </c>
      <c r="G28" s="77">
        <f t="shared" si="1"/>
        <v>4.3562529369000354E-2</v>
      </c>
      <c r="H28" s="77">
        <v>5.8134863386881272E-2</v>
      </c>
      <c r="I28" s="77">
        <f t="shared" si="2"/>
        <v>5.8134863386881272E-2</v>
      </c>
      <c r="J28" s="76">
        <f>分析係数表!G31</f>
        <v>7.1346375143843496E-2</v>
      </c>
      <c r="K28" s="78">
        <f t="shared" si="3"/>
        <v>4.1477117721365232E-3</v>
      </c>
      <c r="L28" s="79"/>
      <c r="M28" s="80"/>
      <c r="N28" s="81">
        <f>分析係数表!H31</f>
        <v>2.2093741229301151E-2</v>
      </c>
      <c r="O28" s="82">
        <f t="shared" si="4"/>
        <v>0.51731147342895634</v>
      </c>
      <c r="P28" s="76">
        <f>分析係数表!C31</f>
        <v>8.5246870996353641E-2</v>
      </c>
      <c r="Q28" s="82">
        <f t="shared" si="5"/>
        <v>4.4099184440331868E-2</v>
      </c>
      <c r="R28" s="83">
        <v>6.022330329015229E-2</v>
      </c>
      <c r="S28" s="84">
        <f t="shared" si="6"/>
        <v>0.11835816667703355</v>
      </c>
      <c r="T28" s="85">
        <f>分析係数表!F31</f>
        <v>0.34637514384349827</v>
      </c>
      <c r="U28" s="86">
        <f t="shared" si="7"/>
        <v>4.0996327007810238E-2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投入係数表!AD29</f>
        <v>1.2565971349585323E-3</v>
      </c>
      <c r="E29" s="77">
        <f t="shared" si="0"/>
        <v>0.12565971349585323</v>
      </c>
      <c r="F29" s="76">
        <f>分析係数表!C32</f>
        <v>0.30214830214830213</v>
      </c>
      <c r="G29" s="77">
        <f t="shared" si="1"/>
        <v>3.7967869081214141E-2</v>
      </c>
      <c r="H29" s="77">
        <v>4.6476923913920443E-2</v>
      </c>
      <c r="I29" s="77">
        <f t="shared" si="2"/>
        <v>4.6476923913920443E-2</v>
      </c>
      <c r="J29" s="76">
        <f>分析係数表!G32</f>
        <v>0.14123006833712984</v>
      </c>
      <c r="K29" s="78">
        <f t="shared" si="3"/>
        <v>6.5639391404625682E-3</v>
      </c>
      <c r="L29" s="79"/>
      <c r="M29" s="80"/>
      <c r="N29" s="81">
        <f>分析係数表!H32</f>
        <v>6.1970249789503225E-3</v>
      </c>
      <c r="O29" s="82">
        <f t="shared" si="4"/>
        <v>0.14509955962031701</v>
      </c>
      <c r="P29" s="76">
        <f>分析係数表!C32</f>
        <v>0.30214830214830213</v>
      </c>
      <c r="Q29" s="82">
        <f t="shared" si="5"/>
        <v>4.384158558174512E-2</v>
      </c>
      <c r="R29" s="83">
        <v>5.6976647722017396E-2</v>
      </c>
      <c r="S29" s="84">
        <f t="shared" si="6"/>
        <v>0.10345357163593784</v>
      </c>
      <c r="T29" s="85">
        <f>分析係数表!F32</f>
        <v>0.48519362186788156</v>
      </c>
      <c r="U29" s="86">
        <f t="shared" si="7"/>
        <v>5.0195013117209024E-2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投入係数表!AD30</f>
        <v>3.3509256932227529E-3</v>
      </c>
      <c r="E30" s="77">
        <f t="shared" si="0"/>
        <v>0.33509256932227527</v>
      </c>
      <c r="F30" s="76">
        <f>分析係数表!C33</f>
        <v>0.62789160608063455</v>
      </c>
      <c r="G30" s="77">
        <f t="shared" si="1"/>
        <v>0.2104018115374498</v>
      </c>
      <c r="H30" s="77">
        <v>0.23769701520472045</v>
      </c>
      <c r="I30" s="77">
        <f t="shared" si="2"/>
        <v>0.23769701520472045</v>
      </c>
      <c r="J30" s="76">
        <f>分析係数表!G33</f>
        <v>0.50525210084033612</v>
      </c>
      <c r="K30" s="78">
        <f t="shared" si="3"/>
        <v>0.12009691629566233</v>
      </c>
      <c r="L30" s="79"/>
      <c r="M30" s="80"/>
      <c r="N30" s="81">
        <f>分析係数表!H33</f>
        <v>9.5425203480213302E-4</v>
      </c>
      <c r="O30" s="82">
        <f t="shared" si="4"/>
        <v>2.234322928936041E-2</v>
      </c>
      <c r="P30" s="76">
        <f>分析係数表!C33</f>
        <v>0.62789160608063455</v>
      </c>
      <c r="Q30" s="82">
        <f t="shared" si="5"/>
        <v>1.4029126123524383E-2</v>
      </c>
      <c r="R30" s="83">
        <v>6.1595674789482378E-2</v>
      </c>
      <c r="S30" s="84">
        <f t="shared" si="6"/>
        <v>0.29929268999420283</v>
      </c>
      <c r="T30" s="85">
        <f>分析係数表!F33</f>
        <v>0.63235294117647056</v>
      </c>
      <c r="U30" s="86">
        <f t="shared" si="7"/>
        <v>0.18925861279045178</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投入係数表!AD31</f>
        <v>5.6965736784786794E-3</v>
      </c>
      <c r="E31" s="77">
        <f t="shared" si="0"/>
        <v>0.56965736784786791</v>
      </c>
      <c r="F31" s="76">
        <f>分析係数表!C34</f>
        <v>0.27565714917493578</v>
      </c>
      <c r="G31" s="77">
        <f t="shared" si="1"/>
        <v>0.15703012602744099</v>
      </c>
      <c r="H31" s="77">
        <v>0.31091253442581668</v>
      </c>
      <c r="I31" s="77">
        <f t="shared" si="2"/>
        <v>0.31091253442581668</v>
      </c>
      <c r="J31" s="76">
        <f>分析係数表!G34</f>
        <v>0.42483061710309467</v>
      </c>
      <c r="K31" s="78">
        <f t="shared" si="3"/>
        <v>0.13208516386520686</v>
      </c>
      <c r="L31" s="79"/>
      <c r="M31" s="80"/>
      <c r="N31" s="81">
        <f>分析係数表!H34</f>
        <v>0.15684535503788941</v>
      </c>
      <c r="O31" s="82">
        <f t="shared" si="4"/>
        <v>3.6724383106076974</v>
      </c>
      <c r="P31" s="76">
        <f>分析係数表!C34</f>
        <v>0.27565714917493578</v>
      </c>
      <c r="Q31" s="82">
        <f t="shared" si="5"/>
        <v>1.0123338752229352</v>
      </c>
      <c r="R31" s="83">
        <v>1.1395334140572573</v>
      </c>
      <c r="S31" s="84">
        <f t="shared" si="6"/>
        <v>1.4504459484830741</v>
      </c>
      <c r="T31" s="85">
        <f>分析係数表!F34</f>
        <v>0.69468351339803458</v>
      </c>
      <c r="U31" s="86">
        <f t="shared" si="7"/>
        <v>1.0076008874861666</v>
      </c>
      <c r="V31" s="87">
        <f>分析係数表!D34</f>
        <v>0.20460233168528352</v>
      </c>
      <c r="W31" s="88">
        <f t="shared" si="8"/>
        <v>0</v>
      </c>
      <c r="X31" s="76">
        <f>分析係数表!E34</f>
        <v>0.14466214978941586</v>
      </c>
      <c r="Y31" s="89">
        <f t="shared" si="9"/>
        <v>0</v>
      </c>
    </row>
    <row r="32" spans="1:25" x14ac:dyDescent="0.2">
      <c r="A32" s="6" t="s">
        <v>20</v>
      </c>
      <c r="B32" s="5" t="s">
        <v>37</v>
      </c>
      <c r="C32" s="75">
        <f>最終需要_まとめ!C33</f>
        <v>100</v>
      </c>
      <c r="D32" s="76">
        <f>投入係数表!AD32</f>
        <v>4.8169556840077073E-2</v>
      </c>
      <c r="E32" s="77">
        <f t="shared" si="0"/>
        <v>4.8169556840077075</v>
      </c>
      <c r="F32" s="76">
        <f>分析係数表!C35</f>
        <v>1</v>
      </c>
      <c r="G32" s="77">
        <f t="shared" si="1"/>
        <v>4.8169556840077075</v>
      </c>
      <c r="H32" s="77">
        <v>5.2762404397955418</v>
      </c>
      <c r="I32" s="77">
        <f t="shared" si="2"/>
        <v>105.27624043979554</v>
      </c>
      <c r="J32" s="76">
        <f>分析係数表!G35</f>
        <v>0.31381419117031079</v>
      </c>
      <c r="K32" s="78">
        <f t="shared" si="3"/>
        <v>33.037178243065604</v>
      </c>
      <c r="L32" s="79"/>
      <c r="M32" s="80"/>
      <c r="N32" s="81">
        <f>分析係数表!H35</f>
        <v>5.8153241650294694E-2</v>
      </c>
      <c r="O32" s="82">
        <f t="shared" si="4"/>
        <v>1.3616226790457286</v>
      </c>
      <c r="P32" s="76">
        <f>分析係数表!C35</f>
        <v>1</v>
      </c>
      <c r="Q32" s="82">
        <f t="shared" si="5"/>
        <v>1.3616226790457286</v>
      </c>
      <c r="R32" s="83">
        <v>1.7594980338270994</v>
      </c>
      <c r="S32" s="84">
        <f t="shared" si="6"/>
        <v>107.03573847362264</v>
      </c>
      <c r="T32" s="85">
        <f>分析係数表!F35</f>
        <v>0.63575437714668681</v>
      </c>
      <c r="U32" s="86">
        <f t="shared" si="7"/>
        <v>68.048439245733633</v>
      </c>
      <c r="V32" s="87">
        <f>分析係数表!D35</f>
        <v>1.6503309039122057E-2</v>
      </c>
      <c r="W32" s="88">
        <f t="shared" si="8"/>
        <v>2</v>
      </c>
      <c r="X32" s="76">
        <f>分析係数表!E35</f>
        <v>1.4911619334841249E-2</v>
      </c>
      <c r="Y32" s="89">
        <f t="shared" si="9"/>
        <v>2</v>
      </c>
    </row>
    <row r="33" spans="1:25" x14ac:dyDescent="0.2">
      <c r="A33" s="6" t="s">
        <v>21</v>
      </c>
      <c r="B33" s="5" t="s">
        <v>38</v>
      </c>
      <c r="C33" s="90"/>
      <c r="D33" s="76">
        <f>投入係数表!AD33</f>
        <v>1.4408980480857836E-2</v>
      </c>
      <c r="E33" s="77">
        <f t="shared" si="0"/>
        <v>1.4408980480857836</v>
      </c>
      <c r="F33" s="76">
        <f>分析係数表!C36</f>
        <v>0.71183260362767953</v>
      </c>
      <c r="G33" s="77">
        <f t="shared" si="1"/>
        <v>1.0256782091309447</v>
      </c>
      <c r="H33" s="77">
        <v>1.1715449991626172</v>
      </c>
      <c r="I33" s="77">
        <f t="shared" si="2"/>
        <v>1.1715449991626172</v>
      </c>
      <c r="J33" s="76">
        <f>分析係数表!G36</f>
        <v>2.303890306122449E-2</v>
      </c>
      <c r="K33" s="78">
        <f t="shared" si="3"/>
        <v>2.6991111667569866E-2</v>
      </c>
      <c r="L33" s="79"/>
      <c r="M33" s="80"/>
      <c r="N33" s="81">
        <f>分析係数表!H36</f>
        <v>0.16821779399382542</v>
      </c>
      <c r="O33" s="82">
        <f t="shared" si="4"/>
        <v>3.9387170314326632</v>
      </c>
      <c r="P33" s="76">
        <f>分析係数表!C36</f>
        <v>0.71183260362767953</v>
      </c>
      <c r="Q33" s="82">
        <f t="shared" si="5"/>
        <v>2.8037071994373974</v>
      </c>
      <c r="R33" s="83">
        <v>2.9493410264512185</v>
      </c>
      <c r="S33" s="84">
        <f t="shared" si="6"/>
        <v>4.120886025613836</v>
      </c>
      <c r="T33" s="85">
        <f>分析係数表!F36</f>
        <v>0.87794961734693877</v>
      </c>
      <c r="U33" s="86">
        <f t="shared" si="7"/>
        <v>3.6179303093180146</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投入係数表!AD34</f>
        <v>2.8482868392393397E-2</v>
      </c>
      <c r="E34" s="77">
        <f t="shared" si="0"/>
        <v>2.8482868392393397</v>
      </c>
      <c r="F34" s="76">
        <f>分析係数表!C37</f>
        <v>0.53618737957610785</v>
      </c>
      <c r="G34" s="77">
        <f t="shared" si="1"/>
        <v>1.5272154566128564</v>
      </c>
      <c r="H34" s="77">
        <v>1.8850094941252826</v>
      </c>
      <c r="I34" s="77">
        <f t="shared" si="2"/>
        <v>1.8850094941252826</v>
      </c>
      <c r="J34" s="76">
        <f>分析係数表!G37</f>
        <v>0.49029596047068413</v>
      </c>
      <c r="K34" s="78">
        <f t="shared" si="3"/>
        <v>0.92421254041851386</v>
      </c>
      <c r="L34" s="79"/>
      <c r="M34" s="80"/>
      <c r="N34" s="81">
        <f>分析係数表!H37</f>
        <v>4.9362896435587986E-2</v>
      </c>
      <c r="O34" s="82">
        <f t="shared" si="4"/>
        <v>1.1558021080625616</v>
      </c>
      <c r="P34" s="76">
        <f>分析係数表!C37</f>
        <v>0.53618737957610785</v>
      </c>
      <c r="Q34" s="82">
        <f t="shared" si="5"/>
        <v>0.61972650363060633</v>
      </c>
      <c r="R34" s="83">
        <v>0.81679217448878161</v>
      </c>
      <c r="S34" s="84">
        <f t="shared" si="6"/>
        <v>2.7018016686140642</v>
      </c>
      <c r="T34" s="85">
        <f>分析係数表!F37</f>
        <v>0.71575569252712545</v>
      </c>
      <c r="U34" s="86">
        <f t="shared" si="7"/>
        <v>1.9338299243898027</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投入係数表!AD35</f>
        <v>5.8389880204406469E-2</v>
      </c>
      <c r="E35" s="77">
        <f t="shared" si="0"/>
        <v>5.838988020440647</v>
      </c>
      <c r="F35" s="76">
        <f>分析係数表!C38</f>
        <v>4.5765302018820897E-2</v>
      </c>
      <c r="G35" s="77">
        <f t="shared" si="1"/>
        <v>0.26722305023974335</v>
      </c>
      <c r="H35" s="77">
        <v>0.29666127528033442</v>
      </c>
      <c r="I35" s="77">
        <f t="shared" si="2"/>
        <v>0.29666127528033442</v>
      </c>
      <c r="J35" s="76">
        <f>分析係数表!G38</f>
        <v>0.29880478087649404</v>
      </c>
      <c r="K35" s="78">
        <f t="shared" si="3"/>
        <v>8.8643807354681609E-2</v>
      </c>
      <c r="L35" s="79"/>
      <c r="M35" s="80"/>
      <c r="N35" s="81">
        <f>分析係数表!H38</f>
        <v>4.3266909907381419E-2</v>
      </c>
      <c r="O35" s="82">
        <f t="shared" si="4"/>
        <v>1.0130683021317062</v>
      </c>
      <c r="P35" s="76">
        <f>分析係数表!C38</f>
        <v>4.5765302018820897E-2</v>
      </c>
      <c r="Q35" s="82">
        <f t="shared" si="5"/>
        <v>4.6363376812751628E-2</v>
      </c>
      <c r="R35" s="83">
        <v>6.2535669712867156E-2</v>
      </c>
      <c r="S35" s="84">
        <f t="shared" si="6"/>
        <v>0.35919694499320159</v>
      </c>
      <c r="T35" s="85">
        <f>分析係数表!F38</f>
        <v>0.49667994687915007</v>
      </c>
      <c r="U35" s="86">
        <f t="shared" si="7"/>
        <v>0.17840591955837637</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投入係数表!AD36</f>
        <v>0</v>
      </c>
      <c r="E36" s="77">
        <f t="shared" si="0"/>
        <v>0</v>
      </c>
      <c r="F36" s="76">
        <f>分析係数表!C39</f>
        <v>1</v>
      </c>
      <c r="G36" s="77">
        <f t="shared" si="1"/>
        <v>0</v>
      </c>
      <c r="H36" s="77">
        <v>0.18731779124613906</v>
      </c>
      <c r="I36" s="77">
        <f t="shared" si="2"/>
        <v>0.18731779124613906</v>
      </c>
      <c r="J36" s="76">
        <f>分析係数表!G39</f>
        <v>0.34650769117538827</v>
      </c>
      <c r="K36" s="78">
        <f t="shared" si="3"/>
        <v>6.4907055360773E-2</v>
      </c>
      <c r="L36" s="79"/>
      <c r="M36" s="80"/>
      <c r="N36" s="81">
        <f>分析係数表!H39</f>
        <v>3.8057816446814483E-3</v>
      </c>
      <c r="O36" s="82">
        <f t="shared" si="4"/>
        <v>8.9110055636390351E-2</v>
      </c>
      <c r="P36" s="76">
        <f>分析係数表!C39</f>
        <v>1</v>
      </c>
      <c r="Q36" s="82">
        <f t="shared" si="5"/>
        <v>8.9110055636390351E-2</v>
      </c>
      <c r="R36" s="83">
        <v>0.31291354830879647</v>
      </c>
      <c r="S36" s="84">
        <f t="shared" si="6"/>
        <v>0.50023133955493559</v>
      </c>
      <c r="T36" s="85">
        <f>分析係数表!F39</f>
        <v>0.69721056892617939</v>
      </c>
      <c r="U36" s="86">
        <f t="shared" si="7"/>
        <v>0.34876657684580148</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投入係数表!AD37</f>
        <v>2.5131942699170643E-4</v>
      </c>
      <c r="E37" s="77">
        <f t="shared" si="0"/>
        <v>2.5131942699170642E-2</v>
      </c>
      <c r="F37" s="76">
        <f>分析係数表!C40</f>
        <v>0.81742190937087544</v>
      </c>
      <c r="G37" s="77">
        <f t="shared" si="1"/>
        <v>2.0543400587355501E-2</v>
      </c>
      <c r="H37" s="77">
        <v>2.3725474191971022E-2</v>
      </c>
      <c r="I37" s="77">
        <f t="shared" si="2"/>
        <v>2.3725474191971022E-2</v>
      </c>
      <c r="J37" s="76">
        <f>分析係数表!G40</f>
        <v>0.56450715973863475</v>
      </c>
      <c r="K37" s="78">
        <f t="shared" si="3"/>
        <v>1.3393200049561842E-2</v>
      </c>
      <c r="L37" s="79"/>
      <c r="M37" s="80"/>
      <c r="N37" s="81">
        <f>分析係数表!H40</f>
        <v>3.0412573673870333E-2</v>
      </c>
      <c r="O37" s="82">
        <f t="shared" si="4"/>
        <v>0.71209186052796891</v>
      </c>
      <c r="P37" s="76">
        <f>分析係数表!C40</f>
        <v>0.81742190937087544</v>
      </c>
      <c r="Q37" s="82">
        <f t="shared" si="5"/>
        <v>0.58207948828023148</v>
      </c>
      <c r="R37" s="83">
        <v>0.58371834197430172</v>
      </c>
      <c r="S37" s="84">
        <f t="shared" si="6"/>
        <v>0.60744381616627274</v>
      </c>
      <c r="T37" s="85">
        <f>分析係数表!F40</f>
        <v>0.75483108577783953</v>
      </c>
      <c r="U37" s="86">
        <f t="shared" si="7"/>
        <v>0.45851747530582199</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投入係数表!AD38</f>
        <v>8.3773142330568825E-5</v>
      </c>
      <c r="E38" s="77">
        <f t="shared" si="0"/>
        <v>8.3773142330568831E-3</v>
      </c>
      <c r="F38" s="76">
        <f>分析係数表!C41</f>
        <v>0.72941623882867468</v>
      </c>
      <c r="G38" s="77">
        <f t="shared" si="1"/>
        <v>6.1105490393622754E-3</v>
      </c>
      <c r="H38" s="77">
        <v>8.5977474803983212E-3</v>
      </c>
      <c r="I38" s="77">
        <f t="shared" si="2"/>
        <v>8.5977474803983212E-3</v>
      </c>
      <c r="J38" s="76">
        <f>分析係数表!G41</f>
        <v>0.453348349649138</v>
      </c>
      <c r="K38" s="78">
        <f t="shared" si="3"/>
        <v>3.8977746309386135E-3</v>
      </c>
      <c r="L38" s="79"/>
      <c r="M38" s="80"/>
      <c r="N38" s="81">
        <f>分析係数表!H41</f>
        <v>5.191131069323604E-2</v>
      </c>
      <c r="O38" s="82">
        <f t="shared" si="4"/>
        <v>1.2154716733412065</v>
      </c>
      <c r="P38" s="76">
        <f>分析係数表!C41</f>
        <v>0.72941623882867468</v>
      </c>
      <c r="Q38" s="82">
        <f t="shared" si="5"/>
        <v>0.88658477637133837</v>
      </c>
      <c r="R38" s="83">
        <v>0.90215323534561398</v>
      </c>
      <c r="S38" s="84">
        <f t="shared" si="6"/>
        <v>0.9107509828260123</v>
      </c>
      <c r="T38" s="85">
        <f>分析係数表!F41</f>
        <v>0.55271593173351818</v>
      </c>
      <c r="U38" s="86">
        <f t="shared" si="7"/>
        <v>0.50338657804989684</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投入係数表!AD39</f>
        <v>2.5969674122476335E-3</v>
      </c>
      <c r="E39" s="77">
        <f>$C$32*D39</f>
        <v>0.25969674122476333</v>
      </c>
      <c r="F39" s="76">
        <f>分析係数表!C42</f>
        <v>0.64552736982643522</v>
      </c>
      <c r="G39" s="77">
        <f>E39*F39</f>
        <v>0.16764135431531785</v>
      </c>
      <c r="H39" s="77">
        <v>0.18930799960598751</v>
      </c>
      <c r="I39" s="77">
        <f>C39+H39</f>
        <v>0.18930799960598751</v>
      </c>
      <c r="J39" s="76">
        <f>分析係数表!G42</f>
        <v>0.48562628336755648</v>
      </c>
      <c r="K39" s="78">
        <f>I39*J39</f>
        <v>9.1932940260402565E-2</v>
      </c>
      <c r="L39" s="79"/>
      <c r="M39" s="80"/>
      <c r="N39" s="81">
        <f>分析係数表!H42</f>
        <v>1.1765366264383946E-2</v>
      </c>
      <c r="O39" s="82">
        <f t="shared" si="4"/>
        <v>0.2754788740617613</v>
      </c>
      <c r="P39" s="76">
        <f>分析係数表!C42</f>
        <v>0.64552736982643522</v>
      </c>
      <c r="Q39" s="82">
        <f>O39*P39</f>
        <v>0.17782915301583657</v>
      </c>
      <c r="R39" s="83">
        <v>0.19130812066777284</v>
      </c>
      <c r="S39" s="84">
        <f>I39+R39</f>
        <v>0.38061612027376035</v>
      </c>
      <c r="T39" s="85">
        <f>分析係数表!F42</f>
        <v>0.5462012320328542</v>
      </c>
      <c r="U39" s="86">
        <f>S39*T39</f>
        <v>0.20789299382509291</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投入係数表!AD40</f>
        <v>0.11569070955851554</v>
      </c>
      <c r="E40" s="77">
        <f>$C$32*D40</f>
        <v>11.569070955851554</v>
      </c>
      <c r="F40" s="76">
        <f>分析係数表!C43</f>
        <v>0.44974585997704541</v>
      </c>
      <c r="G40" s="77">
        <f>E40*F40</f>
        <v>5.203141766174916</v>
      </c>
      <c r="H40" s="77">
        <v>5.9977259785861587</v>
      </c>
      <c r="I40" s="77">
        <f>C40+H40</f>
        <v>5.9977259785861587</v>
      </c>
      <c r="J40" s="76">
        <f>分析係数表!G43</f>
        <v>0.36430023338101331</v>
      </c>
      <c r="K40" s="78">
        <f>I40*J40</f>
        <v>2.184972973754304</v>
      </c>
      <c r="L40" s="79"/>
      <c r="M40" s="80"/>
      <c r="N40" s="81">
        <f>分析係数表!H43</f>
        <v>3.2949761436991298E-2</v>
      </c>
      <c r="O40" s="82">
        <f t="shared" si="4"/>
        <v>0.7714985642855624</v>
      </c>
      <c r="P40" s="76">
        <f>分析係数表!C43</f>
        <v>0.44974585997704541</v>
      </c>
      <c r="Q40" s="82">
        <f>O40*P40</f>
        <v>0.3469782852656661</v>
      </c>
      <c r="R40" s="83">
        <v>0.69395543122553083</v>
      </c>
      <c r="S40" s="84">
        <f>I40+R40</f>
        <v>6.6916814098116895</v>
      </c>
      <c r="T40" s="85">
        <f>分析係数表!F43</f>
        <v>0.57336445080177667</v>
      </c>
      <c r="U40" s="86">
        <f>S40*T40</f>
        <v>3.8367722364771382</v>
      </c>
      <c r="V40" s="87">
        <f>分析係数表!D43</f>
        <v>9.4481668297824284E-2</v>
      </c>
      <c r="W40" s="88">
        <f>ROUND(S40*V40,0)</f>
        <v>1</v>
      </c>
      <c r="X40" s="76">
        <f>分析係数表!E43</f>
        <v>6.9412030414815931E-2</v>
      </c>
      <c r="Y40" s="89">
        <f>ROUND(S40*X40,0)</f>
        <v>0</v>
      </c>
    </row>
    <row r="41" spans="1:25" x14ac:dyDescent="0.2">
      <c r="A41" s="6" t="s">
        <v>340</v>
      </c>
      <c r="B41" s="5" t="s">
        <v>42</v>
      </c>
      <c r="C41" s="90"/>
      <c r="D41" s="76">
        <f>投入係数表!AD41</f>
        <v>8.3773142330568825E-5</v>
      </c>
      <c r="E41" s="77">
        <f>$C$32*D41</f>
        <v>8.3773142330568831E-3</v>
      </c>
      <c r="F41" s="76">
        <f>分析係数表!C44</f>
        <v>0.68535687071374141</v>
      </c>
      <c r="G41" s="77">
        <f>E41*F41</f>
        <v>5.7414498677535522E-3</v>
      </c>
      <c r="H41" s="77">
        <v>1.3553805054835701E-2</v>
      </c>
      <c r="I41" s="77">
        <f>C41+H41</f>
        <v>1.3553805054835701E-2</v>
      </c>
      <c r="J41" s="76">
        <f>分析係数表!G44</f>
        <v>0.27039319248826293</v>
      </c>
      <c r="K41" s="78">
        <f>I41*J41</f>
        <v>3.6648566191405806E-3</v>
      </c>
      <c r="L41" s="79"/>
      <c r="M41" s="80"/>
      <c r="N41" s="81">
        <f>分析係数表!H44</f>
        <v>0.11684535503788943</v>
      </c>
      <c r="O41" s="82">
        <f t="shared" si="4"/>
        <v>2.7358627111019196</v>
      </c>
      <c r="P41" s="76">
        <f>分析係数表!C44</f>
        <v>0.68535687071374141</v>
      </c>
      <c r="Q41" s="82">
        <f>O41*P41</f>
        <v>1.8750423063832244</v>
      </c>
      <c r="R41" s="83">
        <v>1.9101439600798502</v>
      </c>
      <c r="S41" s="84">
        <f>I41+R41</f>
        <v>1.9236977651346858</v>
      </c>
      <c r="T41" s="85">
        <f>分析係数表!F44</f>
        <v>0.52366979655712054</v>
      </c>
      <c r="U41" s="86">
        <f>S41*T41</f>
        <v>1.0073824173054684</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投入係数表!AD42</f>
        <v>1.2230878780263047E-2</v>
      </c>
      <c r="E42" s="77">
        <f>$C$32*D42</f>
        <v>1.2230878780263048</v>
      </c>
      <c r="F42" s="76">
        <f>分析係数表!C45</f>
        <v>1</v>
      </c>
      <c r="G42" s="77">
        <f>E42*F42</f>
        <v>1.2230878780263048</v>
      </c>
      <c r="H42" s="77">
        <v>1.3505907907887094</v>
      </c>
      <c r="I42" s="77">
        <f>C42+H42</f>
        <v>1.3505907907887094</v>
      </c>
      <c r="J42" s="76">
        <f>分析係数表!G45</f>
        <v>0</v>
      </c>
      <c r="K42" s="78">
        <f>I42*J42</f>
        <v>0</v>
      </c>
      <c r="L42" s="79"/>
      <c r="M42" s="80"/>
      <c r="N42" s="81">
        <f>分析係数表!H45</f>
        <v>0</v>
      </c>
      <c r="O42" s="82">
        <f t="shared" si="4"/>
        <v>0</v>
      </c>
      <c r="P42" s="76">
        <f>分析係数表!C45</f>
        <v>1</v>
      </c>
      <c r="Q42" s="82">
        <f>O42*P42</f>
        <v>0</v>
      </c>
      <c r="R42" s="83">
        <v>7.4820510524356523E-2</v>
      </c>
      <c r="S42" s="84">
        <f>I42+R42</f>
        <v>1.4254113013130658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8.6286336600485888E-3</v>
      </c>
      <c r="E43" s="77">
        <f>$C$32*D43</f>
        <v>0.86286336600485891</v>
      </c>
      <c r="F43" s="76">
        <f>分析係数表!C46</f>
        <v>1</v>
      </c>
      <c r="G43" s="77">
        <f>E43*F43</f>
        <v>0.86286336600485891</v>
      </c>
      <c r="H43" s="77">
        <v>0.98799457158081661</v>
      </c>
      <c r="I43" s="77">
        <f>C43+H43</f>
        <v>0.98799457158081661</v>
      </c>
      <c r="J43" s="76">
        <f>分析係数表!G46</f>
        <v>9.2635479388605835E-3</v>
      </c>
      <c r="K43" s="78">
        <f>I43*J43</f>
        <v>9.1523350771729184E-3</v>
      </c>
      <c r="L43" s="79"/>
      <c r="M43" s="80"/>
      <c r="N43" s="81">
        <f>分析係数表!H46</f>
        <v>4.7106371035644121E-2</v>
      </c>
      <c r="O43" s="82">
        <f t="shared" si="4"/>
        <v>1.1029669423312505</v>
      </c>
      <c r="P43" s="76">
        <f>分析係数表!C46</f>
        <v>1</v>
      </c>
      <c r="Q43" s="82">
        <f>O43*P43</f>
        <v>1.1029669423312505</v>
      </c>
      <c r="R43" s="83">
        <v>1.1804358485661028</v>
      </c>
      <c r="S43" s="84">
        <f>I43+R43</f>
        <v>2.1684304201469193</v>
      </c>
      <c r="T43" s="85">
        <f>分析係数表!F46</f>
        <v>0.31310792033348772</v>
      </c>
      <c r="U43" s="86">
        <f>S43*T43</f>
        <v>0.67895273924007293</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投入係数表!AD44</f>
        <v>0.33341710647566392</v>
      </c>
      <c r="E44" s="91">
        <f>SUM(E5:E43)</f>
        <v>33.341710647566394</v>
      </c>
      <c r="F44" s="92">
        <f>分析係数表!C47</f>
        <v>0.38982283979167087</v>
      </c>
      <c r="G44" s="91">
        <f>SUM(G5:G43)</f>
        <v>17.226766015381379</v>
      </c>
      <c r="H44" s="91">
        <f>SUM(H5:H43)</f>
        <v>20.614531397722921</v>
      </c>
      <c r="I44" s="91">
        <f>SUM(I5:I43)</f>
        <v>120.61453139772294</v>
      </c>
      <c r="J44" s="92">
        <f>分析係数表!G47</f>
        <v>0.23326731469175374</v>
      </c>
      <c r="K44" s="93">
        <f>SUM(K5:K43)</f>
        <v>37.343524701187327</v>
      </c>
      <c r="L44" s="94">
        <f>最終需要_まとめ!$L$33</f>
        <v>0.627</v>
      </c>
      <c r="M44" s="91">
        <f>K44*L44</f>
        <v>23.414389987644455</v>
      </c>
      <c r="N44" s="95">
        <f>分析係数表!H47</f>
        <v>1</v>
      </c>
      <c r="O44" s="96">
        <f>SUM(O5:O43)</f>
        <v>23.414389987644455</v>
      </c>
      <c r="P44" s="92">
        <f>分析係数表!C47</f>
        <v>0.38982283979167087</v>
      </c>
      <c r="Q44" s="96">
        <f>SUM(Q5:Q43)</f>
        <v>12.166509497155902</v>
      </c>
      <c r="R44" s="91">
        <f>SUM(R5:R43)</f>
        <v>14.39224147836557</v>
      </c>
      <c r="S44" s="97">
        <f>SUM(S5:S43)</f>
        <v>135.00677287608849</v>
      </c>
      <c r="T44" s="98">
        <f>分析係数表!F47</f>
        <v>0.43488259974461208</v>
      </c>
      <c r="U44" s="99">
        <f>SUM(U5:U43)</f>
        <v>83.666911862202824</v>
      </c>
      <c r="V44" s="100">
        <f>分析係数表!D47</f>
        <v>5.7416673181664192E-2</v>
      </c>
      <c r="W44" s="101">
        <f>SUM(W5:W43)</f>
        <v>3</v>
      </c>
      <c r="X44" s="92">
        <f>分析係数表!E47</f>
        <v>4.8986266385218774E-2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0.24707259953161598</v>
      </c>
      <c r="G5" s="77">
        <f t="shared" ref="G5:G38" si="1">E5*F5</f>
        <v>0</v>
      </c>
      <c r="H5" s="77">
        <f t="array" ref="H5:H43">MMULT(逆行列係数!C5:AO43,'29'!G5:G43)</f>
        <v>5.14927978936392E-4</v>
      </c>
      <c r="I5" s="77">
        <f t="shared" ref="I5:I38" si="2">C5+H5</f>
        <v>5.14927978936392E-4</v>
      </c>
      <c r="J5" s="76">
        <f>分析係数表!G8</f>
        <v>0.12001140250855188</v>
      </c>
      <c r="K5" s="78">
        <f t="shared" ref="K5:K38" si="3">I5*J5</f>
        <v>6.1797228943050463E-5</v>
      </c>
      <c r="L5" s="79" t="s">
        <v>185</v>
      </c>
      <c r="M5" s="80" t="s">
        <v>185</v>
      </c>
      <c r="N5" s="81">
        <f>分析係数表!H8</f>
        <v>1.0676396295256806E-2</v>
      </c>
      <c r="O5" s="82">
        <f t="shared" ref="O5:O43" si="4">$M$44*N5</f>
        <v>3.900950411289833E-2</v>
      </c>
      <c r="P5" s="76">
        <f>分析係数表!C8</f>
        <v>0.24707259953161598</v>
      </c>
      <c r="Q5" s="82">
        <f t="shared" ref="Q5:Q38" si="5">O5*P5</f>
        <v>9.6381795876130556E-3</v>
      </c>
      <c r="R5" s="83">
        <f t="array" ref="R5:R43">MMULT(逆行列係数!C5:AO43,'29'!Q5:Q43)</f>
        <v>1.5067088398192227E-2</v>
      </c>
      <c r="S5" s="84">
        <f t="shared" ref="S5:S38" si="6">I5+R5</f>
        <v>1.5582016377128619E-2</v>
      </c>
      <c r="T5" s="85">
        <f>分析係数表!F8</f>
        <v>0.45011402508551879</v>
      </c>
      <c r="U5" s="86">
        <f t="shared" ref="U5:U38" si="7">S5*T5</f>
        <v>7.0136841104578357E-3</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投入係数表!AE6</f>
        <v>0</v>
      </c>
      <c r="E6" s="77">
        <f t="shared" si="0"/>
        <v>0</v>
      </c>
      <c r="F6" s="76">
        <f>分析係数表!C9</f>
        <v>9.7560975609756073E-2</v>
      </c>
      <c r="G6" s="77">
        <f t="shared" si="1"/>
        <v>0</v>
      </c>
      <c r="H6" s="77">
        <v>4.8909510596843047E-5</v>
      </c>
      <c r="I6" s="77">
        <f t="shared" si="2"/>
        <v>4.8909510596843047E-5</v>
      </c>
      <c r="J6" s="76">
        <f>分析係数表!G9</f>
        <v>0.27272727272727271</v>
      </c>
      <c r="K6" s="78">
        <f t="shared" si="3"/>
        <v>1.3338957435502648E-5</v>
      </c>
      <c r="L6" s="79"/>
      <c r="M6" s="80"/>
      <c r="N6" s="81">
        <f>分析係数表!H9</f>
        <v>5.7255122088127987E-4</v>
      </c>
      <c r="O6" s="82">
        <f t="shared" si="4"/>
        <v>2.0919923341301944E-3</v>
      </c>
      <c r="P6" s="76">
        <f>分析係数表!C9</f>
        <v>9.7560975609756073E-2</v>
      </c>
      <c r="Q6" s="82">
        <f t="shared" si="5"/>
        <v>2.0409681308587258E-4</v>
      </c>
      <c r="R6" s="83">
        <v>2.4847788256606183E-4</v>
      </c>
      <c r="S6" s="84">
        <f t="shared" si="6"/>
        <v>2.9738739316290488E-4</v>
      </c>
      <c r="T6" s="85">
        <f>分析係数表!F9</f>
        <v>0.77272727272727271</v>
      </c>
      <c r="U6" s="86">
        <f t="shared" si="7"/>
        <v>2.2979934926224468E-4</v>
      </c>
      <c r="V6" s="87">
        <f>分析係数表!D9</f>
        <v>9.0909090909090912E-2</v>
      </c>
      <c r="W6" s="88">
        <f t="shared" si="8"/>
        <v>0</v>
      </c>
      <c r="X6" s="76">
        <f>分析係数表!E9</f>
        <v>0</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3.8968484655366362E-3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0.44906166219839139</v>
      </c>
      <c r="G8" s="77">
        <f t="shared" si="1"/>
        <v>0</v>
      </c>
      <c r="H8" s="77">
        <v>6.8381591593213616E-3</v>
      </c>
      <c r="I8" s="77">
        <f t="shared" si="2"/>
        <v>6.8381591593213616E-3</v>
      </c>
      <c r="J8" s="76">
        <f>分析係数表!G11</f>
        <v>0.33788395904436858</v>
      </c>
      <c r="K8" s="78">
        <f t="shared" si="3"/>
        <v>2.310504289327013E-3</v>
      </c>
      <c r="L8" s="79"/>
      <c r="M8" s="80"/>
      <c r="N8" s="81">
        <f>分析係数表!H11</f>
        <v>-2.2452989054167835E-5</v>
      </c>
      <c r="O8" s="82">
        <f t="shared" si="4"/>
        <v>-8.2038915063929174E-5</v>
      </c>
      <c r="P8" s="76">
        <f>分析係数表!C11</f>
        <v>0.44906166219839139</v>
      </c>
      <c r="Q8" s="82">
        <f t="shared" si="5"/>
        <v>-3.6840531563560685E-5</v>
      </c>
      <c r="R8" s="83">
        <v>2.3197527654190316E-3</v>
      </c>
      <c r="S8" s="84">
        <f t="shared" si="6"/>
        <v>9.1579119247403931E-3</v>
      </c>
      <c r="T8" s="85">
        <f>分析係数表!F11</f>
        <v>0.55767918088737201</v>
      </c>
      <c r="U8" s="86">
        <f t="shared" si="7"/>
        <v>5.1071768208279193E-3</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投入係数表!AE9</f>
        <v>0</v>
      </c>
      <c r="E9" s="77">
        <f t="shared" si="0"/>
        <v>0</v>
      </c>
      <c r="F9" s="76">
        <f>分析係数表!C12</f>
        <v>0.19299381807477189</v>
      </c>
      <c r="G9" s="77">
        <f t="shared" si="1"/>
        <v>0</v>
      </c>
      <c r="H9" s="77">
        <v>7.8219576527728801E-4</v>
      </c>
      <c r="I9" s="77">
        <f t="shared" si="2"/>
        <v>7.8219576527728801E-4</v>
      </c>
      <c r="J9" s="76">
        <f>分析係数表!G12</f>
        <v>0.13871320371671741</v>
      </c>
      <c r="K9" s="78">
        <f t="shared" si="3"/>
        <v>1.0850088053526213E-4</v>
      </c>
      <c r="L9" s="79"/>
      <c r="M9" s="80"/>
      <c r="N9" s="81">
        <f>分析係数表!H12</f>
        <v>9.0137524557956775E-2</v>
      </c>
      <c r="O9" s="82">
        <f t="shared" si="4"/>
        <v>0.32934522452414366</v>
      </c>
      <c r="P9" s="76">
        <f>分析係数表!C12</f>
        <v>0.19299381807477189</v>
      </c>
      <c r="Q9" s="82">
        <f t="shared" si="5"/>
        <v>6.3561592345607487E-2</v>
      </c>
      <c r="R9" s="83">
        <v>7.4429536651472006E-2</v>
      </c>
      <c r="S9" s="84">
        <f t="shared" si="6"/>
        <v>7.5211732416749291E-2</v>
      </c>
      <c r="T9" s="85">
        <f>分析係数表!F12</f>
        <v>0.32372921058795973</v>
      </c>
      <c r="U9" s="86">
        <f t="shared" si="7"/>
        <v>2.4348234762227108E-2</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5.2751022386106468E-2</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投入係数表!AE11</f>
        <v>3.1887755102040814E-4</v>
      </c>
      <c r="E11" s="77">
        <f t="shared" si="0"/>
        <v>3.1887755102040817E-2</v>
      </c>
      <c r="F11" s="76">
        <f>分析係数表!C14</f>
        <v>0.21988652218398286</v>
      </c>
      <c r="G11" s="77">
        <f t="shared" si="1"/>
        <v>7.0116875696423107E-3</v>
      </c>
      <c r="H11" s="77">
        <v>5.9833985942080337E-2</v>
      </c>
      <c r="I11" s="77">
        <f t="shared" si="2"/>
        <v>5.9833985942080337E-2</v>
      </c>
      <c r="J11" s="76">
        <f>分析係数表!G14</f>
        <v>0.16684014869888475</v>
      </c>
      <c r="K11" s="78">
        <f t="shared" si="3"/>
        <v>9.9827111118236632E-3</v>
      </c>
      <c r="L11" s="79"/>
      <c r="M11" s="80"/>
      <c r="N11" s="81">
        <f>分析係数表!H14</f>
        <v>1.1338759472354757E-3</v>
      </c>
      <c r="O11" s="82">
        <f t="shared" si="4"/>
        <v>4.1429652107284236E-3</v>
      </c>
      <c r="P11" s="76">
        <f>分析係数表!C14</f>
        <v>0.21988652218398286</v>
      </c>
      <c r="Q11" s="82">
        <f t="shared" si="5"/>
        <v>9.1098221171630471E-4</v>
      </c>
      <c r="R11" s="83">
        <v>1.0456515482856633E-2</v>
      </c>
      <c r="S11" s="84">
        <f t="shared" si="6"/>
        <v>7.0290501424936966E-2</v>
      </c>
      <c r="T11" s="85">
        <f>分析係数表!F14</f>
        <v>0.30074349442379184</v>
      </c>
      <c r="U11" s="86">
        <f t="shared" si="7"/>
        <v>2.1139411023336063E-2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3.0026242913398078E-2</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投入係数表!AE13</f>
        <v>1.5943877551020407E-4</v>
      </c>
      <c r="E13" s="77">
        <f t="shared" si="0"/>
        <v>1.5943877551020409E-2</v>
      </c>
      <c r="F13" s="76">
        <f>分析係数表!C16</f>
        <v>4.5651796563096703E-2</v>
      </c>
      <c r="G13" s="77">
        <f t="shared" si="1"/>
        <v>7.2786665438610821E-4</v>
      </c>
      <c r="H13" s="77">
        <v>2.3065218350135741E-3</v>
      </c>
      <c r="I13" s="77">
        <f t="shared" si="2"/>
        <v>2.3065218350135741E-3</v>
      </c>
      <c r="J13" s="76">
        <f>分析係数表!G16</f>
        <v>3.2758620689655175E-2</v>
      </c>
      <c r="K13" s="78">
        <f t="shared" si="3"/>
        <v>7.5558473905617084E-5</v>
      </c>
      <c r="L13" s="79"/>
      <c r="M13" s="80"/>
      <c r="N13" s="81">
        <f>分析係数表!H16</f>
        <v>1.6682570867246702E-2</v>
      </c>
      <c r="O13" s="82">
        <f t="shared" si="4"/>
        <v>6.0954913892499379E-2</v>
      </c>
      <c r="P13" s="76">
        <f>分析係数表!C16</f>
        <v>4.5651796563096703E-2</v>
      </c>
      <c r="Q13" s="82">
        <f t="shared" si="5"/>
        <v>2.7827013285414586E-3</v>
      </c>
      <c r="R13" s="83">
        <v>3.4629917683989529E-3</v>
      </c>
      <c r="S13" s="84">
        <f t="shared" si="6"/>
        <v>5.769513603412527E-3</v>
      </c>
      <c r="T13" s="85">
        <f>分析係数表!F16</f>
        <v>0.28965517241379313</v>
      </c>
      <c r="U13" s="86">
        <f t="shared" si="7"/>
        <v>1.6711694575401803E-3</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投入係数表!AE14</f>
        <v>4.7831632653061223E-4</v>
      </c>
      <c r="E14" s="77">
        <f t="shared" si="0"/>
        <v>4.7831632653061222E-2</v>
      </c>
      <c r="F14" s="76">
        <f>分析係数表!C17</f>
        <v>0.18709439528023597</v>
      </c>
      <c r="G14" s="77">
        <f t="shared" si="1"/>
        <v>8.9490303864908777E-3</v>
      </c>
      <c r="H14" s="77">
        <v>2.526128860514212E-2</v>
      </c>
      <c r="I14" s="77">
        <f t="shared" si="2"/>
        <v>2.526128860514212E-2</v>
      </c>
      <c r="J14" s="76">
        <f>分析係数表!G17</f>
        <v>0.21183949688973955</v>
      </c>
      <c r="K14" s="78">
        <f t="shared" si="3"/>
        <v>5.3513386688998172E-3</v>
      </c>
      <c r="L14" s="79"/>
      <c r="M14" s="80"/>
      <c r="N14" s="81">
        <f>分析係数表!H17</f>
        <v>2.9525680606230704E-3</v>
      </c>
      <c r="O14" s="82">
        <f t="shared" si="4"/>
        <v>1.0788117330906687E-2</v>
      </c>
      <c r="P14" s="76">
        <f>分析係数表!C17</f>
        <v>0.18709439528023597</v>
      </c>
      <c r="Q14" s="82">
        <f t="shared" si="5"/>
        <v>2.0183962882382202E-3</v>
      </c>
      <c r="R14" s="83">
        <v>5.6723234061790608E-3</v>
      </c>
      <c r="S14" s="84">
        <f t="shared" si="6"/>
        <v>3.0933612011321179E-2</v>
      </c>
      <c r="T14" s="85">
        <f>分析係数表!F17</f>
        <v>0.32134800738259622</v>
      </c>
      <c r="U14" s="86">
        <f t="shared" si="7"/>
        <v>9.940454580984406E-3</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投入係数表!AE15</f>
        <v>7.9719387755102034E-5</v>
      </c>
      <c r="E15" s="77">
        <f t="shared" si="0"/>
        <v>7.9719387755102043E-3</v>
      </c>
      <c r="F15" s="76">
        <f>分析係数表!C18</f>
        <v>0.19379844961240311</v>
      </c>
      <c r="G15" s="77">
        <f t="shared" si="1"/>
        <v>1.544949375098877E-3</v>
      </c>
      <c r="H15" s="77">
        <v>1.4069684752572295E-2</v>
      </c>
      <c r="I15" s="77">
        <f t="shared" si="2"/>
        <v>1.4069684752572295E-2</v>
      </c>
      <c r="J15" s="76">
        <f>分析係数表!G18</f>
        <v>0.21558441558441557</v>
      </c>
      <c r="K15" s="78">
        <f t="shared" si="3"/>
        <v>3.0332047648402609E-3</v>
      </c>
      <c r="L15" s="79"/>
      <c r="M15" s="80"/>
      <c r="N15" s="81">
        <f>分析係数表!H18</f>
        <v>4.3783328655627279E-4</v>
      </c>
      <c r="O15" s="82">
        <f t="shared" si="4"/>
        <v>1.599758843746619E-3</v>
      </c>
      <c r="P15" s="76">
        <f>分析係数表!C18</f>
        <v>0.19379844961240311</v>
      </c>
      <c r="Q15" s="82">
        <f t="shared" si="5"/>
        <v>3.1003078367182539E-4</v>
      </c>
      <c r="R15" s="83">
        <v>1.0290952090723064E-3</v>
      </c>
      <c r="S15" s="84">
        <f t="shared" si="6"/>
        <v>1.5098779961644602E-2</v>
      </c>
      <c r="T15" s="85">
        <f>分析係数表!F18</f>
        <v>0.45643447461629277</v>
      </c>
      <c r="U15" s="86">
        <f t="shared" si="7"/>
        <v>6.8916036991402635E-3</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投入係数表!AE16</f>
        <v>0</v>
      </c>
      <c r="E16" s="77">
        <f t="shared" si="0"/>
        <v>0</v>
      </c>
      <c r="F16" s="76">
        <f>分析係数表!C19</f>
        <v>0.18975946996975368</v>
      </c>
      <c r="G16" s="77">
        <f t="shared" si="1"/>
        <v>0</v>
      </c>
      <c r="H16" s="77">
        <v>7.0373040755314399E-3</v>
      </c>
      <c r="I16" s="77">
        <f t="shared" si="2"/>
        <v>7.0373040755314399E-3</v>
      </c>
      <c r="J16" s="76">
        <f>分析係数表!G19</f>
        <v>5.7642820380854352E-2</v>
      </c>
      <c r="K16" s="78">
        <f t="shared" si="3"/>
        <v>4.0565005479131305E-4</v>
      </c>
      <c r="L16" s="79"/>
      <c r="M16" s="80"/>
      <c r="N16" s="81">
        <f>分析係数表!H19</f>
        <v>-1.1226494527083918E-4</v>
      </c>
      <c r="O16" s="82">
        <f t="shared" si="4"/>
        <v>-4.1019457531964588E-4</v>
      </c>
      <c r="P16" s="76">
        <f>分析係数表!C19</f>
        <v>0.18975946996975368</v>
      </c>
      <c r="Q16" s="82">
        <f t="shared" si="5"/>
        <v>-7.7838305197124201E-5</v>
      </c>
      <c r="R16" s="83">
        <v>7.5664999388123759E-4</v>
      </c>
      <c r="S16" s="84">
        <f t="shared" si="6"/>
        <v>7.7939540694126775E-3</v>
      </c>
      <c r="T16" s="85">
        <f>分析係数表!F19</f>
        <v>0.23974952822096415</v>
      </c>
      <c r="U16" s="86">
        <f t="shared" si="7"/>
        <v>1.868596811117553E-3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投入係数表!AE17</f>
        <v>0</v>
      </c>
      <c r="E17" s="77">
        <f t="shared" si="0"/>
        <v>0</v>
      </c>
      <c r="F17" s="76">
        <f>分析係数表!C20</f>
        <v>6.5301867121599799E-2</v>
      </c>
      <c r="G17" s="77">
        <f t="shared" si="1"/>
        <v>0</v>
      </c>
      <c r="H17" s="77">
        <v>1.1531017997554729E-3</v>
      </c>
      <c r="I17" s="77">
        <f t="shared" si="2"/>
        <v>1.1531017997554729E-3</v>
      </c>
      <c r="J17" s="76">
        <f>分析係数表!G20</f>
        <v>0.10011990407673861</v>
      </c>
      <c r="K17" s="78">
        <f t="shared" si="3"/>
        <v>1.154484415822326E-4</v>
      </c>
      <c r="L17" s="79"/>
      <c r="M17" s="80"/>
      <c r="N17" s="81">
        <f>分析係数表!H20</f>
        <v>5.5009823182711204E-4</v>
      </c>
      <c r="O17" s="82">
        <f t="shared" si="4"/>
        <v>2.0099534190662653E-3</v>
      </c>
      <c r="P17" s="76">
        <f>分析係数表!C20</f>
        <v>6.5301867121599799E-2</v>
      </c>
      <c r="Q17" s="82">
        <f t="shared" si="5"/>
        <v>1.3125371109247045E-4</v>
      </c>
      <c r="R17" s="83">
        <v>5.4718227186115697E-4</v>
      </c>
      <c r="S17" s="84">
        <f t="shared" si="6"/>
        <v>1.70028407161663E-3</v>
      </c>
      <c r="T17" s="85">
        <f>分析係数表!F20</f>
        <v>0.22242206235011991</v>
      </c>
      <c r="U17" s="86">
        <f t="shared" si="7"/>
        <v>3.7818068979002982E-4</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投入係数表!AE18</f>
        <v>3.1887755102040814E-4</v>
      </c>
      <c r="E18" s="77">
        <f t="shared" si="0"/>
        <v>3.1887755102040817E-2</v>
      </c>
      <c r="F18" s="76">
        <f>分析係数表!C21</f>
        <v>0.11128404669260705</v>
      </c>
      <c r="G18" s="77">
        <f t="shared" si="1"/>
        <v>3.5485984276979292E-3</v>
      </c>
      <c r="H18" s="77">
        <v>1.6333476847642761E-2</v>
      </c>
      <c r="I18" s="77">
        <f t="shared" si="2"/>
        <v>1.6333476847642761E-2</v>
      </c>
      <c r="J18" s="76">
        <f>分析係数表!G21</f>
        <v>0.28512917454316322</v>
      </c>
      <c r="K18" s="78">
        <f t="shared" si="3"/>
        <v>4.6571507709882486E-3</v>
      </c>
      <c r="L18" s="79"/>
      <c r="M18" s="80"/>
      <c r="N18" s="81">
        <f>分析係数表!H21</f>
        <v>9.2057255122088126E-4</v>
      </c>
      <c r="O18" s="82">
        <f t="shared" si="4"/>
        <v>3.3635955176210962E-3</v>
      </c>
      <c r="P18" s="76">
        <f>分析係数表!C21</f>
        <v>0.11128404669260705</v>
      </c>
      <c r="Q18" s="82">
        <f t="shared" si="5"/>
        <v>3.7431452063798985E-4</v>
      </c>
      <c r="R18" s="83">
        <v>1.2636758200415263E-3</v>
      </c>
      <c r="S18" s="84">
        <f t="shared" si="6"/>
        <v>1.7597152667684288E-2</v>
      </c>
      <c r="T18" s="85">
        <f>分析係数表!F21</f>
        <v>0.42485822306238186</v>
      </c>
      <c r="U18" s="86">
        <f t="shared" si="7"/>
        <v>7.4762950133497987E-3</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投入係数表!AE19</f>
        <v>0</v>
      </c>
      <c r="E19" s="77">
        <f t="shared" si="0"/>
        <v>0</v>
      </c>
      <c r="F19" s="76">
        <f>分析係数表!C22</f>
        <v>0.13366912049593183</v>
      </c>
      <c r="G19" s="77">
        <f t="shared" si="1"/>
        <v>0</v>
      </c>
      <c r="H19" s="77">
        <v>3.3448857990135477E-3</v>
      </c>
      <c r="I19" s="77">
        <f t="shared" si="2"/>
        <v>3.3448857990135477E-3</v>
      </c>
      <c r="J19" s="76">
        <f>分析係数表!G22</f>
        <v>0.19466531325776801</v>
      </c>
      <c r="K19" s="78">
        <f t="shared" si="3"/>
        <v>6.5113324187643189E-4</v>
      </c>
      <c r="L19" s="79"/>
      <c r="M19" s="80"/>
      <c r="N19" s="81">
        <f>分析係数表!H22</f>
        <v>4.490597810833567E-5</v>
      </c>
      <c r="O19" s="82">
        <f t="shared" si="4"/>
        <v>1.6407783012785835E-4</v>
      </c>
      <c r="P19" s="76">
        <f>分析係数表!C22</f>
        <v>0.13366912049593183</v>
      </c>
      <c r="Q19" s="82">
        <f t="shared" si="5"/>
        <v>2.1932139246071731E-5</v>
      </c>
      <c r="R19" s="83">
        <v>3.7882558081109096E-4</v>
      </c>
      <c r="S19" s="84">
        <f t="shared" si="6"/>
        <v>3.7237113798246385E-3</v>
      </c>
      <c r="T19" s="85">
        <f>分析係数表!F22</f>
        <v>0.41154908926859529</v>
      </c>
      <c r="U19" s="86">
        <f t="shared" si="7"/>
        <v>1.5324900270659344E-3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8.2038915063929174E-5</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投入係数表!AE21</f>
        <v>0</v>
      </c>
      <c r="E21" s="77">
        <f t="shared" si="0"/>
        <v>0</v>
      </c>
      <c r="F21" s="76">
        <f>分析係数表!C24</f>
        <v>0.55726027397260269</v>
      </c>
      <c r="G21" s="77">
        <f t="shared" si="1"/>
        <v>0</v>
      </c>
      <c r="H21" s="77">
        <v>6.2260426638926468E-3</v>
      </c>
      <c r="I21" s="77">
        <f t="shared" si="2"/>
        <v>6.2260426638926468E-3</v>
      </c>
      <c r="J21" s="76">
        <f>分析係数表!G24</f>
        <v>0.20783847980997625</v>
      </c>
      <c r="K21" s="78">
        <f t="shared" si="3"/>
        <v>1.2940112424955025E-3</v>
      </c>
      <c r="L21" s="79"/>
      <c r="M21" s="80"/>
      <c r="N21" s="81">
        <f>分析係数表!H24</f>
        <v>3.255683412854336E-4</v>
      </c>
      <c r="O21" s="82">
        <f t="shared" si="4"/>
        <v>1.1895642684269731E-3</v>
      </c>
      <c r="P21" s="76">
        <f>分析係数表!C24</f>
        <v>0.55726027397260269</v>
      </c>
      <c r="Q21" s="82">
        <f t="shared" si="5"/>
        <v>6.6289691013163374E-4</v>
      </c>
      <c r="R21" s="83">
        <v>3.4151722526485091E-3</v>
      </c>
      <c r="S21" s="84">
        <f t="shared" si="6"/>
        <v>9.6412149165411559E-3</v>
      </c>
      <c r="T21" s="85">
        <f>分析係数表!F24</f>
        <v>0.38954869358669836</v>
      </c>
      <c r="U21" s="86">
        <f t="shared" si="7"/>
        <v>3.7557226753271965E-3</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投入係数表!AE22</f>
        <v>0</v>
      </c>
      <c r="E22" s="77">
        <f t="shared" si="0"/>
        <v>0</v>
      </c>
      <c r="F22" s="76">
        <f>分析係数表!C25</f>
        <v>7.2460776218001621E-2</v>
      </c>
      <c r="G22" s="77">
        <f t="shared" si="1"/>
        <v>0</v>
      </c>
      <c r="H22" s="77">
        <v>4.1147346585662242E-3</v>
      </c>
      <c r="I22" s="77">
        <f t="shared" si="2"/>
        <v>4.1147346585662242E-3</v>
      </c>
      <c r="J22" s="76">
        <f>分析係数表!G25</f>
        <v>0.19694960212201593</v>
      </c>
      <c r="K22" s="78">
        <f t="shared" si="3"/>
        <v>8.1039535384228696E-4</v>
      </c>
      <c r="L22" s="79"/>
      <c r="M22" s="80"/>
      <c r="N22" s="81">
        <f>分析係数表!H25</f>
        <v>5.0519225371877636E-4</v>
      </c>
      <c r="O22" s="82">
        <f t="shared" si="4"/>
        <v>1.8458755889384068E-3</v>
      </c>
      <c r="P22" s="76">
        <f>分析係数表!C25</f>
        <v>7.2460776218001621E-2</v>
      </c>
      <c r="Q22" s="82">
        <f t="shared" si="5"/>
        <v>1.3375357797633784E-4</v>
      </c>
      <c r="R22" s="83">
        <v>1.9586770113530594E-3</v>
      </c>
      <c r="S22" s="84">
        <f t="shared" si="6"/>
        <v>6.073411669919284E-3</v>
      </c>
      <c r="T22" s="85">
        <f>分析係数表!F25</f>
        <v>0.34811560565870908</v>
      </c>
      <c r="U22" s="86">
        <f t="shared" si="7"/>
        <v>2.1142493818886235E-3</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投入係数表!AE23</f>
        <v>0</v>
      </c>
      <c r="E23" s="77">
        <f t="shared" si="0"/>
        <v>0</v>
      </c>
      <c r="F23" s="76">
        <f>分析係数表!C26</f>
        <v>0.52994639944068989</v>
      </c>
      <c r="G23" s="77">
        <f t="shared" si="1"/>
        <v>0</v>
      </c>
      <c r="H23" s="77">
        <v>1.3603666307865494E-2</v>
      </c>
      <c r="I23" s="77">
        <f t="shared" si="2"/>
        <v>1.3603666307865494E-2</v>
      </c>
      <c r="J23" s="76">
        <f>分析係数表!G26</f>
        <v>0.19649205047072152</v>
      </c>
      <c r="K23" s="78">
        <f t="shared" si="3"/>
        <v>2.6730122867519605E-3</v>
      </c>
      <c r="L23" s="79"/>
      <c r="M23" s="80"/>
      <c r="N23" s="81">
        <f>分析係数表!H26</f>
        <v>1.0148751052483862E-2</v>
      </c>
      <c r="O23" s="82">
        <f t="shared" si="4"/>
        <v>3.7081589608895987E-2</v>
      </c>
      <c r="P23" s="76">
        <f>分析係数表!C26</f>
        <v>0.52994639944068989</v>
      </c>
      <c r="Q23" s="82">
        <f t="shared" si="5"/>
        <v>1.9651254898771727E-2</v>
      </c>
      <c r="R23" s="83">
        <v>2.2964445354941476E-2</v>
      </c>
      <c r="S23" s="84">
        <f t="shared" si="6"/>
        <v>3.6568111662806969E-2</v>
      </c>
      <c r="T23" s="85">
        <f>分析係数表!F26</f>
        <v>0.33286456502207118</v>
      </c>
      <c r="U23" s="86">
        <f t="shared" si="7"/>
        <v>1.217222858231877E-2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投入係数表!AE24</f>
        <v>0</v>
      </c>
      <c r="E24" s="77">
        <f t="shared" si="0"/>
        <v>0</v>
      </c>
      <c r="F24" s="76">
        <f>分析係数表!C27</f>
        <v>1</v>
      </c>
      <c r="G24" s="77">
        <f t="shared" si="1"/>
        <v>0</v>
      </c>
      <c r="H24" s="77">
        <v>4.2022291170661658E-3</v>
      </c>
      <c r="I24" s="77">
        <f t="shared" si="2"/>
        <v>4.2022291170661658E-3</v>
      </c>
      <c r="J24" s="76">
        <f>分析係数表!G27</f>
        <v>0.17101837770961673</v>
      </c>
      <c r="K24" s="78">
        <f t="shared" si="3"/>
        <v>7.1865840636477077E-4</v>
      </c>
      <c r="L24" s="79"/>
      <c r="M24" s="80"/>
      <c r="N24" s="81">
        <f>分析係数表!H27</f>
        <v>1.1349985966881842E-2</v>
      </c>
      <c r="O24" s="82">
        <f t="shared" si="4"/>
        <v>4.1470671564816201E-2</v>
      </c>
      <c r="P24" s="76">
        <f>分析係数表!C27</f>
        <v>1</v>
      </c>
      <c r="Q24" s="82">
        <f t="shared" si="5"/>
        <v>4.1470671564816201E-2</v>
      </c>
      <c r="R24" s="83">
        <v>4.3112408395519108E-2</v>
      </c>
      <c r="S24" s="84">
        <f t="shared" si="6"/>
        <v>4.7314637512585273E-2</v>
      </c>
      <c r="T24" s="85">
        <f>分析係数表!F27</f>
        <v>0.32043714720210326</v>
      </c>
      <c r="U24" s="86">
        <f t="shared" si="7"/>
        <v>1.5161367465434443E-2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投入係数表!AE25</f>
        <v>0</v>
      </c>
      <c r="E25" s="77">
        <f t="shared" si="0"/>
        <v>0</v>
      </c>
      <c r="F25" s="76">
        <f>分析係数表!C28</f>
        <v>0.16640624999999998</v>
      </c>
      <c r="G25" s="77">
        <f t="shared" si="1"/>
        <v>0</v>
      </c>
      <c r="H25" s="77">
        <v>1.1025738361855034E-2</v>
      </c>
      <c r="I25" s="77">
        <f t="shared" si="2"/>
        <v>1.1025738361855034E-2</v>
      </c>
      <c r="J25" s="76">
        <f>分析係数表!G28</f>
        <v>0.1248661800486618</v>
      </c>
      <c r="K25" s="78">
        <f t="shared" si="3"/>
        <v>1.376741831460828E-3</v>
      </c>
      <c r="L25" s="79"/>
      <c r="M25" s="80"/>
      <c r="N25" s="81">
        <f>分析係数表!H28</f>
        <v>1.9927027785573953E-2</v>
      </c>
      <c r="O25" s="82">
        <f t="shared" si="4"/>
        <v>7.2809537119237142E-2</v>
      </c>
      <c r="P25" s="76">
        <f>分析係数表!C28</f>
        <v>0.16640624999999998</v>
      </c>
      <c r="Q25" s="82">
        <f t="shared" si="5"/>
        <v>1.2115962036248054E-2</v>
      </c>
      <c r="R25" s="83">
        <v>1.436636560503014E-2</v>
      </c>
      <c r="S25" s="84">
        <f t="shared" si="6"/>
        <v>2.5392103966885175E-2</v>
      </c>
      <c r="T25" s="85">
        <f>分析係数表!F28</f>
        <v>0.21187347931873479</v>
      </c>
      <c r="U25" s="86">
        <f t="shared" si="7"/>
        <v>5.3799134146870096E-3</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投入係数表!AE26</f>
        <v>0</v>
      </c>
      <c r="E26" s="77">
        <f t="shared" si="0"/>
        <v>0</v>
      </c>
      <c r="F26" s="76">
        <f>分析係数表!C29</f>
        <v>0.73364739989128469</v>
      </c>
      <c r="G26" s="77">
        <f t="shared" si="1"/>
        <v>0</v>
      </c>
      <c r="H26" s="77">
        <v>0.12565903311423077</v>
      </c>
      <c r="I26" s="77">
        <f t="shared" si="2"/>
        <v>0.12565903311423077</v>
      </c>
      <c r="J26" s="76">
        <f>分析係数表!G29</f>
        <v>0.26009380097879281</v>
      </c>
      <c r="K26" s="78">
        <f t="shared" si="3"/>
        <v>3.268313555000027E-2</v>
      </c>
      <c r="L26" s="79"/>
      <c r="M26" s="80"/>
      <c r="N26" s="81">
        <f>分析係数表!H29</f>
        <v>1.0137524557956778E-2</v>
      </c>
      <c r="O26" s="82">
        <f t="shared" si="4"/>
        <v>3.7040570151364027E-2</v>
      </c>
      <c r="P26" s="76">
        <f>分析係数表!C29</f>
        <v>0.73364739989128469</v>
      </c>
      <c r="Q26" s="82">
        <f t="shared" si="5"/>
        <v>2.7174717982038948E-2</v>
      </c>
      <c r="R26" s="83">
        <v>4.4829801912155617E-2</v>
      </c>
      <c r="S26" s="84">
        <f t="shared" si="6"/>
        <v>0.1704888350263864</v>
      </c>
      <c r="T26" s="85">
        <f>分析係数表!F29</f>
        <v>0.41032830342577487</v>
      </c>
      <c r="U26" s="86">
        <f t="shared" si="7"/>
        <v>6.9956394429413954E-2</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投入係数表!AE27</f>
        <v>9.8852040816326536E-3</v>
      </c>
      <c r="E27" s="77">
        <f t="shared" si="0"/>
        <v>0.98852040816326536</v>
      </c>
      <c r="F27" s="76">
        <f>分析係数表!C30</f>
        <v>1</v>
      </c>
      <c r="G27" s="77">
        <f t="shared" si="1"/>
        <v>0.98852040816326536</v>
      </c>
      <c r="H27" s="77">
        <v>1.0278619963298647</v>
      </c>
      <c r="I27" s="77">
        <f t="shared" si="2"/>
        <v>1.0278619963298647</v>
      </c>
      <c r="J27" s="76">
        <f>分析係数表!G30</f>
        <v>0.34455785557569396</v>
      </c>
      <c r="K27" s="78">
        <f t="shared" si="3"/>
        <v>0.35415792528317003</v>
      </c>
      <c r="L27" s="79"/>
      <c r="M27" s="80"/>
      <c r="N27" s="81">
        <f>分析係数表!H30</f>
        <v>0</v>
      </c>
      <c r="O27" s="82">
        <f t="shared" si="4"/>
        <v>0</v>
      </c>
      <c r="P27" s="76">
        <f>分析係数表!C30</f>
        <v>1</v>
      </c>
      <c r="Q27" s="82">
        <f t="shared" si="5"/>
        <v>0</v>
      </c>
      <c r="R27" s="83">
        <v>9.0645732889426903E-3</v>
      </c>
      <c r="S27" s="84">
        <f t="shared" si="6"/>
        <v>1.0369265696188075</v>
      </c>
      <c r="T27" s="85">
        <f>分析係数表!F30</f>
        <v>0.43861490031479539</v>
      </c>
      <c r="U27" s="86">
        <f t="shared" si="7"/>
        <v>0.45481144396711598</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投入係数表!AE28</f>
        <v>1.2755102040816326E-3</v>
      </c>
      <c r="E28" s="77">
        <f t="shared" si="0"/>
        <v>0.12755102040816327</v>
      </c>
      <c r="F28" s="76">
        <f>分析係数表!C31</f>
        <v>8.5246870996353641E-2</v>
      </c>
      <c r="G28" s="77">
        <f t="shared" si="1"/>
        <v>1.0873325382187965E-2</v>
      </c>
      <c r="H28" s="77">
        <v>1.6764908940527345E-2</v>
      </c>
      <c r="I28" s="77">
        <f t="shared" si="2"/>
        <v>1.6764908940527345E-2</v>
      </c>
      <c r="J28" s="76">
        <f>分析係数表!G31</f>
        <v>7.1346375143843496E-2</v>
      </c>
      <c r="K28" s="78">
        <f t="shared" si="3"/>
        <v>1.1961154825232399E-3</v>
      </c>
      <c r="L28" s="79"/>
      <c r="M28" s="80"/>
      <c r="N28" s="81">
        <f>分析係数表!H31</f>
        <v>2.2093741229301151E-2</v>
      </c>
      <c r="O28" s="82">
        <f t="shared" si="4"/>
        <v>8.0726292422906312E-2</v>
      </c>
      <c r="P28" s="76">
        <f>分析係数表!C31</f>
        <v>8.5246870996353641E-2</v>
      </c>
      <c r="Q28" s="82">
        <f t="shared" si="5"/>
        <v>6.8816638361894151E-3</v>
      </c>
      <c r="R28" s="83">
        <v>9.3978275019679525E-3</v>
      </c>
      <c r="S28" s="84">
        <f t="shared" si="6"/>
        <v>2.6162736442495296E-2</v>
      </c>
      <c r="T28" s="85">
        <f>分析係数表!F31</f>
        <v>0.34637514384349827</v>
      </c>
      <c r="U28" s="86">
        <f t="shared" si="7"/>
        <v>9.0621215986088424E-3</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投入係数表!AE29</f>
        <v>7.9719387755102034E-5</v>
      </c>
      <c r="E29" s="77">
        <f t="shared" si="0"/>
        <v>7.9719387755102043E-3</v>
      </c>
      <c r="F29" s="76">
        <f>分析係数表!C32</f>
        <v>0.30214830214830213</v>
      </c>
      <c r="G29" s="77">
        <f t="shared" si="1"/>
        <v>2.4087077658506229E-3</v>
      </c>
      <c r="H29" s="77">
        <v>6.7079633750222415E-3</v>
      </c>
      <c r="I29" s="77">
        <f t="shared" si="2"/>
        <v>6.7079633750222415E-3</v>
      </c>
      <c r="J29" s="76">
        <f>分析係数表!G32</f>
        <v>0.14123006833712984</v>
      </c>
      <c r="K29" s="78">
        <f t="shared" si="3"/>
        <v>9.473661258573553E-4</v>
      </c>
      <c r="L29" s="79"/>
      <c r="M29" s="80"/>
      <c r="N29" s="81">
        <f>分析係数表!H32</f>
        <v>6.1970249789503225E-3</v>
      </c>
      <c r="O29" s="82">
        <f t="shared" si="4"/>
        <v>2.2642740557644453E-2</v>
      </c>
      <c r="P29" s="76">
        <f>分析係数表!C32</f>
        <v>0.30214830214830213</v>
      </c>
      <c r="Q29" s="82">
        <f t="shared" si="5"/>
        <v>6.8414656154767708E-3</v>
      </c>
      <c r="R29" s="83">
        <v>8.8911879235869275E-3</v>
      </c>
      <c r="S29" s="84">
        <f t="shared" si="6"/>
        <v>1.5599151298609169E-2</v>
      </c>
      <c r="T29" s="85">
        <f>分析係数表!F32</f>
        <v>0.48519362186788156</v>
      </c>
      <c r="U29" s="86">
        <f t="shared" si="7"/>
        <v>7.5686087166372505E-3</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投入係数表!AE30</f>
        <v>0</v>
      </c>
      <c r="E30" s="77">
        <f t="shared" si="0"/>
        <v>0</v>
      </c>
      <c r="F30" s="76">
        <f>分析係数表!C33</f>
        <v>0.62789160608063455</v>
      </c>
      <c r="G30" s="77">
        <f t="shared" si="1"/>
        <v>0</v>
      </c>
      <c r="H30" s="77">
        <v>2.0933275456119737E-2</v>
      </c>
      <c r="I30" s="77">
        <f t="shared" si="2"/>
        <v>2.0933275456119737E-2</v>
      </c>
      <c r="J30" s="76">
        <f>分析係数表!G33</f>
        <v>0.50525210084033612</v>
      </c>
      <c r="K30" s="78">
        <f t="shared" si="3"/>
        <v>1.0576581401673942E-2</v>
      </c>
      <c r="L30" s="79"/>
      <c r="M30" s="80"/>
      <c r="N30" s="81">
        <f>分析係数表!H33</f>
        <v>9.5425203480213302E-4</v>
      </c>
      <c r="O30" s="82">
        <f t="shared" si="4"/>
        <v>3.4866538902169901E-3</v>
      </c>
      <c r="P30" s="76">
        <f>分析係数表!C33</f>
        <v>0.62789160608063455</v>
      </c>
      <c r="Q30" s="82">
        <f t="shared" si="5"/>
        <v>2.1892407109756385E-3</v>
      </c>
      <c r="R30" s="83">
        <v>9.6119856420019342E-3</v>
      </c>
      <c r="S30" s="84">
        <f t="shared" si="6"/>
        <v>3.0545261098121671E-2</v>
      </c>
      <c r="T30" s="85">
        <f>分析係数表!F33</f>
        <v>0.63235294117647056</v>
      </c>
      <c r="U30" s="86">
        <f t="shared" si="7"/>
        <v>1.9315385694400469E-2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投入係数表!AE31</f>
        <v>1.0363520408163266E-3</v>
      </c>
      <c r="E31" s="77">
        <f t="shared" si="0"/>
        <v>0.10363520408163265</v>
      </c>
      <c r="F31" s="76">
        <f>分析係数表!C34</f>
        <v>0.27565714917493578</v>
      </c>
      <c r="G31" s="77">
        <f t="shared" si="1"/>
        <v>2.8567784911305526E-2</v>
      </c>
      <c r="H31" s="77">
        <v>7.893366506110687E-2</v>
      </c>
      <c r="I31" s="77">
        <f t="shared" si="2"/>
        <v>7.893366506110687E-2</v>
      </c>
      <c r="J31" s="76">
        <f>分析係数表!G34</f>
        <v>0.42483061710309467</v>
      </c>
      <c r="K31" s="78">
        <f t="shared" si="3"/>
        <v>3.3533437638119015E-2</v>
      </c>
      <c r="L31" s="79"/>
      <c r="M31" s="80"/>
      <c r="N31" s="81">
        <f>分析係数表!H34</f>
        <v>0.15684535503788941</v>
      </c>
      <c r="O31" s="82">
        <f t="shared" si="4"/>
        <v>0.57308284117907726</v>
      </c>
      <c r="P31" s="76">
        <f>分析係数表!C34</f>
        <v>0.27565714917493578</v>
      </c>
      <c r="Q31" s="82">
        <f t="shared" si="5"/>
        <v>0.15797438224049692</v>
      </c>
      <c r="R31" s="83">
        <v>0.17782383019481238</v>
      </c>
      <c r="S31" s="84">
        <f t="shared" si="6"/>
        <v>0.25675749525591923</v>
      </c>
      <c r="T31" s="85">
        <f>分析係数表!F34</f>
        <v>0.69468351339803458</v>
      </c>
      <c r="U31" s="86">
        <f t="shared" si="7"/>
        <v>0.17836519889566116</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投入係数表!AE32</f>
        <v>7.5175382653061229E-2</v>
      </c>
      <c r="E32" s="77">
        <f t="shared" si="0"/>
        <v>7.5175382653061229</v>
      </c>
      <c r="F32" s="76">
        <f>分析係数表!C35</f>
        <v>1</v>
      </c>
      <c r="G32" s="77">
        <f t="shared" si="1"/>
        <v>7.5175382653061229</v>
      </c>
      <c r="H32" s="77">
        <v>8.0424960976134212</v>
      </c>
      <c r="I32" s="77">
        <f t="shared" si="2"/>
        <v>8.0424960976134212</v>
      </c>
      <c r="J32" s="76">
        <f>分析係数表!G35</f>
        <v>0.31381419117031079</v>
      </c>
      <c r="K32" s="78">
        <f t="shared" si="3"/>
        <v>2.5238494078629365</v>
      </c>
      <c r="L32" s="79"/>
      <c r="M32" s="80"/>
      <c r="N32" s="81">
        <f>分析係数表!H35</f>
        <v>5.8153241650294694E-2</v>
      </c>
      <c r="O32" s="82">
        <f t="shared" si="4"/>
        <v>0.21248079001557657</v>
      </c>
      <c r="P32" s="76">
        <f>分析係数表!C35</f>
        <v>1</v>
      </c>
      <c r="Q32" s="82">
        <f t="shared" si="5"/>
        <v>0.21248079001557657</v>
      </c>
      <c r="R32" s="83">
        <v>0.27456911375804133</v>
      </c>
      <c r="S32" s="84">
        <f t="shared" si="6"/>
        <v>8.317065211371462</v>
      </c>
      <c r="T32" s="85">
        <f>分析係数表!F35</f>
        <v>0.63575437714668681</v>
      </c>
      <c r="U32" s="86">
        <f t="shared" si="7"/>
        <v>5.2876106131438405</v>
      </c>
      <c r="V32" s="87">
        <f>分析係数表!D35</f>
        <v>1.6503309039122057E-2</v>
      </c>
      <c r="W32" s="88">
        <f t="shared" si="8"/>
        <v>0</v>
      </c>
      <c r="X32" s="76">
        <f>分析係数表!E35</f>
        <v>1.4911619334841249E-2</v>
      </c>
      <c r="Y32" s="89">
        <f t="shared" si="9"/>
        <v>0</v>
      </c>
    </row>
    <row r="33" spans="1:25" x14ac:dyDescent="0.2">
      <c r="A33" s="6" t="s">
        <v>21</v>
      </c>
      <c r="B33" s="5" t="s">
        <v>38</v>
      </c>
      <c r="C33" s="75">
        <f>最終需要_まとめ!C34</f>
        <v>100</v>
      </c>
      <c r="D33" s="76">
        <f>投入係数表!AE33</f>
        <v>1.873405612244898E-2</v>
      </c>
      <c r="E33" s="77">
        <f t="shared" si="0"/>
        <v>1.8734056122448981</v>
      </c>
      <c r="F33" s="76">
        <f>分析係数表!C36</f>
        <v>0.71183260362767953</v>
      </c>
      <c r="G33" s="77">
        <f t="shared" si="1"/>
        <v>1.3335511946149929</v>
      </c>
      <c r="H33" s="77">
        <v>1.4489631625010706</v>
      </c>
      <c r="I33" s="77">
        <f t="shared" si="2"/>
        <v>101.44896316250107</v>
      </c>
      <c r="J33" s="76">
        <f>分析係数表!G36</f>
        <v>2.303890306122449E-2</v>
      </c>
      <c r="K33" s="78">
        <f t="shared" si="3"/>
        <v>2.3372728279625967</v>
      </c>
      <c r="L33" s="79"/>
      <c r="M33" s="80"/>
      <c r="N33" s="81">
        <f>分析係数表!H36</f>
        <v>0.16821779399382542</v>
      </c>
      <c r="O33" s="82">
        <f t="shared" si="4"/>
        <v>0.61463555165895734</v>
      </c>
      <c r="P33" s="76">
        <f>分析係数表!C36</f>
        <v>0.71183260362767953</v>
      </c>
      <c r="Q33" s="82">
        <f t="shared" si="5"/>
        <v>0.43751762501953073</v>
      </c>
      <c r="R33" s="83">
        <v>0.46024373783558303</v>
      </c>
      <c r="S33" s="84">
        <f t="shared" si="6"/>
        <v>101.90920690033666</v>
      </c>
      <c r="T33" s="85">
        <f>分析係数表!F36</f>
        <v>0.87794961734693877</v>
      </c>
      <c r="U33" s="86">
        <f t="shared" si="7"/>
        <v>89.471149202280586</v>
      </c>
      <c r="V33" s="87">
        <f>分析係数表!D36</f>
        <v>1.8176020408163265E-2</v>
      </c>
      <c r="W33" s="88">
        <f t="shared" si="8"/>
        <v>2</v>
      </c>
      <c r="X33" s="76">
        <f>分析係数表!E36</f>
        <v>7.5733418367346936E-3</v>
      </c>
      <c r="Y33" s="89">
        <f t="shared" si="9"/>
        <v>1</v>
      </c>
    </row>
    <row r="34" spans="1:25" x14ac:dyDescent="0.2">
      <c r="A34" s="6" t="s">
        <v>22</v>
      </c>
      <c r="B34" s="5" t="s">
        <v>377</v>
      </c>
      <c r="C34" s="90"/>
      <c r="D34" s="76">
        <f>投入係数表!AE34</f>
        <v>2.3915816326530612E-4</v>
      </c>
      <c r="E34" s="77">
        <f t="shared" si="0"/>
        <v>2.3915816326530611E-2</v>
      </c>
      <c r="F34" s="76">
        <f>分析係数表!C37</f>
        <v>0.53618737957610785</v>
      </c>
      <c r="G34" s="77">
        <f t="shared" si="1"/>
        <v>1.2823358886545946E-2</v>
      </c>
      <c r="H34" s="77">
        <v>0.18411821578208076</v>
      </c>
      <c r="I34" s="77">
        <f t="shared" si="2"/>
        <v>0.18411821578208076</v>
      </c>
      <c r="J34" s="76">
        <f>分析係数表!G37</f>
        <v>0.49029596047068413</v>
      </c>
      <c r="K34" s="78">
        <f t="shared" si="3"/>
        <v>9.0272417447023967E-2</v>
      </c>
      <c r="L34" s="79"/>
      <c r="M34" s="80"/>
      <c r="N34" s="81">
        <f>分析係数表!H37</f>
        <v>4.9362896435587986E-2</v>
      </c>
      <c r="O34" s="82">
        <f t="shared" si="4"/>
        <v>0.1803625547680483</v>
      </c>
      <c r="P34" s="76">
        <f>分析係数表!C37</f>
        <v>0.53618737957610785</v>
      </c>
      <c r="Q34" s="82">
        <f t="shared" si="5"/>
        <v>9.6708125614732049E-2</v>
      </c>
      <c r="R34" s="83">
        <v>0.12746016145643857</v>
      </c>
      <c r="S34" s="84">
        <f t="shared" si="6"/>
        <v>0.31157837723851933</v>
      </c>
      <c r="T34" s="85">
        <f>分析係数表!F37</f>
        <v>0.71575569252712545</v>
      </c>
      <c r="U34" s="86">
        <f t="shared" si="7"/>
        <v>0.22301399717683434</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投入係数表!AE35</f>
        <v>8.7691326530612245E-4</v>
      </c>
      <c r="E35" s="77">
        <f t="shared" si="0"/>
        <v>8.7691326530612249E-2</v>
      </c>
      <c r="F35" s="76">
        <f>分析係数表!C38</f>
        <v>4.5765302018820897E-2</v>
      </c>
      <c r="G35" s="77">
        <f t="shared" si="1"/>
        <v>4.0132200431045109E-3</v>
      </c>
      <c r="H35" s="77">
        <v>2.8300864459002158E-2</v>
      </c>
      <c r="I35" s="77">
        <f t="shared" si="2"/>
        <v>2.8300864459002158E-2</v>
      </c>
      <c r="J35" s="76">
        <f>分析係数表!G38</f>
        <v>0.29880478087649404</v>
      </c>
      <c r="K35" s="78">
        <f t="shared" si="3"/>
        <v>8.4564336032874974E-3</v>
      </c>
      <c r="L35" s="79"/>
      <c r="M35" s="80"/>
      <c r="N35" s="81">
        <f>分析係数表!H38</f>
        <v>4.3266909907381419E-2</v>
      </c>
      <c r="O35" s="82">
        <f t="shared" si="4"/>
        <v>0.15808898932819154</v>
      </c>
      <c r="P35" s="76">
        <f>分析係数表!C38</f>
        <v>4.5765302018820897E-2</v>
      </c>
      <c r="Q35" s="82">
        <f t="shared" si="5"/>
        <v>7.2349903424548398E-3</v>
      </c>
      <c r="R35" s="83">
        <v>9.758671553602204E-3</v>
      </c>
      <c r="S35" s="84">
        <f t="shared" si="6"/>
        <v>3.805953601260436E-2</v>
      </c>
      <c r="T35" s="85">
        <f>分析係数表!F38</f>
        <v>0.49667994687915007</v>
      </c>
      <c r="U35" s="86">
        <f t="shared" si="7"/>
        <v>1.8903408324985431E-2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投入係数表!AE36</f>
        <v>0</v>
      </c>
      <c r="E36" s="77">
        <f t="shared" si="0"/>
        <v>0</v>
      </c>
      <c r="F36" s="76">
        <f>分析係数表!C39</f>
        <v>1</v>
      </c>
      <c r="G36" s="77">
        <f t="shared" si="1"/>
        <v>0</v>
      </c>
      <c r="H36" s="77">
        <v>3.0404509946132093E-2</v>
      </c>
      <c r="I36" s="77">
        <f t="shared" si="2"/>
        <v>3.0404509946132093E-2</v>
      </c>
      <c r="J36" s="76">
        <f>分析係数表!G39</f>
        <v>0.34650769117538827</v>
      </c>
      <c r="K36" s="78">
        <f t="shared" si="3"/>
        <v>1.053539654275336E-2</v>
      </c>
      <c r="L36" s="79"/>
      <c r="M36" s="80"/>
      <c r="N36" s="81">
        <f>分析係数表!H39</f>
        <v>3.8057816446814483E-3</v>
      </c>
      <c r="O36" s="82">
        <f t="shared" si="4"/>
        <v>1.3905596103335997E-2</v>
      </c>
      <c r="P36" s="76">
        <f>分析係数表!C39</f>
        <v>1</v>
      </c>
      <c r="Q36" s="82">
        <f t="shared" si="5"/>
        <v>1.3905596103335997E-2</v>
      </c>
      <c r="R36" s="83">
        <v>4.8830060614022293E-2</v>
      </c>
      <c r="S36" s="84">
        <f t="shared" si="6"/>
        <v>7.9234570560154385E-2</v>
      </c>
      <c r="T36" s="85">
        <f>分析係数表!F39</f>
        <v>0.69721056892617939</v>
      </c>
      <c r="U36" s="86">
        <f t="shared" si="7"/>
        <v>5.5243180018866744E-2</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投入係数表!AE37</f>
        <v>0</v>
      </c>
      <c r="E37" s="77">
        <f t="shared" si="0"/>
        <v>0</v>
      </c>
      <c r="F37" s="76">
        <f>分析係数表!C40</f>
        <v>0.81742190937087544</v>
      </c>
      <c r="G37" s="77">
        <f t="shared" si="1"/>
        <v>0</v>
      </c>
      <c r="H37" s="77">
        <v>2.0967863748466938E-3</v>
      </c>
      <c r="I37" s="77">
        <f t="shared" si="2"/>
        <v>2.0967863748466938E-3</v>
      </c>
      <c r="J37" s="76">
        <f>分析係数表!G40</f>
        <v>0.56450715973863475</v>
      </c>
      <c r="K37" s="78">
        <f t="shared" si="3"/>
        <v>1.1836509210433755E-3</v>
      </c>
      <c r="L37" s="79"/>
      <c r="M37" s="80"/>
      <c r="N37" s="81">
        <f>分析係数表!H40</f>
        <v>3.0412573673870333E-2</v>
      </c>
      <c r="O37" s="82">
        <f t="shared" si="4"/>
        <v>0.11112171045409207</v>
      </c>
      <c r="P37" s="76">
        <f>分析係数表!C40</f>
        <v>0.81742190937087544</v>
      </c>
      <c r="Q37" s="82">
        <f t="shared" si="5"/>
        <v>9.0833320731941503E-2</v>
      </c>
      <c r="R37" s="83">
        <v>9.1089063334495693E-2</v>
      </c>
      <c r="S37" s="84">
        <f t="shared" si="6"/>
        <v>9.3185849709342392E-2</v>
      </c>
      <c r="T37" s="85">
        <f>分析係数表!F40</f>
        <v>0.75483108577783953</v>
      </c>
      <c r="U37" s="86">
        <f t="shared" si="7"/>
        <v>7.033957611523349E-2</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投入係数表!AE38</f>
        <v>0</v>
      </c>
      <c r="E38" s="77">
        <f t="shared" si="0"/>
        <v>0</v>
      </c>
      <c r="F38" s="76">
        <f>分析係数表!C41</f>
        <v>0.72941623882867468</v>
      </c>
      <c r="G38" s="77">
        <f t="shared" si="1"/>
        <v>0</v>
      </c>
      <c r="H38" s="77">
        <v>7.89416201471249E-4</v>
      </c>
      <c r="I38" s="77">
        <f t="shared" si="2"/>
        <v>7.89416201471249E-4</v>
      </c>
      <c r="J38" s="76">
        <f>分析係数表!G41</f>
        <v>0.453348349649138</v>
      </c>
      <c r="K38" s="78">
        <f t="shared" si="3"/>
        <v>3.5788053212328216E-4</v>
      </c>
      <c r="L38" s="79"/>
      <c r="M38" s="80"/>
      <c r="N38" s="81">
        <f>分析係数表!H41</f>
        <v>5.191131069323604E-2</v>
      </c>
      <c r="O38" s="82">
        <f t="shared" si="4"/>
        <v>0.18967397162780428</v>
      </c>
      <c r="P38" s="76">
        <f>分析係数表!C41</f>
        <v>0.72941623882867468</v>
      </c>
      <c r="Q38" s="82">
        <f t="shared" si="5"/>
        <v>0.13835127498844976</v>
      </c>
      <c r="R38" s="83">
        <v>0.14078072810573888</v>
      </c>
      <c r="S38" s="84">
        <f t="shared" si="6"/>
        <v>0.14157014430721013</v>
      </c>
      <c r="T38" s="85">
        <f>分析係数表!F41</f>
        <v>0.55271593173351818</v>
      </c>
      <c r="U38" s="86">
        <f t="shared" si="7"/>
        <v>7.8248074216408267E-2</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投入係数表!AE39</f>
        <v>7.9719387755102034E-5</v>
      </c>
      <c r="E39" s="77">
        <f>$C$33*D39</f>
        <v>7.9719387755102043E-3</v>
      </c>
      <c r="F39" s="76">
        <f>分析係数表!C42</f>
        <v>0.64552736982643522</v>
      </c>
      <c r="G39" s="77">
        <f>E39*F39</f>
        <v>5.1461046701724751E-3</v>
      </c>
      <c r="H39" s="77">
        <v>2.1112340861719949E-2</v>
      </c>
      <c r="I39" s="77">
        <f>C39+H39</f>
        <v>2.1112340861719949E-2</v>
      </c>
      <c r="J39" s="76">
        <f>分析係数表!G42</f>
        <v>0.48562628336755648</v>
      </c>
      <c r="K39" s="78">
        <f>I39*J39</f>
        <v>1.0252707625866053E-2</v>
      </c>
      <c r="L39" s="79"/>
      <c r="M39" s="80"/>
      <c r="N39" s="81">
        <f>分析係数表!H42</f>
        <v>1.1765366264383946E-2</v>
      </c>
      <c r="O39" s="82">
        <f t="shared" si="4"/>
        <v>4.2988391493498895E-2</v>
      </c>
      <c r="P39" s="76">
        <f>分析係数表!C42</f>
        <v>0.64552736982643522</v>
      </c>
      <c r="Q39" s="82">
        <f>O39*P39</f>
        <v>2.7750183293867442E-2</v>
      </c>
      <c r="R39" s="83">
        <v>2.9853571948707577E-2</v>
      </c>
      <c r="S39" s="84">
        <f>I39+R39</f>
        <v>5.0965912810427526E-2</v>
      </c>
      <c r="T39" s="85">
        <f>分析係数表!F42</f>
        <v>0.5462012320328542</v>
      </c>
      <c r="U39" s="86">
        <f>S39*T39</f>
        <v>2.7837644368734541E-2</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投入係数表!AE40</f>
        <v>1.0443239795918368E-2</v>
      </c>
      <c r="E40" s="77">
        <f>$C$33*D40</f>
        <v>1.0443239795918369</v>
      </c>
      <c r="F40" s="76">
        <f>分析係数表!C43</f>
        <v>0.44974585997704541</v>
      </c>
      <c r="G40" s="77">
        <f>E40*F40</f>
        <v>0.46968038629618108</v>
      </c>
      <c r="H40" s="77">
        <v>1.0171227758303978</v>
      </c>
      <c r="I40" s="77">
        <f>C40+H40</f>
        <v>1.0171227758303978</v>
      </c>
      <c r="J40" s="76">
        <f>分析係数表!G43</f>
        <v>0.36430023338101331</v>
      </c>
      <c r="K40" s="78">
        <f>I40*J40</f>
        <v>0.37053806461215799</v>
      </c>
      <c r="L40" s="79"/>
      <c r="M40" s="80"/>
      <c r="N40" s="81">
        <f>分析係数表!H43</f>
        <v>3.2949761436991298E-2</v>
      </c>
      <c r="O40" s="82">
        <f t="shared" si="4"/>
        <v>0.12039210785631607</v>
      </c>
      <c r="P40" s="76">
        <f>分析係数表!C43</f>
        <v>0.44974585997704541</v>
      </c>
      <c r="Q40" s="82">
        <f>O40*P40</f>
        <v>5.414585208228808E-2</v>
      </c>
      <c r="R40" s="83">
        <v>0.10829152637626484</v>
      </c>
      <c r="S40" s="84">
        <f>I40+R40</f>
        <v>1.1254143022066627</v>
      </c>
      <c r="T40" s="85">
        <f>分析係数表!F43</f>
        <v>0.57336445080177667</v>
      </c>
      <c r="U40" s="86">
        <f>S40*T40</f>
        <v>0.64527255330918787</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投入係数表!AE41</f>
        <v>3.1887755102040814E-4</v>
      </c>
      <c r="E41" s="77">
        <f>$C$33*D41</f>
        <v>3.1887755102040817E-2</v>
      </c>
      <c r="F41" s="76">
        <f>分析係数表!C44</f>
        <v>0.68535687071374141</v>
      </c>
      <c r="G41" s="77">
        <f>E41*F41</f>
        <v>2.1854492050820837E-2</v>
      </c>
      <c r="H41" s="77">
        <v>2.4065678514794166E-2</v>
      </c>
      <c r="I41" s="77">
        <f>C41+H41</f>
        <v>2.4065678514794166E-2</v>
      </c>
      <c r="J41" s="76">
        <f>分析係数表!G44</f>
        <v>0.27039319248826293</v>
      </c>
      <c r="K41" s="78">
        <f>I41*J41</f>
        <v>6.5071956430113927E-3</v>
      </c>
      <c r="L41" s="79"/>
      <c r="M41" s="80"/>
      <c r="N41" s="81">
        <f>分析係数表!H44</f>
        <v>0.11684535503788943</v>
      </c>
      <c r="O41" s="82">
        <f t="shared" si="4"/>
        <v>0.4269305139926875</v>
      </c>
      <c r="P41" s="76">
        <f>分析係数表!C44</f>
        <v>0.68535687071374141</v>
      </c>
      <c r="Q41" s="82">
        <f>O41*P41</f>
        <v>0.29259976108223751</v>
      </c>
      <c r="R41" s="83">
        <v>0.29807736308100813</v>
      </c>
      <c r="S41" s="84">
        <f>I41+R41</f>
        <v>0.32214304159580232</v>
      </c>
      <c r="T41" s="85">
        <f>分析係数表!F44</f>
        <v>0.52366979655712054</v>
      </c>
      <c r="U41" s="86">
        <f>S41*T41</f>
        <v>0.16869658105476582</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投入係数表!AE42</f>
        <v>4.7831632653061223E-4</v>
      </c>
      <c r="E42" s="77">
        <f>$C$33*D42</f>
        <v>4.7831632653061222E-2</v>
      </c>
      <c r="F42" s="76">
        <f>分析係数表!C45</f>
        <v>1</v>
      </c>
      <c r="G42" s="77">
        <f>E42*F42</f>
        <v>4.7831632653061222E-2</v>
      </c>
      <c r="H42" s="77">
        <v>0.15881237028624937</v>
      </c>
      <c r="I42" s="77">
        <f>C42+H42</f>
        <v>0.15881237028624937</v>
      </c>
      <c r="J42" s="76">
        <f>分析係数表!G45</f>
        <v>0</v>
      </c>
      <c r="K42" s="78">
        <f>I42*J42</f>
        <v>0</v>
      </c>
      <c r="L42" s="79"/>
      <c r="M42" s="80"/>
      <c r="N42" s="81">
        <f>分析係数表!H45</f>
        <v>0</v>
      </c>
      <c r="O42" s="82">
        <f t="shared" si="4"/>
        <v>0</v>
      </c>
      <c r="P42" s="76">
        <f>分析係数表!C45</f>
        <v>1</v>
      </c>
      <c r="Q42" s="82">
        <f>O42*P42</f>
        <v>0</v>
      </c>
      <c r="R42" s="83">
        <v>1.1675717091261905E-2</v>
      </c>
      <c r="S42" s="84">
        <f>I42+R42</f>
        <v>0.17048808737751128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6.3775510204081628E-4</v>
      </c>
      <c r="E43" s="77">
        <f>$C$33*D43</f>
        <v>6.3775510204081634E-2</v>
      </c>
      <c r="F43" s="76">
        <f>分析係数表!C46</f>
        <v>1</v>
      </c>
      <c r="G43" s="77">
        <f>E43*F43</f>
        <v>6.3775510204081634E-2</v>
      </c>
      <c r="H43" s="77">
        <v>0.1603664584048026</v>
      </c>
      <c r="I43" s="77">
        <f>C43+H43</f>
        <v>0.1603664584048026</v>
      </c>
      <c r="J43" s="76">
        <f>分析係数表!G46</f>
        <v>9.2635479388605835E-3</v>
      </c>
      <c r="K43" s="78">
        <f>I43*J43</f>
        <v>1.4855623752181807E-3</v>
      </c>
      <c r="L43" s="79"/>
      <c r="M43" s="80"/>
      <c r="N43" s="81">
        <f>分析係数表!H46</f>
        <v>4.7106371035644121E-2</v>
      </c>
      <c r="O43" s="82">
        <f t="shared" si="4"/>
        <v>0.17211764380412342</v>
      </c>
      <c r="P43" s="76">
        <f>分析係数表!C46</f>
        <v>1</v>
      </c>
      <c r="Q43" s="82">
        <f>O43*P43</f>
        <v>0.17211764380412342</v>
      </c>
      <c r="R43" s="83">
        <v>0.18420664221149444</v>
      </c>
      <c r="S43" s="84">
        <f>I43+R43</f>
        <v>0.34457310061629703</v>
      </c>
      <c r="T43" s="85">
        <f>分析係数表!F46</f>
        <v>0.31310792033348772</v>
      </c>
      <c r="U43" s="86">
        <f>S43*T43</f>
        <v>0.10788856693683038</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投入係数表!AE44</f>
        <v>0.12061543367346939</v>
      </c>
      <c r="E44" s="91">
        <f>SUM(E5:E43)</f>
        <v>12.061543367346939</v>
      </c>
      <c r="F44" s="92">
        <f>分析係数表!C47</f>
        <v>0.38982283979167087</v>
      </c>
      <c r="G44" s="91">
        <f>SUM(G5:G43)</f>
        <v>10.528366523361008</v>
      </c>
      <c r="H44" s="91">
        <f>SUM(H5:H43)</f>
        <v>12.572206372232987</v>
      </c>
      <c r="I44" s="91">
        <f>SUM(I5:I43)</f>
        <v>112.572206372233</v>
      </c>
      <c r="J44" s="92">
        <f>分析係数表!G47</f>
        <v>0.23326731469175374</v>
      </c>
      <c r="K44" s="93">
        <f>SUM(K5:K43)</f>
        <v>5.8274452626152247</v>
      </c>
      <c r="L44" s="94">
        <f>最終需要_まとめ!$L$33</f>
        <v>0.627</v>
      </c>
      <c r="M44" s="91">
        <f>K44*L44</f>
        <v>3.6538081796597459</v>
      </c>
      <c r="N44" s="95">
        <f>分析係数表!H47</f>
        <v>1</v>
      </c>
      <c r="O44" s="96">
        <f>SUM(O5:O43)</f>
        <v>3.6538081796597459</v>
      </c>
      <c r="P44" s="92">
        <f>分析係数表!C47</f>
        <v>0.38982283979167087</v>
      </c>
      <c r="Q44" s="96">
        <f>SUM(Q5:Q43)</f>
        <v>1.8985799733443496</v>
      </c>
      <c r="R44" s="91">
        <f>SUM(R5:R43)</f>
        <v>2.24590474768037</v>
      </c>
      <c r="S44" s="97">
        <f>SUM(S5:S43)</f>
        <v>114.81811111991338</v>
      </c>
      <c r="T44" s="98">
        <f>分析係数表!F47</f>
        <v>0.43488259974461208</v>
      </c>
      <c r="U44" s="99">
        <f>SUM(U5:U43)</f>
        <v>97.019463128112847</v>
      </c>
      <c r="V44" s="100">
        <f>分析係数表!D47</f>
        <v>5.7416673181664192E-2</v>
      </c>
      <c r="W44" s="101">
        <f>SUM(W5:W43)</f>
        <v>2</v>
      </c>
      <c r="X44" s="92">
        <f>分析係数表!E47</f>
        <v>4.8986266385218774E-2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5.0939840048902247E-5</v>
      </c>
      <c r="E5" s="77">
        <f t="shared" ref="E5:E38" si="0">$C$34*D5</f>
        <v>5.0939840048902247E-3</v>
      </c>
      <c r="F5" s="76">
        <f>分析係数表!C8</f>
        <v>0.24707259953161598</v>
      </c>
      <c r="G5" s="77">
        <f t="shared" ref="G5:G38" si="1">E5*F5</f>
        <v>1.2585838700606999E-3</v>
      </c>
      <c r="H5" s="77">
        <f t="array" ref="H5:H43">MMULT(逆行列係数!C5:AO43,'30'!G5:G43)</f>
        <v>2.0781264763190749E-3</v>
      </c>
      <c r="I5" s="77">
        <f t="shared" ref="I5:I38" si="2">C5+H5</f>
        <v>2.0781264763190749E-3</v>
      </c>
      <c r="J5" s="76">
        <f>分析係数表!G8</f>
        <v>0.12001140250855188</v>
      </c>
      <c r="K5" s="78">
        <f t="shared" ref="K5:K38" si="3">I5*J5</f>
        <v>2.4939887301320709E-4</v>
      </c>
      <c r="L5" s="79" t="s">
        <v>186</v>
      </c>
      <c r="M5" s="80" t="s">
        <v>186</v>
      </c>
      <c r="N5" s="81">
        <f>分析係数表!H8</f>
        <v>1.0676396295256806E-2</v>
      </c>
      <c r="O5" s="82">
        <f t="shared" ref="O5:O43" si="4">$M$44*N5</f>
        <v>0.35448023488855246</v>
      </c>
      <c r="P5" s="76">
        <f>分析係数表!C8</f>
        <v>0.24707259953161598</v>
      </c>
      <c r="Q5" s="82">
        <f t="shared" ref="Q5:Q38" si="5">O5*P5</f>
        <v>8.7582353116492484E-2</v>
      </c>
      <c r="R5" s="83">
        <f t="array" ref="R5:R43">MMULT(逆行列係数!C5:AO43,'30'!Q5:Q43)</f>
        <v>0.13691496869635394</v>
      </c>
      <c r="S5" s="84">
        <f t="shared" ref="S5:S38" si="6">I5+R5</f>
        <v>0.13899309517267303</v>
      </c>
      <c r="T5" s="85">
        <f>分析係数表!F8</f>
        <v>0.45011402508551879</v>
      </c>
      <c r="U5" s="86">
        <f t="shared" ref="U5:U38" si="7">S5*T5</f>
        <v>6.2562741527266444E-2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投入係数表!AF6</f>
        <v>0</v>
      </c>
      <c r="E6" s="77">
        <f t="shared" si="0"/>
        <v>0</v>
      </c>
      <c r="F6" s="76">
        <f>分析係数表!C9</f>
        <v>9.7560975609756073E-2</v>
      </c>
      <c r="G6" s="77">
        <f t="shared" si="1"/>
        <v>0</v>
      </c>
      <c r="H6" s="77">
        <v>1.7278608971024547E-4</v>
      </c>
      <c r="I6" s="77">
        <f t="shared" si="2"/>
        <v>1.7278608971024547E-4</v>
      </c>
      <c r="J6" s="76">
        <f>分析係数表!G9</f>
        <v>0.27272727272727271</v>
      </c>
      <c r="K6" s="78">
        <f t="shared" si="3"/>
        <v>4.7123479011885125E-5</v>
      </c>
      <c r="L6" s="79"/>
      <c r="M6" s="80"/>
      <c r="N6" s="81">
        <f>分析係数表!H9</f>
        <v>5.7255122088127987E-4</v>
      </c>
      <c r="O6" s="82">
        <f t="shared" si="4"/>
        <v>1.9009981050805654E-2</v>
      </c>
      <c r="P6" s="76">
        <f>分析係数表!C9</f>
        <v>9.7560975609756073E-2</v>
      </c>
      <c r="Q6" s="82">
        <f t="shared" si="5"/>
        <v>1.8546322976395755E-3</v>
      </c>
      <c r="R6" s="83">
        <v>2.257924066958448E-3</v>
      </c>
      <c r="S6" s="84">
        <f t="shared" si="6"/>
        <v>2.4307101566686936E-3</v>
      </c>
      <c r="T6" s="85">
        <f>分析係数表!F9</f>
        <v>0.77272727272727271</v>
      </c>
      <c r="U6" s="86">
        <f t="shared" si="7"/>
        <v>1.8782760301530813E-3</v>
      </c>
      <c r="V6" s="87">
        <f>分析係数表!D9</f>
        <v>9.0909090909090912E-2</v>
      </c>
      <c r="W6" s="88">
        <f t="shared" si="8"/>
        <v>0</v>
      </c>
      <c r="X6" s="76">
        <f>分析係数表!E9</f>
        <v>0</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3.5410749016206604E-2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0.44906166219839139</v>
      </c>
      <c r="G8" s="77">
        <f t="shared" si="1"/>
        <v>0</v>
      </c>
      <c r="H8" s="77">
        <v>7.785941600397743E-2</v>
      </c>
      <c r="I8" s="77">
        <f t="shared" si="2"/>
        <v>7.785941600397743E-2</v>
      </c>
      <c r="J8" s="76">
        <f>分析係数表!G11</f>
        <v>0.33788395904436858</v>
      </c>
      <c r="K8" s="78">
        <f t="shared" si="3"/>
        <v>2.6307447728306364E-2</v>
      </c>
      <c r="L8" s="79"/>
      <c r="M8" s="80"/>
      <c r="N8" s="81">
        <f>分析係数表!H11</f>
        <v>-2.2452989054167835E-5</v>
      </c>
      <c r="O8" s="82">
        <f t="shared" si="4"/>
        <v>-7.4548945297277052E-4</v>
      </c>
      <c r="P8" s="76">
        <f>分析係数表!C11</f>
        <v>0.44906166219839139</v>
      </c>
      <c r="Q8" s="82">
        <f t="shared" si="5"/>
        <v>-3.3477073290332188E-4</v>
      </c>
      <c r="R8" s="83">
        <v>2.1079645175423174E-2</v>
      </c>
      <c r="S8" s="84">
        <f t="shared" si="6"/>
        <v>9.89390611794006E-2</v>
      </c>
      <c r="T8" s="85">
        <f>分析係数表!F11</f>
        <v>0.55767918088737201</v>
      </c>
      <c r="U8" s="86">
        <f t="shared" si="7"/>
        <v>5.517625459629371E-2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投入係数表!AF9</f>
        <v>1.0187968009780449E-4</v>
      </c>
      <c r="E9" s="77">
        <f t="shared" si="0"/>
        <v>1.0187968009780449E-2</v>
      </c>
      <c r="F9" s="76">
        <f>分析係数表!C12</f>
        <v>0.19299381807477189</v>
      </c>
      <c r="G9" s="77">
        <f t="shared" si="1"/>
        <v>1.966214844631164E-3</v>
      </c>
      <c r="H9" s="77">
        <v>4.1526946804322454E-3</v>
      </c>
      <c r="I9" s="77">
        <f t="shared" si="2"/>
        <v>4.1526946804322454E-3</v>
      </c>
      <c r="J9" s="76">
        <f>分析係数表!G12</f>
        <v>0.13871320371671741</v>
      </c>
      <c r="K9" s="78">
        <f t="shared" si="3"/>
        <v>5.7603358318012679E-4</v>
      </c>
      <c r="L9" s="79"/>
      <c r="M9" s="80"/>
      <c r="N9" s="81">
        <f>分析係数表!H12</f>
        <v>9.0137524557956775E-2</v>
      </c>
      <c r="O9" s="82">
        <f t="shared" si="4"/>
        <v>2.9927674089591876</v>
      </c>
      <c r="P9" s="76">
        <f>分析係数表!C12</f>
        <v>0.19299381807477189</v>
      </c>
      <c r="Q9" s="82">
        <f t="shared" si="5"/>
        <v>0.57758560886477595</v>
      </c>
      <c r="R9" s="83">
        <v>0.67634286143453548</v>
      </c>
      <c r="S9" s="84">
        <f t="shared" si="6"/>
        <v>0.6804955561149677</v>
      </c>
      <c r="T9" s="85">
        <f>分析係数表!F12</f>
        <v>0.32372921058795973</v>
      </c>
      <c r="U9" s="86">
        <f t="shared" si="7"/>
        <v>0.22029628918971314</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投入係数表!AF10</f>
        <v>1.4772553614181652E-3</v>
      </c>
      <c r="E10" s="77">
        <f t="shared" si="0"/>
        <v>0.14772553614181652</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0.47934971826149153</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投入係数表!AF11</f>
        <v>2.9035708827874281E-3</v>
      </c>
      <c r="E11" s="77">
        <f t="shared" si="0"/>
        <v>0.29035708827874279</v>
      </c>
      <c r="F11" s="76">
        <f>分析係数表!C14</f>
        <v>0.21988652218398286</v>
      </c>
      <c r="G11" s="77">
        <f t="shared" si="1"/>
        <v>6.3845610333080449E-2</v>
      </c>
      <c r="H11" s="77">
        <v>0.22089541097174742</v>
      </c>
      <c r="I11" s="77">
        <f t="shared" si="2"/>
        <v>0.22089541097174742</v>
      </c>
      <c r="J11" s="76">
        <f>分析係数表!G14</f>
        <v>0.16684014869888475</v>
      </c>
      <c r="K11" s="78">
        <f t="shared" si="3"/>
        <v>3.68542232134276E-2</v>
      </c>
      <c r="L11" s="79"/>
      <c r="M11" s="80"/>
      <c r="N11" s="81">
        <f>分析係数表!H14</f>
        <v>1.1338759472354757E-3</v>
      </c>
      <c r="O11" s="82">
        <f t="shared" si="4"/>
        <v>3.7647217375124914E-2</v>
      </c>
      <c r="P11" s="76">
        <f>分析係数表!C14</f>
        <v>0.21988652218398286</v>
      </c>
      <c r="Q11" s="82">
        <f t="shared" si="5"/>
        <v>8.2781156985206293E-3</v>
      </c>
      <c r="R11" s="83">
        <v>9.5018589668593695E-2</v>
      </c>
      <c r="S11" s="84">
        <f t="shared" si="6"/>
        <v>0.31591400064034114</v>
      </c>
      <c r="T11" s="85">
        <f>分析係数表!F14</f>
        <v>0.30074349442379184</v>
      </c>
      <c r="U11" s="86">
        <f t="shared" si="7"/>
        <v>9.5009080489976208E-2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投入係数表!AF12</f>
        <v>5.0939840048902247E-4</v>
      </c>
      <c r="E12" s="77">
        <f t="shared" si="0"/>
        <v>5.0939840048902243E-2</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0.27284913978803405</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投入係数表!AF13</f>
        <v>5.3945290611787482E-2</v>
      </c>
      <c r="E13" s="77">
        <f t="shared" si="0"/>
        <v>5.3945290611787478</v>
      </c>
      <c r="F13" s="76">
        <f>分析係数表!C16</f>
        <v>4.5651796563096703E-2</v>
      </c>
      <c r="G13" s="77">
        <f t="shared" si="1"/>
        <v>0.24626994325464524</v>
      </c>
      <c r="H13" s="77">
        <v>0.25633572229009083</v>
      </c>
      <c r="I13" s="77">
        <f t="shared" si="2"/>
        <v>0.25633572229009083</v>
      </c>
      <c r="J13" s="76">
        <f>分析係数表!G16</f>
        <v>3.2758620689655175E-2</v>
      </c>
      <c r="K13" s="78">
        <f t="shared" si="3"/>
        <v>8.3972046957098735E-3</v>
      </c>
      <c r="L13" s="79"/>
      <c r="M13" s="80"/>
      <c r="N13" s="81">
        <f>分析係数表!H16</f>
        <v>1.6682570867246702E-2</v>
      </c>
      <c r="O13" s="82">
        <f t="shared" si="4"/>
        <v>0.5538986635587686</v>
      </c>
      <c r="P13" s="76">
        <f>分析係数表!C16</f>
        <v>4.5651796563096703E-2</v>
      </c>
      <c r="Q13" s="82">
        <f t="shared" si="5"/>
        <v>2.5286469105356049E-2</v>
      </c>
      <c r="R13" s="83">
        <v>3.146828352204805E-2</v>
      </c>
      <c r="S13" s="84">
        <f t="shared" si="6"/>
        <v>0.28780400581213889</v>
      </c>
      <c r="T13" s="85">
        <f>分析係数表!F16</f>
        <v>0.28965517241379313</v>
      </c>
      <c r="U13" s="86">
        <f t="shared" si="7"/>
        <v>8.3363918924895405E-2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投入係数表!AF14</f>
        <v>2.1904131221027966E-3</v>
      </c>
      <c r="E14" s="77">
        <f t="shared" si="0"/>
        <v>0.21904131221027967</v>
      </c>
      <c r="F14" s="76">
        <f>分析係数表!C17</f>
        <v>0.18709439528023597</v>
      </c>
      <c r="G14" s="77">
        <f t="shared" si="1"/>
        <v>4.0981401849371643E-2</v>
      </c>
      <c r="H14" s="77">
        <v>7.6625766935885423E-2</v>
      </c>
      <c r="I14" s="77">
        <f t="shared" si="2"/>
        <v>7.6625766935885423E-2</v>
      </c>
      <c r="J14" s="76">
        <f>分析係数表!G17</f>
        <v>0.21183949688973955</v>
      </c>
      <c r="K14" s="78">
        <f t="shared" si="3"/>
        <v>1.6232363916488409E-2</v>
      </c>
      <c r="L14" s="79"/>
      <c r="M14" s="80"/>
      <c r="N14" s="81">
        <f>分析係数表!H17</f>
        <v>2.9525680606230704E-3</v>
      </c>
      <c r="O14" s="82">
        <f t="shared" si="4"/>
        <v>9.8031863065919336E-2</v>
      </c>
      <c r="P14" s="76">
        <f>分析係数表!C17</f>
        <v>0.18709439528023597</v>
      </c>
      <c r="Q14" s="82">
        <f t="shared" si="5"/>
        <v>1.8341212138513079E-2</v>
      </c>
      <c r="R14" s="83">
        <v>5.1544529445103855E-2</v>
      </c>
      <c r="S14" s="84">
        <f t="shared" si="6"/>
        <v>0.12817029638098928</v>
      </c>
      <c r="T14" s="85">
        <f>分析係数表!F17</f>
        <v>0.32134800738259622</v>
      </c>
      <c r="U14" s="86">
        <f t="shared" si="7"/>
        <v>4.1187269347667692E-2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投入係数表!AF15</f>
        <v>5.0939840048902247E-5</v>
      </c>
      <c r="E15" s="77">
        <f t="shared" si="0"/>
        <v>5.0939840048902247E-3</v>
      </c>
      <c r="F15" s="76">
        <f>分析係数表!C18</f>
        <v>0.19379844961240311</v>
      </c>
      <c r="G15" s="77">
        <f t="shared" si="1"/>
        <v>9.8720620249810554E-4</v>
      </c>
      <c r="H15" s="77">
        <v>7.7019537516521868E-3</v>
      </c>
      <c r="I15" s="77">
        <f t="shared" si="2"/>
        <v>7.7019537516521868E-3</v>
      </c>
      <c r="J15" s="76">
        <f>分析係数表!G18</f>
        <v>0.21558441558441557</v>
      </c>
      <c r="K15" s="78">
        <f t="shared" si="3"/>
        <v>1.6604211984081337E-3</v>
      </c>
      <c r="L15" s="79"/>
      <c r="M15" s="80"/>
      <c r="N15" s="81">
        <f>分析係数表!H18</f>
        <v>4.3783328655627279E-4</v>
      </c>
      <c r="O15" s="82">
        <f t="shared" si="4"/>
        <v>1.4537044332969026E-2</v>
      </c>
      <c r="P15" s="76">
        <f>分析係数表!C18</f>
        <v>0.19379844961240311</v>
      </c>
      <c r="Q15" s="82">
        <f t="shared" si="5"/>
        <v>2.8172566536761681E-3</v>
      </c>
      <c r="R15" s="83">
        <v>9.3514111427532281E-3</v>
      </c>
      <c r="S15" s="84">
        <f t="shared" si="6"/>
        <v>1.7053364894405416E-2</v>
      </c>
      <c r="T15" s="85">
        <f>分析係数表!F18</f>
        <v>0.45643447461629277</v>
      </c>
      <c r="U15" s="86">
        <f t="shared" si="7"/>
        <v>7.7837436460178669E-3</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投入係数表!AF16</f>
        <v>1.5281952014670674E-4</v>
      </c>
      <c r="E16" s="77">
        <f t="shared" si="0"/>
        <v>1.5281952014670674E-2</v>
      </c>
      <c r="F16" s="76">
        <f>分析係数表!C19</f>
        <v>0.18975946996975368</v>
      </c>
      <c r="G16" s="77">
        <f t="shared" si="1"/>
        <v>2.8998951144071166E-3</v>
      </c>
      <c r="H16" s="77">
        <v>9.172963295109934E-3</v>
      </c>
      <c r="I16" s="77">
        <f t="shared" si="2"/>
        <v>9.172963295109934E-3</v>
      </c>
      <c r="J16" s="76">
        <f>分析係数表!G19</f>
        <v>5.7642820380854352E-2</v>
      </c>
      <c r="K16" s="78">
        <f t="shared" si="3"/>
        <v>5.2875547558019177E-4</v>
      </c>
      <c r="L16" s="79"/>
      <c r="M16" s="80"/>
      <c r="N16" s="81">
        <f>分析係数表!H19</f>
        <v>-1.1226494527083918E-4</v>
      </c>
      <c r="O16" s="82">
        <f t="shared" si="4"/>
        <v>-3.7274472648638531E-3</v>
      </c>
      <c r="P16" s="76">
        <f>分析係数表!C19</f>
        <v>0.18975946996975368</v>
      </c>
      <c r="Q16" s="82">
        <f t="shared" si="5"/>
        <v>-7.0731841732077285E-4</v>
      </c>
      <c r="R16" s="83">
        <v>6.8756953890823204E-3</v>
      </c>
      <c r="S16" s="84">
        <f t="shared" si="6"/>
        <v>1.6048658684192255E-2</v>
      </c>
      <c r="T16" s="85">
        <f>分析係数表!F19</f>
        <v>0.23974952822096415</v>
      </c>
      <c r="U16" s="86">
        <f t="shared" si="7"/>
        <v>3.8476583481143727E-3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投入係数表!AF17</f>
        <v>0</v>
      </c>
      <c r="E17" s="77">
        <f t="shared" si="0"/>
        <v>0</v>
      </c>
      <c r="F17" s="76">
        <f>分析係数表!C20</f>
        <v>6.5301867121599799E-2</v>
      </c>
      <c r="G17" s="77">
        <f t="shared" si="1"/>
        <v>0</v>
      </c>
      <c r="H17" s="77">
        <v>1.7266033662976738E-3</v>
      </c>
      <c r="I17" s="77">
        <f t="shared" si="2"/>
        <v>1.7266033662976738E-3</v>
      </c>
      <c r="J17" s="76">
        <f>分析係数表!G20</f>
        <v>0.10011990407673861</v>
      </c>
      <c r="K17" s="78">
        <f t="shared" si="3"/>
        <v>1.7286736341229708E-4</v>
      </c>
      <c r="L17" s="79"/>
      <c r="M17" s="80"/>
      <c r="N17" s="81">
        <f>分析係数表!H20</f>
        <v>5.5009823182711204E-4</v>
      </c>
      <c r="O17" s="82">
        <f t="shared" si="4"/>
        <v>1.8264491597832881E-2</v>
      </c>
      <c r="P17" s="76">
        <f>分析係数表!C20</f>
        <v>6.5301867121599799E-2</v>
      </c>
      <c r="Q17" s="82">
        <f t="shared" si="5"/>
        <v>1.1927054033652588E-3</v>
      </c>
      <c r="R17" s="83">
        <v>4.9722575220345041E-3</v>
      </c>
      <c r="S17" s="84">
        <f t="shared" si="6"/>
        <v>6.6988608883321778E-3</v>
      </c>
      <c r="T17" s="85">
        <f>分析係数表!F20</f>
        <v>0.22242206235011991</v>
      </c>
      <c r="U17" s="86">
        <f t="shared" si="7"/>
        <v>1.4899744541793992E-3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投入係数表!AF18</f>
        <v>1.4772553614181652E-3</v>
      </c>
      <c r="E18" s="77">
        <f t="shared" si="0"/>
        <v>0.14772553614181652</v>
      </c>
      <c r="F18" s="76">
        <f>分析係数表!C21</f>
        <v>0.11128404669260705</v>
      </c>
      <c r="G18" s="77">
        <f t="shared" si="1"/>
        <v>1.6439495461696322E-2</v>
      </c>
      <c r="H18" s="77">
        <v>2.3321085390884375E-2</v>
      </c>
      <c r="I18" s="77">
        <f t="shared" si="2"/>
        <v>2.3321085390884375E-2</v>
      </c>
      <c r="J18" s="76">
        <f>分析係数表!G21</f>
        <v>0.28512917454316322</v>
      </c>
      <c r="K18" s="78">
        <f t="shared" si="3"/>
        <v>6.6495218269534851E-3</v>
      </c>
      <c r="L18" s="79"/>
      <c r="M18" s="80"/>
      <c r="N18" s="81">
        <f>分析係数表!H21</f>
        <v>9.2057255122088126E-4</v>
      </c>
      <c r="O18" s="82">
        <f t="shared" si="4"/>
        <v>3.0565067571883594E-2</v>
      </c>
      <c r="P18" s="76">
        <f>分析係数表!C21</f>
        <v>0.11128404669260705</v>
      </c>
      <c r="Q18" s="82">
        <f t="shared" si="5"/>
        <v>3.4014044068321836E-3</v>
      </c>
      <c r="R18" s="83">
        <v>1.1483050392409171E-2</v>
      </c>
      <c r="S18" s="84">
        <f t="shared" si="6"/>
        <v>3.4804135783293548E-2</v>
      </c>
      <c r="T18" s="85">
        <f>分析係数表!F21</f>
        <v>0.42485822306238186</v>
      </c>
      <c r="U18" s="86">
        <f t="shared" si="7"/>
        <v>1.4786823284111957E-2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投入係数表!AF19</f>
        <v>5.0939840048902247E-5</v>
      </c>
      <c r="E19" s="77">
        <f t="shared" si="0"/>
        <v>5.0939840048902247E-3</v>
      </c>
      <c r="F19" s="76">
        <f>分析係数表!C22</f>
        <v>0.13366912049593183</v>
      </c>
      <c r="G19" s="77">
        <f t="shared" si="1"/>
        <v>6.8090836175402087E-4</v>
      </c>
      <c r="H19" s="77">
        <v>8.9991242918243033E-3</v>
      </c>
      <c r="I19" s="77">
        <f t="shared" si="2"/>
        <v>8.9991242918243033E-3</v>
      </c>
      <c r="J19" s="76">
        <f>分析係数表!G22</f>
        <v>0.19466531325776801</v>
      </c>
      <c r="K19" s="78">
        <f t="shared" si="3"/>
        <v>1.7518173493135678E-3</v>
      </c>
      <c r="L19" s="79"/>
      <c r="M19" s="80"/>
      <c r="N19" s="81">
        <f>分析係数表!H22</f>
        <v>4.490597810833567E-5</v>
      </c>
      <c r="O19" s="82">
        <f t="shared" si="4"/>
        <v>1.490978905945541E-3</v>
      </c>
      <c r="P19" s="76">
        <f>分析係数表!C22</f>
        <v>0.13366912049593183</v>
      </c>
      <c r="Q19" s="82">
        <f t="shared" si="5"/>
        <v>1.9929783903572713E-4</v>
      </c>
      <c r="R19" s="83">
        <v>3.4423965113493113E-3</v>
      </c>
      <c r="S19" s="84">
        <f t="shared" si="6"/>
        <v>1.2441520803173615E-2</v>
      </c>
      <c r="T19" s="85">
        <f>分析係数表!F22</f>
        <v>0.41154908926859529</v>
      </c>
      <c r="U19" s="86">
        <f t="shared" si="7"/>
        <v>5.120296555662384E-3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7.4548945297277052E-4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投入係数表!AF21</f>
        <v>0</v>
      </c>
      <c r="E21" s="77">
        <f t="shared" si="0"/>
        <v>0</v>
      </c>
      <c r="F21" s="76">
        <f>分析係数表!C24</f>
        <v>0.55726027397260269</v>
      </c>
      <c r="G21" s="77">
        <f t="shared" si="1"/>
        <v>0</v>
      </c>
      <c r="H21" s="77">
        <v>2.5123128098292383E-2</v>
      </c>
      <c r="I21" s="77">
        <f t="shared" si="2"/>
        <v>2.5123128098292383E-2</v>
      </c>
      <c r="J21" s="76">
        <f>分析係数表!G24</f>
        <v>0.20783847980997625</v>
      </c>
      <c r="K21" s="78">
        <f t="shared" si="3"/>
        <v>5.2215527520203886E-3</v>
      </c>
      <c r="L21" s="79"/>
      <c r="M21" s="80"/>
      <c r="N21" s="81">
        <f>分析係数表!H24</f>
        <v>3.255683412854336E-4</v>
      </c>
      <c r="O21" s="82">
        <f t="shared" si="4"/>
        <v>1.0809597068105173E-2</v>
      </c>
      <c r="P21" s="76">
        <f>分析係数表!C24</f>
        <v>0.55726027397260269</v>
      </c>
      <c r="Q21" s="82">
        <f t="shared" si="5"/>
        <v>6.0237590237057319E-3</v>
      </c>
      <c r="R21" s="83">
        <v>3.1033746514696835E-2</v>
      </c>
      <c r="S21" s="84">
        <f t="shared" si="6"/>
        <v>5.6156874612989217E-2</v>
      </c>
      <c r="T21" s="85">
        <f>分析係数表!F24</f>
        <v>0.38954869358669836</v>
      </c>
      <c r="U21" s="86">
        <f t="shared" si="7"/>
        <v>2.1875837141401976E-2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投入係数表!AF22</f>
        <v>0</v>
      </c>
      <c r="E22" s="77">
        <f t="shared" si="0"/>
        <v>0</v>
      </c>
      <c r="F22" s="76">
        <f>分析係数表!C25</f>
        <v>7.2460776218001621E-2</v>
      </c>
      <c r="G22" s="77">
        <f t="shared" si="1"/>
        <v>0</v>
      </c>
      <c r="H22" s="77">
        <v>1.6054950426152854E-2</v>
      </c>
      <c r="I22" s="77">
        <f t="shared" si="2"/>
        <v>1.6054950426152854E-2</v>
      </c>
      <c r="J22" s="76">
        <f>分析係数表!G25</f>
        <v>0.19694960212201593</v>
      </c>
      <c r="K22" s="78">
        <f t="shared" si="3"/>
        <v>3.1620160985194948E-3</v>
      </c>
      <c r="L22" s="79"/>
      <c r="M22" s="80"/>
      <c r="N22" s="81">
        <f>分析係数表!H25</f>
        <v>5.0519225371877636E-4</v>
      </c>
      <c r="O22" s="82">
        <f t="shared" si="4"/>
        <v>1.677351269188734E-2</v>
      </c>
      <c r="P22" s="76">
        <f>分析係数表!C25</f>
        <v>7.2460776218001621E-2</v>
      </c>
      <c r="Q22" s="82">
        <f t="shared" si="5"/>
        <v>1.2154217495566584E-3</v>
      </c>
      <c r="R22" s="83">
        <v>1.7798541736029634E-2</v>
      </c>
      <c r="S22" s="84">
        <f t="shared" si="6"/>
        <v>3.3853492162182489E-2</v>
      </c>
      <c r="T22" s="85">
        <f>分析係数表!F25</f>
        <v>0.34811560565870908</v>
      </c>
      <c r="U22" s="86">
        <f t="shared" si="7"/>
        <v>1.1784928927700517E-2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投入係数表!AF23</f>
        <v>1.0187968009780449E-4</v>
      </c>
      <c r="E23" s="77">
        <f t="shared" si="0"/>
        <v>1.0187968009780449E-2</v>
      </c>
      <c r="F23" s="76">
        <f>分析係数表!C26</f>
        <v>0.52994639944068989</v>
      </c>
      <c r="G23" s="77">
        <f t="shared" si="1"/>
        <v>5.3990769644000807E-3</v>
      </c>
      <c r="H23" s="77">
        <v>3.7317217269753712E-2</v>
      </c>
      <c r="I23" s="77">
        <f t="shared" si="2"/>
        <v>3.7317217269753712E-2</v>
      </c>
      <c r="J23" s="76">
        <f>分析係数表!G26</f>
        <v>0.19649205047072152</v>
      </c>
      <c r="K23" s="78">
        <f t="shared" si="3"/>
        <v>7.332536539195327E-3</v>
      </c>
      <c r="L23" s="79"/>
      <c r="M23" s="80"/>
      <c r="N23" s="81">
        <f>分析係数表!H26</f>
        <v>1.0148751052483862E-2</v>
      </c>
      <c r="O23" s="82">
        <f t="shared" si="4"/>
        <v>0.33696123274369233</v>
      </c>
      <c r="P23" s="76">
        <f>分析係数表!C26</f>
        <v>0.52994639944068989</v>
      </c>
      <c r="Q23" s="82">
        <f t="shared" si="5"/>
        <v>0.17857139204361605</v>
      </c>
      <c r="R23" s="83">
        <v>0.2086784276966335</v>
      </c>
      <c r="S23" s="84">
        <f t="shared" si="6"/>
        <v>0.24599564496638721</v>
      </c>
      <c r="T23" s="85">
        <f>分析係数表!F26</f>
        <v>0.33286456502207118</v>
      </c>
      <c r="U23" s="86">
        <f t="shared" si="7"/>
        <v>8.1883233359060337E-2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投入係数表!AF24</f>
        <v>2.0375936019560899E-4</v>
      </c>
      <c r="E24" s="77">
        <f t="shared" si="0"/>
        <v>2.0375936019560899E-2</v>
      </c>
      <c r="F24" s="76">
        <f>分析係数表!C27</f>
        <v>1</v>
      </c>
      <c r="G24" s="77">
        <f t="shared" si="1"/>
        <v>2.0375936019560899E-2</v>
      </c>
      <c r="H24" s="77">
        <v>2.8065094880394388E-2</v>
      </c>
      <c r="I24" s="77">
        <f t="shared" si="2"/>
        <v>2.8065094880394388E-2</v>
      </c>
      <c r="J24" s="76">
        <f>分析係数表!G27</f>
        <v>0.17101837770961673</v>
      </c>
      <c r="K24" s="78">
        <f t="shared" si="3"/>
        <v>4.7996469967115183E-3</v>
      </c>
      <c r="L24" s="79"/>
      <c r="M24" s="80"/>
      <c r="N24" s="81">
        <f>分析係数表!H27</f>
        <v>1.1349985966881842E-2</v>
      </c>
      <c r="O24" s="82">
        <f t="shared" si="4"/>
        <v>0.37684491847773555</v>
      </c>
      <c r="P24" s="76">
        <f>分析係数表!C27</f>
        <v>1</v>
      </c>
      <c r="Q24" s="82">
        <f t="shared" si="5"/>
        <v>0.37684491847773555</v>
      </c>
      <c r="R24" s="83">
        <v>0.39176341771547207</v>
      </c>
      <c r="S24" s="84">
        <f t="shared" si="6"/>
        <v>0.41982851259586645</v>
      </c>
      <c r="T24" s="85">
        <f>分析係数表!F27</f>
        <v>0.32043714720210326</v>
      </c>
      <c r="U24" s="86">
        <f t="shared" si="7"/>
        <v>0.13452865089032173</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投入係数表!AF25</f>
        <v>3.5657888034231573E-4</v>
      </c>
      <c r="E25" s="77">
        <f t="shared" si="0"/>
        <v>3.5657888034231575E-2</v>
      </c>
      <c r="F25" s="76">
        <f>分析係数表!C28</f>
        <v>0.16640624999999998</v>
      </c>
      <c r="G25" s="77">
        <f t="shared" si="1"/>
        <v>5.9336954306963468E-3</v>
      </c>
      <c r="H25" s="77">
        <v>4.3919142795664098E-2</v>
      </c>
      <c r="I25" s="77">
        <f t="shared" si="2"/>
        <v>4.3919142795664098E-2</v>
      </c>
      <c r="J25" s="76">
        <f>分析係数表!G28</f>
        <v>0.1248661800486618</v>
      </c>
      <c r="K25" s="78">
        <f t="shared" si="3"/>
        <v>5.484015591906281E-3</v>
      </c>
      <c r="L25" s="79"/>
      <c r="M25" s="80"/>
      <c r="N25" s="81">
        <f>分析係数表!H28</f>
        <v>1.9927027785573953E-2</v>
      </c>
      <c r="O25" s="82">
        <f t="shared" si="4"/>
        <v>0.66162188951333389</v>
      </c>
      <c r="P25" s="76">
        <f>分析係数表!C28</f>
        <v>0.16640624999999998</v>
      </c>
      <c r="Q25" s="82">
        <f t="shared" si="5"/>
        <v>0.1100980175518282</v>
      </c>
      <c r="R25" s="83">
        <v>0.13054748502896402</v>
      </c>
      <c r="S25" s="84">
        <f t="shared" si="6"/>
        <v>0.17446662782462813</v>
      </c>
      <c r="T25" s="85">
        <f>分析係数表!F28</f>
        <v>0.21187347931873479</v>
      </c>
      <c r="U25" s="86">
        <f t="shared" si="7"/>
        <v>3.6964851462210749E-2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投入係数表!AF26</f>
        <v>2.4451123223473079E-3</v>
      </c>
      <c r="E26" s="77">
        <f t="shared" si="0"/>
        <v>0.24451123223473079</v>
      </c>
      <c r="F26" s="76">
        <f>分析係数表!C29</f>
        <v>0.73364739989128469</v>
      </c>
      <c r="G26" s="77">
        <f t="shared" si="1"/>
        <v>0.17938502977322432</v>
      </c>
      <c r="H26" s="77">
        <v>0.31691115634244083</v>
      </c>
      <c r="I26" s="77">
        <f t="shared" si="2"/>
        <v>0.31691115634244083</v>
      </c>
      <c r="J26" s="76">
        <f>分析係数表!G29</f>
        <v>0.26009380097879281</v>
      </c>
      <c r="K26" s="78">
        <f t="shared" si="3"/>
        <v>8.24266272256899E-2</v>
      </c>
      <c r="L26" s="79"/>
      <c r="M26" s="80"/>
      <c r="N26" s="81">
        <f>分析係数表!H29</f>
        <v>1.0137524557956778E-2</v>
      </c>
      <c r="O26" s="82">
        <f t="shared" si="4"/>
        <v>0.33658848801720592</v>
      </c>
      <c r="P26" s="76">
        <f>分析係数表!C29</f>
        <v>0.73364739989128469</v>
      </c>
      <c r="Q26" s="82">
        <f t="shared" si="5"/>
        <v>0.24693726906716196</v>
      </c>
      <c r="R26" s="83">
        <v>0.40736941094757001</v>
      </c>
      <c r="S26" s="84">
        <f t="shared" si="6"/>
        <v>0.72428056729001078</v>
      </c>
      <c r="T26" s="85">
        <f>分析係数表!F29</f>
        <v>0.41032830342577487</v>
      </c>
      <c r="U26" s="86">
        <f t="shared" si="7"/>
        <v>0.29719281638036787</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投入係数表!AF27</f>
        <v>2.0375936019560899E-3</v>
      </c>
      <c r="E27" s="77">
        <f t="shared" si="0"/>
        <v>0.20375936019560897</v>
      </c>
      <c r="F27" s="76">
        <f>分析係数表!C30</f>
        <v>1</v>
      </c>
      <c r="G27" s="77">
        <f t="shared" si="1"/>
        <v>0.20375936019560897</v>
      </c>
      <c r="H27" s="77">
        <v>0.23883520687831786</v>
      </c>
      <c r="I27" s="77">
        <f t="shared" si="2"/>
        <v>0.23883520687831786</v>
      </c>
      <c r="J27" s="76">
        <f>分析係数表!G30</f>
        <v>0.34455785557569396</v>
      </c>
      <c r="K27" s="78">
        <f t="shared" si="3"/>
        <v>8.2292546717970427E-2</v>
      </c>
      <c r="L27" s="79"/>
      <c r="M27" s="80"/>
      <c r="N27" s="81">
        <f>分析係数表!H30</f>
        <v>0</v>
      </c>
      <c r="O27" s="82">
        <f t="shared" si="4"/>
        <v>0</v>
      </c>
      <c r="P27" s="76">
        <f>分析係数表!C30</f>
        <v>1</v>
      </c>
      <c r="Q27" s="82">
        <f t="shared" si="5"/>
        <v>0</v>
      </c>
      <c r="R27" s="83">
        <v>8.2369979872839991E-2</v>
      </c>
      <c r="S27" s="84">
        <f t="shared" si="6"/>
        <v>0.32120518675115783</v>
      </c>
      <c r="T27" s="85">
        <f>分析係数表!F30</f>
        <v>0.43861490031479539</v>
      </c>
      <c r="U27" s="86">
        <f t="shared" si="7"/>
        <v>0.14088538096745432</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投入係数表!AF28</f>
        <v>5.8071417655748562E-3</v>
      </c>
      <c r="E28" s="77">
        <f t="shared" si="0"/>
        <v>0.58071417655748558</v>
      </c>
      <c r="F28" s="76">
        <f>分析係数表!C31</f>
        <v>8.5246870996353641E-2</v>
      </c>
      <c r="G28" s="77">
        <f t="shared" si="1"/>
        <v>4.9504066494749706E-2</v>
      </c>
      <c r="H28" s="77">
        <v>5.962673274551044E-2</v>
      </c>
      <c r="I28" s="77">
        <f t="shared" si="2"/>
        <v>5.962673274551044E-2</v>
      </c>
      <c r="J28" s="76">
        <f>分析係数表!G31</f>
        <v>7.1346375143843496E-2</v>
      </c>
      <c r="K28" s="78">
        <f t="shared" si="3"/>
        <v>4.2541512430628852E-3</v>
      </c>
      <c r="L28" s="79"/>
      <c r="M28" s="80"/>
      <c r="N28" s="81">
        <f>分析係数表!H31</f>
        <v>2.2093741229301151E-2</v>
      </c>
      <c r="O28" s="82">
        <f t="shared" si="4"/>
        <v>0.73356162172520634</v>
      </c>
      <c r="P28" s="76">
        <f>分析係数表!C31</f>
        <v>8.5246870996353641E-2</v>
      </c>
      <c r="Q28" s="82">
        <f t="shared" si="5"/>
        <v>6.2533832935084632E-2</v>
      </c>
      <c r="R28" s="83">
        <v>8.5398268347589804E-2</v>
      </c>
      <c r="S28" s="84">
        <f t="shared" si="6"/>
        <v>0.14502500109310024</v>
      </c>
      <c r="T28" s="85">
        <f>分析係数表!F31</f>
        <v>0.34637514384349827</v>
      </c>
      <c r="U28" s="86">
        <f t="shared" si="7"/>
        <v>5.0233055614526088E-2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投入係数表!AF29</f>
        <v>1.2734960012225562E-3</v>
      </c>
      <c r="E29" s="77">
        <f t="shared" si="0"/>
        <v>0.12734960012225563</v>
      </c>
      <c r="F29" s="76">
        <f>分析係数表!C32</f>
        <v>0.30214830214830213</v>
      </c>
      <c r="G29" s="77">
        <f t="shared" si="1"/>
        <v>3.8478465456204751E-2</v>
      </c>
      <c r="H29" s="77">
        <v>4.5002436231697557E-2</v>
      </c>
      <c r="I29" s="77">
        <f t="shared" si="2"/>
        <v>4.5002436231697557E-2</v>
      </c>
      <c r="J29" s="76">
        <f>分析係数表!G32</f>
        <v>0.14123006833712984</v>
      </c>
      <c r="K29" s="78">
        <f t="shared" si="3"/>
        <v>6.3556971443399736E-3</v>
      </c>
      <c r="L29" s="79"/>
      <c r="M29" s="80"/>
      <c r="N29" s="81">
        <f>分析係数表!H32</f>
        <v>6.1970249789503225E-3</v>
      </c>
      <c r="O29" s="82">
        <f t="shared" si="4"/>
        <v>0.20575508902048467</v>
      </c>
      <c r="P29" s="76">
        <f>分析係数表!C32</f>
        <v>0.30214830214830213</v>
      </c>
      <c r="Q29" s="82">
        <f t="shared" si="5"/>
        <v>6.2168550805912201E-2</v>
      </c>
      <c r="R29" s="83">
        <v>8.0794423186457298E-2</v>
      </c>
      <c r="S29" s="84">
        <f t="shared" si="6"/>
        <v>0.12579685941815485</v>
      </c>
      <c r="T29" s="85">
        <f>分析係数表!F32</f>
        <v>0.48519362186788156</v>
      </c>
      <c r="U29" s="86">
        <f t="shared" si="7"/>
        <v>6.1035833840699286E-2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投入係数表!AF30</f>
        <v>2.5469920024451123E-3</v>
      </c>
      <c r="E30" s="77">
        <f t="shared" si="0"/>
        <v>0.25469920024451126</v>
      </c>
      <c r="F30" s="76">
        <f>分析係数表!C33</f>
        <v>0.62789160608063455</v>
      </c>
      <c r="G30" s="77">
        <f t="shared" si="1"/>
        <v>0.15992348990897931</v>
      </c>
      <c r="H30" s="77">
        <v>0.18543145420622945</v>
      </c>
      <c r="I30" s="77">
        <f t="shared" si="2"/>
        <v>0.18543145420622945</v>
      </c>
      <c r="J30" s="76">
        <f>分析係数表!G33</f>
        <v>0.50525210084033612</v>
      </c>
      <c r="K30" s="78">
        <f t="shared" si="3"/>
        <v>9.3689631799576012E-2</v>
      </c>
      <c r="L30" s="79"/>
      <c r="M30" s="80"/>
      <c r="N30" s="81">
        <f>分析係数表!H33</f>
        <v>9.5425203480213302E-4</v>
      </c>
      <c r="O30" s="82">
        <f t="shared" si="4"/>
        <v>3.1683301751342749E-2</v>
      </c>
      <c r="P30" s="76">
        <f>分析係数表!C33</f>
        <v>0.62789160608063455</v>
      </c>
      <c r="Q30" s="82">
        <f t="shared" si="5"/>
        <v>1.989367922258798E-2</v>
      </c>
      <c r="R30" s="83">
        <v>8.734432814785878E-2</v>
      </c>
      <c r="S30" s="84">
        <f t="shared" si="6"/>
        <v>0.27277578235408823</v>
      </c>
      <c r="T30" s="85">
        <f>分析係数表!F33</f>
        <v>0.63235294117647056</v>
      </c>
      <c r="U30" s="86">
        <f t="shared" si="7"/>
        <v>0.17249056825332049</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投入係数表!AF31</f>
        <v>1.2378381131883246E-2</v>
      </c>
      <c r="E31" s="77">
        <f t="shared" si="0"/>
        <v>1.2378381131883247</v>
      </c>
      <c r="F31" s="76">
        <f>分析係数表!C34</f>
        <v>0.27565714917493578</v>
      </c>
      <c r="G31" s="77">
        <f t="shared" si="1"/>
        <v>0.34121892542157506</v>
      </c>
      <c r="H31" s="77">
        <v>0.44261045696099177</v>
      </c>
      <c r="I31" s="77">
        <f t="shared" si="2"/>
        <v>0.44261045696099177</v>
      </c>
      <c r="J31" s="76">
        <f>分析係数表!G34</f>
        <v>0.42483061710309467</v>
      </c>
      <c r="K31" s="78">
        <f t="shared" si="3"/>
        <v>0.18803447356702085</v>
      </c>
      <c r="L31" s="79"/>
      <c r="M31" s="80"/>
      <c r="N31" s="81">
        <f>分析係数表!H34</f>
        <v>0.15684535503788941</v>
      </c>
      <c r="O31" s="82">
        <f t="shared" si="4"/>
        <v>5.2076165737412889</v>
      </c>
      <c r="P31" s="76">
        <f>分析係数表!C34</f>
        <v>0.27565714917493578</v>
      </c>
      <c r="Q31" s="82">
        <f t="shared" si="5"/>
        <v>1.4355167387136705</v>
      </c>
      <c r="R31" s="83">
        <v>1.6158891154783201</v>
      </c>
      <c r="S31" s="84">
        <f t="shared" si="6"/>
        <v>2.0584995724393118</v>
      </c>
      <c r="T31" s="85">
        <f>分析係数表!F34</f>
        <v>0.69468351339803458</v>
      </c>
      <c r="U31" s="86">
        <f t="shared" si="7"/>
        <v>1.430005715310493</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投入係数表!AF32</f>
        <v>1.1257704650807396E-2</v>
      </c>
      <c r="E32" s="77">
        <f t="shared" si="0"/>
        <v>1.1257704650807396</v>
      </c>
      <c r="F32" s="76">
        <f>分析係数表!C35</f>
        <v>1</v>
      </c>
      <c r="G32" s="77">
        <f t="shared" si="1"/>
        <v>1.1257704650807396</v>
      </c>
      <c r="H32" s="77">
        <v>1.3813691597460434</v>
      </c>
      <c r="I32" s="77">
        <f t="shared" si="2"/>
        <v>1.3813691597460434</v>
      </c>
      <c r="J32" s="76">
        <f>分析係数表!G35</f>
        <v>0.31381419117031079</v>
      </c>
      <c r="K32" s="78">
        <f t="shared" si="3"/>
        <v>0.43349324557331642</v>
      </c>
      <c r="L32" s="79"/>
      <c r="M32" s="80"/>
      <c r="N32" s="81">
        <f>分析係数表!H35</f>
        <v>5.8153241650294694E-2</v>
      </c>
      <c r="O32" s="82">
        <f t="shared" si="4"/>
        <v>1.9308176831994759</v>
      </c>
      <c r="P32" s="76">
        <f>分析係数表!C35</f>
        <v>1</v>
      </c>
      <c r="Q32" s="82">
        <f t="shared" si="5"/>
        <v>1.9308176831994759</v>
      </c>
      <c r="R32" s="83">
        <v>2.4950156673719581</v>
      </c>
      <c r="S32" s="84">
        <f t="shared" si="6"/>
        <v>3.8763848271180015</v>
      </c>
      <c r="T32" s="85">
        <f>分析係数表!F35</f>
        <v>0.63575437714668681</v>
      </c>
      <c r="U32" s="86">
        <f t="shared" si="7"/>
        <v>2.4644286213452724</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投入係数表!AF33</f>
        <v>1.5791350415159697E-2</v>
      </c>
      <c r="E33" s="77">
        <f t="shared" si="0"/>
        <v>1.5791350415159697</v>
      </c>
      <c r="F33" s="76">
        <f>分析係数表!C36</f>
        <v>0.71183260362767953</v>
      </c>
      <c r="G33" s="77">
        <f t="shared" si="1"/>
        <v>1.1240798080820165</v>
      </c>
      <c r="H33" s="77">
        <v>1.2379883009094093</v>
      </c>
      <c r="I33" s="77">
        <f t="shared" si="2"/>
        <v>1.2379883009094093</v>
      </c>
      <c r="J33" s="76">
        <f>分析係数表!G36</f>
        <v>2.303890306122449E-2</v>
      </c>
      <c r="K33" s="78">
        <f t="shared" si="3"/>
        <v>2.8521892455581895E-2</v>
      </c>
      <c r="L33" s="79"/>
      <c r="M33" s="80"/>
      <c r="N33" s="81">
        <f>分析係数表!H36</f>
        <v>0.16821779399382542</v>
      </c>
      <c r="O33" s="82">
        <f t="shared" si="4"/>
        <v>5.5852069816719974</v>
      </c>
      <c r="P33" s="76">
        <f>分析係数表!C36</f>
        <v>0.71183260362767953</v>
      </c>
      <c r="Q33" s="82">
        <f t="shared" si="5"/>
        <v>3.9757324275630714</v>
      </c>
      <c r="R33" s="83">
        <v>4.1822451221572656</v>
      </c>
      <c r="S33" s="84">
        <f t="shared" si="6"/>
        <v>5.4202334230666747</v>
      </c>
      <c r="T33" s="85">
        <f>分析係数表!F36</f>
        <v>0.87794961734693877</v>
      </c>
      <c r="U33" s="86">
        <f t="shared" si="7"/>
        <v>4.7586918597124752</v>
      </c>
      <c r="V33" s="87">
        <f>分析係数表!D36</f>
        <v>1.8176020408163265E-2</v>
      </c>
      <c r="W33" s="88">
        <f t="shared" si="8"/>
        <v>0</v>
      </c>
      <c r="X33" s="76">
        <f>分析係数表!E36</f>
        <v>7.5733418367346936E-3</v>
      </c>
      <c r="Y33" s="89">
        <f t="shared" si="9"/>
        <v>0</v>
      </c>
    </row>
    <row r="34" spans="1:25" x14ac:dyDescent="0.2">
      <c r="A34" s="6" t="s">
        <v>22</v>
      </c>
      <c r="B34" s="5" t="s">
        <v>377</v>
      </c>
      <c r="C34" s="75">
        <f>最終需要_まとめ!C35</f>
        <v>100</v>
      </c>
      <c r="D34" s="76">
        <f>投入係数表!AF34</f>
        <v>4.8902246446946157E-2</v>
      </c>
      <c r="E34" s="77">
        <f t="shared" si="0"/>
        <v>4.8902246446946158</v>
      </c>
      <c r="F34" s="76">
        <f>分析係数表!C37</f>
        <v>0.53618737957610785</v>
      </c>
      <c r="G34" s="77">
        <f t="shared" si="1"/>
        <v>2.6220767377773093</v>
      </c>
      <c r="H34" s="77">
        <v>2.8652678250602865</v>
      </c>
      <c r="I34" s="77">
        <f t="shared" si="2"/>
        <v>102.86526782506029</v>
      </c>
      <c r="J34" s="76">
        <f>分析係数表!G37</f>
        <v>0.49029596047068413</v>
      </c>
      <c r="K34" s="78">
        <f t="shared" si="3"/>
        <v>50.434425287362096</v>
      </c>
      <c r="L34" s="79"/>
      <c r="M34" s="80"/>
      <c r="N34" s="81">
        <f>分析係数表!H37</f>
        <v>4.9362896435587986E-2</v>
      </c>
      <c r="O34" s="82">
        <f t="shared" si="4"/>
        <v>1.6389585623606362</v>
      </c>
      <c r="P34" s="76">
        <f>分析係数表!C37</f>
        <v>0.53618737957610785</v>
      </c>
      <c r="Q34" s="82">
        <f t="shared" si="5"/>
        <v>0.87878889678597449</v>
      </c>
      <c r="R34" s="83">
        <v>1.1582333331192463</v>
      </c>
      <c r="S34" s="84">
        <f t="shared" si="6"/>
        <v>104.02350115817953</v>
      </c>
      <c r="T34" s="85">
        <f>分析係数表!F37</f>
        <v>0.71575569252712545</v>
      </c>
      <c r="U34" s="86">
        <f t="shared" si="7"/>
        <v>74.455413110569026</v>
      </c>
      <c r="V34" s="87">
        <f>分析係数表!D37</f>
        <v>6.9634761346849372E-2</v>
      </c>
      <c r="W34" s="88">
        <f t="shared" si="8"/>
        <v>7</v>
      </c>
      <c r="X34" s="76">
        <f>分析係数表!E37</f>
        <v>6.698588966430645E-2</v>
      </c>
      <c r="Y34" s="89">
        <f t="shared" si="9"/>
        <v>7</v>
      </c>
    </row>
    <row r="35" spans="1:25" x14ac:dyDescent="0.2">
      <c r="A35" s="6" t="s">
        <v>23</v>
      </c>
      <c r="B35" s="5" t="s">
        <v>193</v>
      </c>
      <c r="C35" s="90"/>
      <c r="D35" s="76">
        <f>投入係数表!AF35</f>
        <v>1.0799246090367276E-2</v>
      </c>
      <c r="E35" s="77">
        <f t="shared" si="0"/>
        <v>1.0799246090367276</v>
      </c>
      <c r="F35" s="76">
        <f>分析係数表!C38</f>
        <v>4.5765302018820897E-2</v>
      </c>
      <c r="G35" s="77">
        <f t="shared" si="1"/>
        <v>4.9423075890122917E-2</v>
      </c>
      <c r="H35" s="77">
        <v>6.5341841225663791E-2</v>
      </c>
      <c r="I35" s="77">
        <f t="shared" si="2"/>
        <v>6.5341841225663791E-2</v>
      </c>
      <c r="J35" s="76">
        <f>分析係数表!G38</f>
        <v>0.29880478087649404</v>
      </c>
      <c r="K35" s="78">
        <f t="shared" si="3"/>
        <v>1.9524454549501132E-2</v>
      </c>
      <c r="L35" s="79"/>
      <c r="M35" s="80"/>
      <c r="N35" s="81">
        <f>分析係数表!H38</f>
        <v>4.3266909907381419E-2</v>
      </c>
      <c r="O35" s="82">
        <f t="shared" si="4"/>
        <v>1.4365581758785289</v>
      </c>
      <c r="P35" s="76">
        <f>分析係数表!C38</f>
        <v>4.5765302018820897E-2</v>
      </c>
      <c r="Q35" s="82">
        <f t="shared" si="5"/>
        <v>6.57445187866873E-2</v>
      </c>
      <c r="R35" s="83">
        <v>8.8677266301812746E-2</v>
      </c>
      <c r="S35" s="84">
        <f t="shared" si="6"/>
        <v>0.15401910752747655</v>
      </c>
      <c r="T35" s="85">
        <f>分析係数表!F38</f>
        <v>0.49667994687915007</v>
      </c>
      <c r="U35" s="86">
        <f t="shared" si="7"/>
        <v>7.6498202145121152E-2</v>
      </c>
      <c r="V35" s="87">
        <f>分析係数表!D38</f>
        <v>9.5617529880478086E-2</v>
      </c>
      <c r="W35" s="88">
        <f t="shared" si="8"/>
        <v>0</v>
      </c>
      <c r="X35" s="76">
        <f>分析係数表!E38</f>
        <v>7.8353253652058433E-2</v>
      </c>
      <c r="Y35" s="89">
        <f t="shared" si="9"/>
        <v>0</v>
      </c>
    </row>
    <row r="36" spans="1:25" x14ac:dyDescent="0.2">
      <c r="A36" s="6" t="s">
        <v>24</v>
      </c>
      <c r="B36" s="5" t="s">
        <v>39</v>
      </c>
      <c r="C36" s="90"/>
      <c r="D36" s="76">
        <f>投入係数表!AF36</f>
        <v>0</v>
      </c>
      <c r="E36" s="77">
        <f t="shared" si="0"/>
        <v>0</v>
      </c>
      <c r="F36" s="76">
        <f>分析係数表!C39</f>
        <v>1</v>
      </c>
      <c r="G36" s="77">
        <f t="shared" si="1"/>
        <v>0</v>
      </c>
      <c r="H36" s="77">
        <v>0.28142360032641517</v>
      </c>
      <c r="I36" s="77">
        <f t="shared" si="2"/>
        <v>0.28142360032641517</v>
      </c>
      <c r="J36" s="76">
        <f>分析係数表!G39</f>
        <v>0.34650769117538827</v>
      </c>
      <c r="K36" s="78">
        <f t="shared" si="3"/>
        <v>9.7515441991371368E-2</v>
      </c>
      <c r="L36" s="79"/>
      <c r="M36" s="80"/>
      <c r="N36" s="81">
        <f>分析係数表!H39</f>
        <v>3.8057816446814483E-3</v>
      </c>
      <c r="O36" s="82">
        <f t="shared" si="4"/>
        <v>0.12636046227888462</v>
      </c>
      <c r="P36" s="76">
        <f>分析係数表!C39</f>
        <v>1</v>
      </c>
      <c r="Q36" s="82">
        <f t="shared" si="5"/>
        <v>0.12636046227888462</v>
      </c>
      <c r="R36" s="83">
        <v>0.44371985109027906</v>
      </c>
      <c r="S36" s="84">
        <f t="shared" si="6"/>
        <v>0.72514345141669423</v>
      </c>
      <c r="T36" s="85">
        <f>分析係数表!F39</f>
        <v>0.69721056892617939</v>
      </c>
      <c r="U36" s="86">
        <f t="shared" si="7"/>
        <v>0.50557767831532674</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投入係数表!AF37</f>
        <v>2.0375936019560899E-4</v>
      </c>
      <c r="E37" s="77">
        <f t="shared" si="0"/>
        <v>2.0375936019560899E-2</v>
      </c>
      <c r="F37" s="76">
        <f>分析係数表!C40</f>
        <v>0.81742190937087544</v>
      </c>
      <c r="G37" s="77">
        <f t="shared" si="1"/>
        <v>1.6655736526328267E-2</v>
      </c>
      <c r="H37" s="77">
        <v>1.8381207994760777E-2</v>
      </c>
      <c r="I37" s="77">
        <f t="shared" si="2"/>
        <v>1.8381207994760777E-2</v>
      </c>
      <c r="J37" s="76">
        <f>分析係数表!G40</f>
        <v>0.56450715973863475</v>
      </c>
      <c r="K37" s="78">
        <f t="shared" si="3"/>
        <v>1.0376323517687492E-2</v>
      </c>
      <c r="L37" s="79"/>
      <c r="M37" s="80"/>
      <c r="N37" s="81">
        <f>分析係数表!H40</f>
        <v>3.0412573673870333E-2</v>
      </c>
      <c r="O37" s="82">
        <f t="shared" si="4"/>
        <v>1.0097654640516178</v>
      </c>
      <c r="P37" s="76">
        <f>分析係数表!C40</f>
        <v>0.81742190937087544</v>
      </c>
      <c r="Q37" s="82">
        <f t="shared" si="5"/>
        <v>0.82540441364184158</v>
      </c>
      <c r="R37" s="83">
        <v>0.82772835238154063</v>
      </c>
      <c r="S37" s="84">
        <f t="shared" si="6"/>
        <v>0.84610956037630136</v>
      </c>
      <c r="T37" s="85">
        <f>分析係数表!F40</f>
        <v>0.75483108577783953</v>
      </c>
      <c r="U37" s="86">
        <f t="shared" si="7"/>
        <v>0.63866979814585401</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投入係数表!AF38</f>
        <v>5.0939840048902247E-4</v>
      </c>
      <c r="E38" s="77">
        <f t="shared" si="0"/>
        <v>5.0939840048902243E-2</v>
      </c>
      <c r="F38" s="76">
        <f>分析係数表!C41</f>
        <v>0.72941623882867468</v>
      </c>
      <c r="G38" s="77">
        <f t="shared" si="1"/>
        <v>3.7156346535004568E-2</v>
      </c>
      <c r="H38" s="77">
        <v>4.0923840184673002E-2</v>
      </c>
      <c r="I38" s="77">
        <f t="shared" si="2"/>
        <v>4.0923840184673002E-2</v>
      </c>
      <c r="J38" s="76">
        <f>分析係数表!G41</f>
        <v>0.453348349649138</v>
      </c>
      <c r="K38" s="78">
        <f t="shared" si="3"/>
        <v>1.8552755409026581E-2</v>
      </c>
      <c r="L38" s="79"/>
      <c r="M38" s="80"/>
      <c r="N38" s="81">
        <f>分析係数表!H41</f>
        <v>5.191131069323604E-2</v>
      </c>
      <c r="O38" s="82">
        <f t="shared" si="4"/>
        <v>1.7235716152730458</v>
      </c>
      <c r="P38" s="76">
        <f>分析係数表!C41</f>
        <v>0.72941623882867468</v>
      </c>
      <c r="Q38" s="82">
        <f t="shared" si="5"/>
        <v>1.2572011249643287</v>
      </c>
      <c r="R38" s="83">
        <v>1.2792776196866138</v>
      </c>
      <c r="S38" s="84">
        <f t="shared" si="6"/>
        <v>1.3202014598712868</v>
      </c>
      <c r="T38" s="85">
        <f>分析係数表!F41</f>
        <v>0.55271593173351818</v>
      </c>
      <c r="U38" s="86">
        <f t="shared" si="7"/>
        <v>0.72969637996870917</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投入係数表!AF39</f>
        <v>1.5791350415159697E-3</v>
      </c>
      <c r="E39" s="77">
        <f>$C$34*D39</f>
        <v>0.15791350415159697</v>
      </c>
      <c r="F39" s="76">
        <f>分析係数表!C42</f>
        <v>0.64552736982643522</v>
      </c>
      <c r="G39" s="77">
        <f>E39*F39</f>
        <v>0.10193748899505625</v>
      </c>
      <c r="H39" s="77">
        <v>0.11590642973285695</v>
      </c>
      <c r="I39" s="77">
        <f>C39+H39</f>
        <v>0.11590642973285695</v>
      </c>
      <c r="J39" s="76">
        <f>分析係数表!G42</f>
        <v>0.48562628336755648</v>
      </c>
      <c r="K39" s="78">
        <f>I39*J39</f>
        <v>5.6287208689570163E-2</v>
      </c>
      <c r="L39" s="79"/>
      <c r="M39" s="80"/>
      <c r="N39" s="81">
        <f>分析係数表!H42</f>
        <v>1.1765366264383946E-2</v>
      </c>
      <c r="O39" s="82">
        <f t="shared" si="4"/>
        <v>0.39063647335773183</v>
      </c>
      <c r="P39" s="76">
        <f>分析係数表!C42</f>
        <v>0.64552736982643522</v>
      </c>
      <c r="Q39" s="82">
        <f>O39*P39</f>
        <v>0.25216653520489096</v>
      </c>
      <c r="R39" s="83">
        <v>0.27128007487644795</v>
      </c>
      <c r="S39" s="84">
        <f>I39+R39</f>
        <v>0.38718650460930493</v>
      </c>
      <c r="T39" s="85">
        <f>分析係数表!F42</f>
        <v>0.5462012320328542</v>
      </c>
      <c r="U39" s="86">
        <f>S39*T39</f>
        <v>0.21148174584409674</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投入係数表!AF40</f>
        <v>6.6272731903621818E-2</v>
      </c>
      <c r="E40" s="77">
        <f>$C$34*D40</f>
        <v>6.6272731903621818</v>
      </c>
      <c r="F40" s="76">
        <f>分析係数表!C43</f>
        <v>0.44974585997704541</v>
      </c>
      <c r="G40" s="77">
        <f>E40*F40</f>
        <v>2.9805886803022568</v>
      </c>
      <c r="H40" s="77">
        <v>3.4285027252722462</v>
      </c>
      <c r="I40" s="77">
        <f>C40+H40</f>
        <v>3.4285027252722462</v>
      </c>
      <c r="J40" s="76">
        <f>分析係数表!G43</f>
        <v>0.36430023338101331</v>
      </c>
      <c r="K40" s="78">
        <f>I40*J40</f>
        <v>1.2490043429641193</v>
      </c>
      <c r="L40" s="79"/>
      <c r="M40" s="80"/>
      <c r="N40" s="81">
        <f>分析係数表!H43</f>
        <v>3.2949761436991298E-2</v>
      </c>
      <c r="O40" s="82">
        <f t="shared" si="4"/>
        <v>1.0940057722375409</v>
      </c>
      <c r="P40" s="76">
        <f>分析係数表!C43</f>
        <v>0.44974585997704541</v>
      </c>
      <c r="Q40" s="82">
        <f>O40*P40</f>
        <v>0.49202456685482454</v>
      </c>
      <c r="R40" s="83">
        <v>0.9840475181432945</v>
      </c>
      <c r="S40" s="84">
        <f>I40+R40</f>
        <v>4.4125502434155406</v>
      </c>
      <c r="T40" s="85">
        <f>分析係数表!F43</f>
        <v>0.57336445080177667</v>
      </c>
      <c r="U40" s="86">
        <f>S40*T40</f>
        <v>2.5299994469511975</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投入係数表!AF41</f>
        <v>4.5845856044012022E-4</v>
      </c>
      <c r="E41" s="77">
        <f>$C$34*D41</f>
        <v>4.5845856044012021E-2</v>
      </c>
      <c r="F41" s="76">
        <f>分析係数表!C44</f>
        <v>0.68535687071374141</v>
      </c>
      <c r="G41" s="77">
        <f>E41*F41</f>
        <v>3.1420772433516743E-2</v>
      </c>
      <c r="H41" s="77">
        <v>3.7700107678415973E-2</v>
      </c>
      <c r="I41" s="77">
        <f>C41+H41</f>
        <v>3.7700107678415973E-2</v>
      </c>
      <c r="J41" s="76">
        <f>分析係数表!G44</f>
        <v>0.27039319248826293</v>
      </c>
      <c r="K41" s="78">
        <f>I41*J41</f>
        <v>1.0193852472318169E-2</v>
      </c>
      <c r="L41" s="79"/>
      <c r="M41" s="80"/>
      <c r="N41" s="81">
        <f>分析係数表!H44</f>
        <v>0.11684535503788943</v>
      </c>
      <c r="O41" s="82">
        <f t="shared" si="4"/>
        <v>3.8795271132702984</v>
      </c>
      <c r="P41" s="76">
        <f>分析係数表!C44</f>
        <v>0.68535687071374141</v>
      </c>
      <c r="Q41" s="82">
        <f>O41*P41</f>
        <v>2.6588605622000463</v>
      </c>
      <c r="R41" s="83">
        <v>2.7086356538682375</v>
      </c>
      <c r="S41" s="84">
        <f>I41+R41</f>
        <v>2.7463357615466535</v>
      </c>
      <c r="T41" s="85">
        <f>分析係数表!F44</f>
        <v>0.52366979655712054</v>
      </c>
      <c r="U41" s="86">
        <f>S41*T41</f>
        <v>1.4381730895266807</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投入係数表!AF42</f>
        <v>6.0109011257704651E-3</v>
      </c>
      <c r="E42" s="77">
        <f>$C$34*D42</f>
        <v>0.60109011257704648</v>
      </c>
      <c r="F42" s="76">
        <f>分析係数表!C45</f>
        <v>1</v>
      </c>
      <c r="G42" s="77">
        <f>E42*F42</f>
        <v>0.60109011257704648</v>
      </c>
      <c r="H42" s="77">
        <v>0.66863860004514653</v>
      </c>
      <c r="I42" s="77">
        <f>C42+H42</f>
        <v>0.66863860004514653</v>
      </c>
      <c r="J42" s="76">
        <f>分析係数表!G45</f>
        <v>0</v>
      </c>
      <c r="K42" s="78">
        <f>I42*J42</f>
        <v>0</v>
      </c>
      <c r="L42" s="79"/>
      <c r="M42" s="80"/>
      <c r="N42" s="81">
        <f>分析係数表!H45</f>
        <v>0</v>
      </c>
      <c r="O42" s="82">
        <f t="shared" si="4"/>
        <v>0</v>
      </c>
      <c r="P42" s="76">
        <f>分析係数表!C45</f>
        <v>1</v>
      </c>
      <c r="Q42" s="82">
        <f>O42*P42</f>
        <v>0</v>
      </c>
      <c r="R42" s="83">
        <v>0.10609750190683213</v>
      </c>
      <c r="S42" s="84">
        <f>I42+R42</f>
        <v>0.77473610195197862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1.3957516173399215E-2</v>
      </c>
      <c r="E43" s="77">
        <f>$C$34*D43</f>
        <v>1.3957516173399216</v>
      </c>
      <c r="F43" s="76">
        <f>分析係数表!C46</f>
        <v>1</v>
      </c>
      <c r="G43" s="77">
        <f>E43*F43</f>
        <v>1.3957516173399216</v>
      </c>
      <c r="H43" s="77">
        <v>1.4843490711027616</v>
      </c>
      <c r="I43" s="77">
        <f>C43+H43</f>
        <v>1.4843490711027616</v>
      </c>
      <c r="J43" s="76">
        <f>分析係数表!G46</f>
        <v>9.2635479388605835E-3</v>
      </c>
      <c r="K43" s="78">
        <f>I43*J43</f>
        <v>1.3750338778163609E-2</v>
      </c>
      <c r="L43" s="79"/>
      <c r="M43" s="80"/>
      <c r="N43" s="81">
        <f>分析係数表!H46</f>
        <v>4.7106371035644121E-2</v>
      </c>
      <c r="O43" s="82">
        <f t="shared" si="4"/>
        <v>1.5640368723368727</v>
      </c>
      <c r="P43" s="76">
        <f>分析係数表!C46</f>
        <v>1</v>
      </c>
      <c r="Q43" s="82">
        <f>O43*P43</f>
        <v>1.5640368723368727</v>
      </c>
      <c r="R43" s="83">
        <v>1.6738898707910441</v>
      </c>
      <c r="S43" s="84">
        <f>I43+R43</f>
        <v>3.1582389418938055</v>
      </c>
      <c r="T43" s="85">
        <f>分析係数表!F46</f>
        <v>0.31310792033348772</v>
      </c>
      <c r="U43" s="86">
        <f>S43*T43</f>
        <v>0.98886962701260417</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投入係数表!AF44</f>
        <v>0.26580408537517192</v>
      </c>
      <c r="E44" s="91">
        <f>SUM(E5:E43)</f>
        <v>26.580408537517194</v>
      </c>
      <c r="F44" s="92">
        <f>分析係数表!C47</f>
        <v>0.38982283979167087</v>
      </c>
      <c r="G44" s="91">
        <f>SUM(G5:G43)</f>
        <v>11.465258146496463</v>
      </c>
      <c r="H44" s="91">
        <f>SUM(H5:H43)</f>
        <v>13.753731339658055</v>
      </c>
      <c r="I44" s="91">
        <f>SUM(I5:I43)</f>
        <v>113.75373133965806</v>
      </c>
      <c r="J44" s="92">
        <f>分析係数表!G47</f>
        <v>0.23326731469175374</v>
      </c>
      <c r="K44" s="93">
        <f>SUM(K5:K43)</f>
        <v>52.954125218141577</v>
      </c>
      <c r="L44" s="94">
        <f>最終需要_まとめ!$L$33</f>
        <v>0.627</v>
      </c>
      <c r="M44" s="91">
        <f>K44*L44</f>
        <v>33.202236511774771</v>
      </c>
      <c r="N44" s="95">
        <f>分析係数表!H47</f>
        <v>1</v>
      </c>
      <c r="O44" s="96">
        <f>SUM(O5:O43)</f>
        <v>33.202236511774771</v>
      </c>
      <c r="P44" s="92">
        <f>分析係数表!C47</f>
        <v>0.38982283979167087</v>
      </c>
      <c r="Q44" s="96">
        <f>SUM(Q5:Q43)</f>
        <v>17.252438609781741</v>
      </c>
      <c r="R44" s="91">
        <f>SUM(R5:R43)</f>
        <v>20.408586589333648</v>
      </c>
      <c r="S44" s="97">
        <f>SUM(S5:S43)</f>
        <v>134.16231792899171</v>
      </c>
      <c r="T44" s="98">
        <f>分析係数表!F47</f>
        <v>0.43488259974461208</v>
      </c>
      <c r="U44" s="99">
        <f>SUM(U5:U43)</f>
        <v>91.828882758077981</v>
      </c>
      <c r="V44" s="100">
        <f>分析係数表!D47</f>
        <v>5.7416673181664192E-2</v>
      </c>
      <c r="W44" s="101">
        <f>SUM(W5:W43)</f>
        <v>7</v>
      </c>
      <c r="X44" s="92">
        <f>分析係数表!E47</f>
        <v>4.8986266385218774E-2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0.24707259953161598</v>
      </c>
      <c r="G5" s="77">
        <f t="shared" ref="G5:G38" si="1">E5*F5</f>
        <v>0</v>
      </c>
      <c r="H5" s="77">
        <f t="array" ref="H5:H43">MMULT(逆行列係数!C5:AO43,'31'!G5:G43)</f>
        <v>2.5971008763381247E-3</v>
      </c>
      <c r="I5" s="77">
        <f t="shared" ref="I5:I38" si="2">C5+H5</f>
        <v>2.5971008763381247E-3</v>
      </c>
      <c r="J5" s="76">
        <f>分析係数表!G8</f>
        <v>0.12001140250855188</v>
      </c>
      <c r="K5" s="78">
        <f t="shared" ref="K5:K38" si="3">I5*J5</f>
        <v>3.1168171862552753E-4</v>
      </c>
      <c r="L5" s="79" t="s">
        <v>187</v>
      </c>
      <c r="M5" s="80" t="s">
        <v>187</v>
      </c>
      <c r="N5" s="81">
        <f>分析係数表!H8</f>
        <v>1.0676396295256806E-2</v>
      </c>
      <c r="O5" s="82">
        <f t="shared" ref="O5:O43" si="4">$M$44*N5</f>
        <v>0.2396547956459322</v>
      </c>
      <c r="P5" s="76">
        <f>分析係数表!C8</f>
        <v>0.24707259953161598</v>
      </c>
      <c r="Q5" s="82">
        <f t="shared" ref="Q5:Q38" si="5">O5*P5</f>
        <v>5.9212133350458669E-2</v>
      </c>
      <c r="R5" s="83">
        <f t="array" ref="R5:R43">MMULT(逆行列係数!C5:AO43,'31'!Q5:Q43)</f>
        <v>9.2564621703407526E-2</v>
      </c>
      <c r="S5" s="84">
        <f t="shared" ref="S5:S38" si="6">I5+R5</f>
        <v>9.5161722579745645E-2</v>
      </c>
      <c r="T5" s="85">
        <f>分析係数表!F8</f>
        <v>0.45011402508551879</v>
      </c>
      <c r="U5" s="86">
        <f t="shared" ref="U5:U38" si="7">S5*T5</f>
        <v>4.2833625984440814E-2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投入係数表!AG6</f>
        <v>0</v>
      </c>
      <c r="E6" s="77">
        <f t="shared" si="0"/>
        <v>0</v>
      </c>
      <c r="F6" s="76">
        <f>分析係数表!C9</f>
        <v>9.7560975609756073E-2</v>
      </c>
      <c r="G6" s="77">
        <f t="shared" si="1"/>
        <v>0</v>
      </c>
      <c r="H6" s="77">
        <v>3.0696939367350008E-4</v>
      </c>
      <c r="I6" s="77">
        <f t="shared" si="2"/>
        <v>3.0696939367350008E-4</v>
      </c>
      <c r="J6" s="76">
        <f>分析係数表!G9</f>
        <v>0.27272727272727271</v>
      </c>
      <c r="K6" s="78">
        <f t="shared" si="3"/>
        <v>8.3718925547318203E-5</v>
      </c>
      <c r="L6" s="79"/>
      <c r="M6" s="80"/>
      <c r="N6" s="81">
        <f>分析係数表!H9</f>
        <v>5.7255122088127987E-4</v>
      </c>
      <c r="O6" s="82">
        <f t="shared" si="4"/>
        <v>1.2852149924229804E-2</v>
      </c>
      <c r="P6" s="76">
        <f>分析係数表!C9</f>
        <v>9.7560975609756073E-2</v>
      </c>
      <c r="Q6" s="82">
        <f t="shared" si="5"/>
        <v>1.2538682852907123E-3</v>
      </c>
      <c r="R6" s="83">
        <v>1.5265232799822714E-3</v>
      </c>
      <c r="S6" s="84">
        <f t="shared" si="6"/>
        <v>1.8334926736557715E-3</v>
      </c>
      <c r="T6" s="85">
        <f>分析係数表!F9</f>
        <v>0.77272727272727271</v>
      </c>
      <c r="U6" s="86">
        <f t="shared" si="7"/>
        <v>1.4167897932794598E-3</v>
      </c>
      <c r="V6" s="87">
        <f>分析係数表!D9</f>
        <v>9.0909090909090912E-2</v>
      </c>
      <c r="W6" s="88">
        <f t="shared" si="8"/>
        <v>0</v>
      </c>
      <c r="X6" s="76">
        <f>分析係数表!E9</f>
        <v>0</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2.3940279270624139E-2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0.44906166219839139</v>
      </c>
      <c r="G8" s="77">
        <f t="shared" si="1"/>
        <v>0</v>
      </c>
      <c r="H8" s="77">
        <v>8.6559414126584442E-3</v>
      </c>
      <c r="I8" s="77">
        <f t="shared" si="2"/>
        <v>8.6559414126584442E-3</v>
      </c>
      <c r="J8" s="76">
        <f>分析係数表!G11</f>
        <v>0.33788395904436858</v>
      </c>
      <c r="K8" s="78">
        <f t="shared" si="3"/>
        <v>2.9247037537651396E-3</v>
      </c>
      <c r="L8" s="79"/>
      <c r="M8" s="80"/>
      <c r="N8" s="81">
        <f>分析係数表!H11</f>
        <v>-2.2452989054167835E-5</v>
      </c>
      <c r="O8" s="82">
        <f t="shared" si="4"/>
        <v>-5.0400587938156081E-4</v>
      </c>
      <c r="P8" s="76">
        <f>分析係数表!C11</f>
        <v>0.44906166219839139</v>
      </c>
      <c r="Q8" s="82">
        <f t="shared" si="5"/>
        <v>-2.2632971795284566E-4</v>
      </c>
      <c r="R8" s="83">
        <v>1.4251395591613408E-2</v>
      </c>
      <c r="S8" s="84">
        <f t="shared" si="6"/>
        <v>2.2907337004271854E-2</v>
      </c>
      <c r="T8" s="85">
        <f>分析係数表!F11</f>
        <v>0.55767918088737201</v>
      </c>
      <c r="U8" s="86">
        <f t="shared" si="7"/>
        <v>1.2774944936853314E-2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投入係数表!AG9</f>
        <v>0</v>
      </c>
      <c r="E9" s="77">
        <f t="shared" si="0"/>
        <v>0</v>
      </c>
      <c r="F9" s="76">
        <f>分析係数表!C12</f>
        <v>0.19299381807477189</v>
      </c>
      <c r="G9" s="77">
        <f t="shared" si="1"/>
        <v>0</v>
      </c>
      <c r="H9" s="77">
        <v>8.34672258269392E-3</v>
      </c>
      <c r="I9" s="77">
        <f t="shared" si="2"/>
        <v>8.34672258269392E-3</v>
      </c>
      <c r="J9" s="76">
        <f>分析係数表!G12</f>
        <v>0.13871320371671741</v>
      </c>
      <c r="K9" s="78">
        <f t="shared" si="3"/>
        <v>1.1578006299801475E-3</v>
      </c>
      <c r="L9" s="79"/>
      <c r="M9" s="80"/>
      <c r="N9" s="81">
        <f>分析係数表!H12</f>
        <v>9.0137524557956775E-2</v>
      </c>
      <c r="O9" s="82">
        <f t="shared" si="4"/>
        <v>2.0233316027772759</v>
      </c>
      <c r="P9" s="76">
        <f>分析係数表!C12</f>
        <v>0.19299381807477189</v>
      </c>
      <c r="Q9" s="82">
        <f t="shared" si="5"/>
        <v>0.39049049125133423</v>
      </c>
      <c r="R9" s="83">
        <v>0.45725768122061539</v>
      </c>
      <c r="S9" s="84">
        <f t="shared" si="6"/>
        <v>0.46560440380330931</v>
      </c>
      <c r="T9" s="85">
        <f>分析係数表!F12</f>
        <v>0.32372921058795973</v>
      </c>
      <c r="U9" s="86">
        <f t="shared" si="7"/>
        <v>0.15072974608952294</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投入係数表!AG10</f>
        <v>1.3280212483399733E-3</v>
      </c>
      <c r="E10" s="77">
        <f t="shared" si="0"/>
        <v>0.13280212483399734</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0.32407578044234364</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投入係数表!AG11</f>
        <v>1.1952191235059761E-2</v>
      </c>
      <c r="E11" s="77">
        <f t="shared" si="0"/>
        <v>1.1952191235059761</v>
      </c>
      <c r="F11" s="76">
        <f>分析係数表!C14</f>
        <v>0.21988652218398286</v>
      </c>
      <c r="G11" s="77">
        <f t="shared" si="1"/>
        <v>0.26281257631551735</v>
      </c>
      <c r="H11" s="77">
        <v>0.34409044024384411</v>
      </c>
      <c r="I11" s="77">
        <f t="shared" si="2"/>
        <v>0.34409044024384411</v>
      </c>
      <c r="J11" s="76">
        <f>分析係数表!G14</f>
        <v>0.16684014869888475</v>
      </c>
      <c r="K11" s="78">
        <f t="shared" si="3"/>
        <v>5.7408100216147666E-2</v>
      </c>
      <c r="L11" s="79"/>
      <c r="M11" s="80"/>
      <c r="N11" s="81">
        <f>分析係数表!H14</f>
        <v>1.1338759472354757E-3</v>
      </c>
      <c r="O11" s="82">
        <f t="shared" si="4"/>
        <v>2.5452296908768823E-2</v>
      </c>
      <c r="P11" s="76">
        <f>分析係数表!C14</f>
        <v>0.21988652218398286</v>
      </c>
      <c r="Q11" s="82">
        <f t="shared" si="5"/>
        <v>5.5966170488633143E-3</v>
      </c>
      <c r="R11" s="83">
        <v>6.4239577974638987E-2</v>
      </c>
      <c r="S11" s="84">
        <f t="shared" si="6"/>
        <v>0.40833001821848308</v>
      </c>
      <c r="T11" s="85">
        <f>分析係数表!F14</f>
        <v>0.30074349442379184</v>
      </c>
      <c r="U11" s="86">
        <f t="shared" si="7"/>
        <v>0.12280259655715718</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0.18446615185365126</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投入係数表!AG13</f>
        <v>0</v>
      </c>
      <c r="E13" s="77">
        <f t="shared" si="0"/>
        <v>0</v>
      </c>
      <c r="F13" s="76">
        <f>分析係数表!C16</f>
        <v>4.5651796563096703E-2</v>
      </c>
      <c r="G13" s="77">
        <f t="shared" si="1"/>
        <v>0</v>
      </c>
      <c r="H13" s="77">
        <v>4.3097759904986805E-3</v>
      </c>
      <c r="I13" s="77">
        <f t="shared" si="2"/>
        <v>4.3097759904986805E-3</v>
      </c>
      <c r="J13" s="76">
        <f>分析係数表!G16</f>
        <v>3.2758620689655175E-2</v>
      </c>
      <c r="K13" s="78">
        <f t="shared" si="3"/>
        <v>1.411823169301292E-4</v>
      </c>
      <c r="L13" s="79"/>
      <c r="M13" s="80"/>
      <c r="N13" s="81">
        <f>分析係数表!H16</f>
        <v>1.6682570867246702E-2</v>
      </c>
      <c r="O13" s="82">
        <f t="shared" si="4"/>
        <v>0.37447636838049975</v>
      </c>
      <c r="P13" s="76">
        <f>分析係数表!C16</f>
        <v>4.5651796563096703E-2</v>
      </c>
      <c r="Q13" s="82">
        <f t="shared" si="5"/>
        <v>1.7095518986993834E-2</v>
      </c>
      <c r="R13" s="83">
        <v>2.1274881684660688E-2</v>
      </c>
      <c r="S13" s="84">
        <f t="shared" si="6"/>
        <v>2.558465767515937E-2</v>
      </c>
      <c r="T13" s="85">
        <f>分析係数表!F16</f>
        <v>0.28965517241379313</v>
      </c>
      <c r="U13" s="86">
        <f t="shared" si="7"/>
        <v>7.4107284300461628E-3</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投入係数表!AG14</f>
        <v>6.6401062416998674E-3</v>
      </c>
      <c r="E14" s="77">
        <f t="shared" si="0"/>
        <v>0.66401062416998669</v>
      </c>
      <c r="F14" s="76">
        <f>分析係数表!C17</f>
        <v>0.18709439528023597</v>
      </c>
      <c r="G14" s="77">
        <f t="shared" si="1"/>
        <v>0.1242326661887357</v>
      </c>
      <c r="H14" s="77">
        <v>0.1964936618410337</v>
      </c>
      <c r="I14" s="77">
        <f t="shared" si="2"/>
        <v>0.1964936618410337</v>
      </c>
      <c r="J14" s="76">
        <f>分析係数表!G17</f>
        <v>0.21183949688973955</v>
      </c>
      <c r="K14" s="78">
        <f t="shared" si="3"/>
        <v>4.1625118466427191E-2</v>
      </c>
      <c r="L14" s="79"/>
      <c r="M14" s="80"/>
      <c r="N14" s="81">
        <f>分析係数表!H17</f>
        <v>2.9525680606230704E-3</v>
      </c>
      <c r="O14" s="82">
        <f t="shared" si="4"/>
        <v>6.6276773138675249E-2</v>
      </c>
      <c r="P14" s="76">
        <f>分析係数表!C17</f>
        <v>0.18709439528023597</v>
      </c>
      <c r="Q14" s="82">
        <f t="shared" si="5"/>
        <v>1.2400012791505833E-2</v>
      </c>
      <c r="R14" s="83">
        <v>3.4847905341508847E-2</v>
      </c>
      <c r="S14" s="84">
        <f t="shared" si="6"/>
        <v>0.23134156718254256</v>
      </c>
      <c r="T14" s="85">
        <f>分析係数表!F17</f>
        <v>0.32134800738259622</v>
      </c>
      <c r="U14" s="86">
        <f t="shared" si="7"/>
        <v>7.434115163887707E-2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投入係数表!AG15</f>
        <v>0</v>
      </c>
      <c r="E15" s="77">
        <f t="shared" si="0"/>
        <v>0</v>
      </c>
      <c r="F15" s="76">
        <f>分析係数表!C18</f>
        <v>0.19379844961240311</v>
      </c>
      <c r="G15" s="77">
        <f t="shared" si="1"/>
        <v>0</v>
      </c>
      <c r="H15" s="77">
        <v>8.7874993273985569E-3</v>
      </c>
      <c r="I15" s="77">
        <f t="shared" si="2"/>
        <v>8.7874993273985569E-3</v>
      </c>
      <c r="J15" s="76">
        <f>分析係数表!G18</f>
        <v>0.21558441558441557</v>
      </c>
      <c r="K15" s="78">
        <f t="shared" si="3"/>
        <v>1.8944479069456627E-3</v>
      </c>
      <c r="L15" s="79"/>
      <c r="M15" s="80"/>
      <c r="N15" s="81">
        <f>分析係数表!H18</f>
        <v>4.3783328655627279E-4</v>
      </c>
      <c r="O15" s="82">
        <f t="shared" si="4"/>
        <v>9.8281146479404363E-3</v>
      </c>
      <c r="P15" s="76">
        <f>分析係数表!C18</f>
        <v>0.19379844961240311</v>
      </c>
      <c r="Q15" s="82">
        <f t="shared" si="5"/>
        <v>1.9046733813838056E-3</v>
      </c>
      <c r="R15" s="83">
        <v>6.322243966923052E-3</v>
      </c>
      <c r="S15" s="84">
        <f t="shared" si="6"/>
        <v>1.5109743294321609E-2</v>
      </c>
      <c r="T15" s="85">
        <f>分析係数表!F18</f>
        <v>0.45643447461629277</v>
      </c>
      <c r="U15" s="86">
        <f t="shared" si="7"/>
        <v>6.8966077421307361E-3</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投入係数表!AG16</f>
        <v>0</v>
      </c>
      <c r="E16" s="77">
        <f t="shared" si="0"/>
        <v>0</v>
      </c>
      <c r="F16" s="76">
        <f>分析係数表!C19</f>
        <v>0.18975946996975368</v>
      </c>
      <c r="G16" s="77">
        <f t="shared" si="1"/>
        <v>0</v>
      </c>
      <c r="H16" s="77">
        <v>7.3863668733854014E-3</v>
      </c>
      <c r="I16" s="77">
        <f t="shared" si="2"/>
        <v>7.3863668733854014E-3</v>
      </c>
      <c r="J16" s="76">
        <f>分析係数表!G19</f>
        <v>5.7642820380854352E-2</v>
      </c>
      <c r="K16" s="78">
        <f t="shared" si="3"/>
        <v>4.2577101894964743E-4</v>
      </c>
      <c r="L16" s="79"/>
      <c r="M16" s="80"/>
      <c r="N16" s="81">
        <f>分析係数表!H19</f>
        <v>-1.1226494527083918E-4</v>
      </c>
      <c r="O16" s="82">
        <f t="shared" si="4"/>
        <v>-2.5200293969078044E-3</v>
      </c>
      <c r="P16" s="76">
        <f>分析係数表!C19</f>
        <v>0.18975946996975368</v>
      </c>
      <c r="Q16" s="82">
        <f t="shared" si="5"/>
        <v>-4.7819944266542299E-4</v>
      </c>
      <c r="R16" s="83">
        <v>4.6484774360191442E-3</v>
      </c>
      <c r="S16" s="84">
        <f t="shared" si="6"/>
        <v>1.2034844309404547E-2</v>
      </c>
      <c r="T16" s="85">
        <f>分析係数表!F19</f>
        <v>0.23974952822096415</v>
      </c>
      <c r="U16" s="86">
        <f t="shared" si="7"/>
        <v>2.8853482453924952E-3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投入係数表!AG17</f>
        <v>0</v>
      </c>
      <c r="E17" s="77">
        <f t="shared" si="0"/>
        <v>0</v>
      </c>
      <c r="F17" s="76">
        <f>分析係数表!C20</f>
        <v>6.5301867121599799E-2</v>
      </c>
      <c r="G17" s="77">
        <f t="shared" si="1"/>
        <v>0</v>
      </c>
      <c r="H17" s="77">
        <v>3.4380018563525375E-3</v>
      </c>
      <c r="I17" s="77">
        <f t="shared" si="2"/>
        <v>3.4380018563525375E-3</v>
      </c>
      <c r="J17" s="76">
        <f>分析係数表!G20</f>
        <v>0.10011990407673861</v>
      </c>
      <c r="K17" s="78">
        <f t="shared" si="3"/>
        <v>3.4421241607366531E-4</v>
      </c>
      <c r="L17" s="79"/>
      <c r="M17" s="80"/>
      <c r="N17" s="81">
        <f>分析係数表!H20</f>
        <v>5.5009823182711204E-4</v>
      </c>
      <c r="O17" s="82">
        <f t="shared" si="4"/>
        <v>1.2348144044848242E-2</v>
      </c>
      <c r="P17" s="76">
        <f>分析係数表!C20</f>
        <v>6.5301867121599799E-2</v>
      </c>
      <c r="Q17" s="82">
        <f t="shared" si="5"/>
        <v>8.0635686161505376E-4</v>
      </c>
      <c r="R17" s="83">
        <v>3.3616129844778841E-3</v>
      </c>
      <c r="S17" s="84">
        <f t="shared" si="6"/>
        <v>6.7996148408304216E-3</v>
      </c>
      <c r="T17" s="85">
        <f>分析係数表!F20</f>
        <v>0.22242206235011991</v>
      </c>
      <c r="U17" s="86">
        <f t="shared" si="7"/>
        <v>1.5123843560839846E-3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投入係数表!AG18</f>
        <v>0</v>
      </c>
      <c r="E18" s="77">
        <f t="shared" si="0"/>
        <v>0</v>
      </c>
      <c r="F18" s="76">
        <f>分析係数表!C21</f>
        <v>0.11128404669260705</v>
      </c>
      <c r="G18" s="77">
        <f t="shared" si="1"/>
        <v>0</v>
      </c>
      <c r="H18" s="77">
        <v>8.980807787478574E-3</v>
      </c>
      <c r="I18" s="77">
        <f t="shared" si="2"/>
        <v>8.980807787478574E-3</v>
      </c>
      <c r="J18" s="76">
        <f>分析係数表!G21</f>
        <v>0.28512917454316322</v>
      </c>
      <c r="K18" s="78">
        <f t="shared" si="3"/>
        <v>2.5606903111745779E-3</v>
      </c>
      <c r="L18" s="79"/>
      <c r="M18" s="80"/>
      <c r="N18" s="81">
        <f>分析係数表!H21</f>
        <v>9.2057255122088126E-4</v>
      </c>
      <c r="O18" s="82">
        <f t="shared" si="4"/>
        <v>2.0664241054643994E-2</v>
      </c>
      <c r="P18" s="76">
        <f>分析係数表!C21</f>
        <v>0.11128404669260705</v>
      </c>
      <c r="Q18" s="82">
        <f t="shared" si="5"/>
        <v>2.2996003663922899E-3</v>
      </c>
      <c r="R18" s="83">
        <v>7.7633893919359783E-3</v>
      </c>
      <c r="S18" s="84">
        <f t="shared" si="6"/>
        <v>1.6744197179414552E-2</v>
      </c>
      <c r="T18" s="85">
        <f>分析係数表!F21</f>
        <v>0.42485822306238186</v>
      </c>
      <c r="U18" s="86">
        <f t="shared" si="7"/>
        <v>7.1139098602522131E-3</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投入係数表!AG19</f>
        <v>0</v>
      </c>
      <c r="E19" s="77">
        <f t="shared" si="0"/>
        <v>0</v>
      </c>
      <c r="F19" s="76">
        <f>分析係数表!C22</f>
        <v>0.13366912049593183</v>
      </c>
      <c r="G19" s="77">
        <f t="shared" si="1"/>
        <v>0</v>
      </c>
      <c r="H19" s="77">
        <v>2.5055303783953049E-2</v>
      </c>
      <c r="I19" s="77">
        <f t="shared" si="2"/>
        <v>2.5055303783953049E-2</v>
      </c>
      <c r="J19" s="76">
        <f>分析係数表!G22</f>
        <v>0.19466531325776801</v>
      </c>
      <c r="K19" s="78">
        <f t="shared" si="3"/>
        <v>4.8773985598717607E-3</v>
      </c>
      <c r="L19" s="79"/>
      <c r="M19" s="80"/>
      <c r="N19" s="81">
        <f>分析係数表!H22</f>
        <v>4.490597810833567E-5</v>
      </c>
      <c r="O19" s="82">
        <f t="shared" si="4"/>
        <v>1.0080117587631216E-3</v>
      </c>
      <c r="P19" s="76">
        <f>分析係数表!C22</f>
        <v>0.13366912049593183</v>
      </c>
      <c r="Q19" s="82">
        <f t="shared" si="5"/>
        <v>1.3474004524342386E-4</v>
      </c>
      <c r="R19" s="83">
        <v>2.3273140538260556E-3</v>
      </c>
      <c r="S19" s="84">
        <f t="shared" si="6"/>
        <v>2.7382617837779104E-2</v>
      </c>
      <c r="T19" s="85">
        <f>分析係数表!F22</f>
        <v>0.41154908926859529</v>
      </c>
      <c r="U19" s="86">
        <f t="shared" si="7"/>
        <v>1.1269291432927982E-2</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5.0400587938156081E-4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投入係数表!AG21</f>
        <v>0</v>
      </c>
      <c r="E21" s="77">
        <f t="shared" si="0"/>
        <v>0</v>
      </c>
      <c r="F21" s="76">
        <f>分析係数表!C24</f>
        <v>0.55726027397260269</v>
      </c>
      <c r="G21" s="77">
        <f t="shared" si="1"/>
        <v>0</v>
      </c>
      <c r="H21" s="77">
        <v>5.4045593539708822E-2</v>
      </c>
      <c r="I21" s="77">
        <f t="shared" si="2"/>
        <v>5.4045593539708822E-2</v>
      </c>
      <c r="J21" s="76">
        <f>分析係数表!G24</f>
        <v>0.20783847980997625</v>
      </c>
      <c r="K21" s="78">
        <f t="shared" si="3"/>
        <v>1.1232754001720954E-2</v>
      </c>
      <c r="L21" s="79"/>
      <c r="M21" s="80"/>
      <c r="N21" s="81">
        <f>分析係数表!H24</f>
        <v>3.255683412854336E-4</v>
      </c>
      <c r="O21" s="82">
        <f t="shared" si="4"/>
        <v>7.3080852510326319E-3</v>
      </c>
      <c r="P21" s="76">
        <f>分析係数表!C24</f>
        <v>0.55726027397260269</v>
      </c>
      <c r="Q21" s="82">
        <f t="shared" si="5"/>
        <v>4.0725055892055816E-3</v>
      </c>
      <c r="R21" s="83">
        <v>2.0981102603493881E-2</v>
      </c>
      <c r="S21" s="84">
        <f t="shared" si="6"/>
        <v>7.5026696143202704E-2</v>
      </c>
      <c r="T21" s="85">
        <f>分析係数表!F24</f>
        <v>0.38954869358669836</v>
      </c>
      <c r="U21" s="86">
        <f t="shared" si="7"/>
        <v>2.9226551466710795E-2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投入係数表!AG22</f>
        <v>1.3280212483399733E-3</v>
      </c>
      <c r="E22" s="77">
        <f t="shared" si="0"/>
        <v>0.13280212483399734</v>
      </c>
      <c r="F22" s="76">
        <f>分析係数表!C25</f>
        <v>7.2460776218001621E-2</v>
      </c>
      <c r="G22" s="77">
        <f t="shared" si="1"/>
        <v>9.6229450488713973E-3</v>
      </c>
      <c r="H22" s="77">
        <v>3.3829154864787193E-2</v>
      </c>
      <c r="I22" s="77">
        <f t="shared" si="2"/>
        <v>3.3829154864787193E-2</v>
      </c>
      <c r="J22" s="76">
        <f>分析係数表!G25</f>
        <v>0.19694960212201593</v>
      </c>
      <c r="K22" s="78">
        <f t="shared" si="3"/>
        <v>6.6626385907438976E-3</v>
      </c>
      <c r="L22" s="79"/>
      <c r="M22" s="80"/>
      <c r="N22" s="81">
        <f>分析係数表!H25</f>
        <v>5.0519225371877636E-4</v>
      </c>
      <c r="O22" s="82">
        <f t="shared" si="4"/>
        <v>1.134013228608512E-2</v>
      </c>
      <c r="P22" s="76">
        <f>分析係数表!C25</f>
        <v>7.2460776218001621E-2</v>
      </c>
      <c r="Q22" s="82">
        <f t="shared" si="5"/>
        <v>8.2171478786454907E-4</v>
      </c>
      <c r="R22" s="83">
        <v>1.2033127556138185E-2</v>
      </c>
      <c r="S22" s="84">
        <f t="shared" si="6"/>
        <v>4.5862282420925382E-2</v>
      </c>
      <c r="T22" s="85">
        <f>分析係数表!F25</f>
        <v>0.34811560565870908</v>
      </c>
      <c r="U22" s="86">
        <f t="shared" si="7"/>
        <v>1.5965376221851207E-2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投入係数表!AG23</f>
        <v>0</v>
      </c>
      <c r="E23" s="77">
        <f t="shared" si="0"/>
        <v>0</v>
      </c>
      <c r="F23" s="76">
        <f>分析係数表!C26</f>
        <v>0.52994639944068989</v>
      </c>
      <c r="G23" s="77">
        <f t="shared" si="1"/>
        <v>0</v>
      </c>
      <c r="H23" s="77">
        <v>9.1582458596892624E-2</v>
      </c>
      <c r="I23" s="77">
        <f t="shared" si="2"/>
        <v>9.1582458596892624E-2</v>
      </c>
      <c r="J23" s="76">
        <f>分析係数表!G26</f>
        <v>0.19649205047072152</v>
      </c>
      <c r="K23" s="78">
        <f t="shared" si="3"/>
        <v>1.7995225076853388E-2</v>
      </c>
      <c r="L23" s="79"/>
      <c r="M23" s="80"/>
      <c r="N23" s="81">
        <f>分析係数表!H26</f>
        <v>1.0148751052483862E-2</v>
      </c>
      <c r="O23" s="82">
        <f t="shared" si="4"/>
        <v>0.2278106574804655</v>
      </c>
      <c r="P23" s="76">
        <f>分析係数表!C26</f>
        <v>0.52994639944068989</v>
      </c>
      <c r="Q23" s="82">
        <f t="shared" si="5"/>
        <v>0.12072743768598895</v>
      </c>
      <c r="R23" s="83">
        <v>0.14108201536560819</v>
      </c>
      <c r="S23" s="84">
        <f t="shared" si="6"/>
        <v>0.23266447396250081</v>
      </c>
      <c r="T23" s="85">
        <f>分析係数表!F26</f>
        <v>0.33286456502207118</v>
      </c>
      <c r="U23" s="86">
        <f t="shared" si="7"/>
        <v>7.7445758921616842E-2</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投入係数表!AG24</f>
        <v>0</v>
      </c>
      <c r="E24" s="77">
        <f t="shared" si="0"/>
        <v>0</v>
      </c>
      <c r="F24" s="76">
        <f>分析係数表!C27</f>
        <v>1</v>
      </c>
      <c r="G24" s="77">
        <f t="shared" si="1"/>
        <v>0</v>
      </c>
      <c r="H24" s="77">
        <v>1.7649546798740225E-2</v>
      </c>
      <c r="I24" s="77">
        <f t="shared" si="2"/>
        <v>1.7649546798740225E-2</v>
      </c>
      <c r="J24" s="76">
        <f>分析係数表!G27</f>
        <v>0.17101837770961673</v>
      </c>
      <c r="K24" s="78">
        <f t="shared" si="3"/>
        <v>3.0183968608305128E-3</v>
      </c>
      <c r="L24" s="79"/>
      <c r="M24" s="80"/>
      <c r="N24" s="81">
        <f>分析係数表!H27</f>
        <v>1.1349985966881842E-2</v>
      </c>
      <c r="O24" s="82">
        <f t="shared" si="4"/>
        <v>0.25477497202737903</v>
      </c>
      <c r="P24" s="76">
        <f>分析係数表!C27</f>
        <v>1</v>
      </c>
      <c r="Q24" s="82">
        <f t="shared" si="5"/>
        <v>0.25477497202737903</v>
      </c>
      <c r="R24" s="83">
        <v>0.26486097833824651</v>
      </c>
      <c r="S24" s="84">
        <f t="shared" si="6"/>
        <v>0.28251052513698671</v>
      </c>
      <c r="T24" s="85">
        <f>分析係数表!F27</f>
        <v>0.32043714720210326</v>
      </c>
      <c r="U24" s="86">
        <f t="shared" si="7"/>
        <v>9.0526866729464098E-2</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投入係数表!AG25</f>
        <v>0</v>
      </c>
      <c r="E25" s="77">
        <f t="shared" si="0"/>
        <v>0</v>
      </c>
      <c r="F25" s="76">
        <f>分析係数表!C28</f>
        <v>0.16640624999999998</v>
      </c>
      <c r="G25" s="77">
        <f t="shared" si="1"/>
        <v>0</v>
      </c>
      <c r="H25" s="77">
        <v>0.11679949381919433</v>
      </c>
      <c r="I25" s="77">
        <f t="shared" si="2"/>
        <v>0.11679949381919433</v>
      </c>
      <c r="J25" s="76">
        <f>分析係数表!G28</f>
        <v>0.1248661800486618</v>
      </c>
      <c r="K25" s="78">
        <f t="shared" si="3"/>
        <v>1.4584306624820081E-2</v>
      </c>
      <c r="L25" s="79"/>
      <c r="M25" s="80"/>
      <c r="N25" s="81">
        <f>分析係数表!H28</f>
        <v>1.9927027785573953E-2</v>
      </c>
      <c r="O25" s="82">
        <f t="shared" si="4"/>
        <v>0.44730521795113526</v>
      </c>
      <c r="P25" s="76">
        <f>分析係数表!C28</f>
        <v>0.16640624999999998</v>
      </c>
      <c r="Q25" s="82">
        <f t="shared" si="5"/>
        <v>7.4434383924681088E-2</v>
      </c>
      <c r="R25" s="83">
        <v>8.8259732891858109E-2</v>
      </c>
      <c r="S25" s="84">
        <f t="shared" si="6"/>
        <v>0.20505922671105242</v>
      </c>
      <c r="T25" s="85">
        <f>分析係数表!F28</f>
        <v>0.21187347931873479</v>
      </c>
      <c r="U25" s="86">
        <f t="shared" si="7"/>
        <v>4.3446611829679911E-2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投入係数表!AG26</f>
        <v>1.4608233731739707E-2</v>
      </c>
      <c r="E26" s="77">
        <f t="shared" si="0"/>
        <v>1.4608233731739706</v>
      </c>
      <c r="F26" s="76">
        <f>分析係数表!C29</f>
        <v>0.73364739989128469</v>
      </c>
      <c r="G26" s="77">
        <f t="shared" si="1"/>
        <v>1.0717292694294993</v>
      </c>
      <c r="H26" s="77">
        <v>1.2058178146125125</v>
      </c>
      <c r="I26" s="77">
        <f t="shared" si="2"/>
        <v>1.2058178146125125</v>
      </c>
      <c r="J26" s="76">
        <f>分析係数表!G29</f>
        <v>0.26009380097879281</v>
      </c>
      <c r="K26" s="78">
        <f t="shared" si="3"/>
        <v>0.31362573869050969</v>
      </c>
      <c r="L26" s="79"/>
      <c r="M26" s="80"/>
      <c r="N26" s="81">
        <f>分析係数表!H29</f>
        <v>1.0137524557956778E-2</v>
      </c>
      <c r="O26" s="82">
        <f t="shared" si="4"/>
        <v>0.22755865454077473</v>
      </c>
      <c r="P26" s="76">
        <f>分析係数表!C29</f>
        <v>0.73364739989128469</v>
      </c>
      <c r="Q26" s="82">
        <f t="shared" si="5"/>
        <v>0.16694781522659846</v>
      </c>
      <c r="R26" s="83">
        <v>0.27541178131902794</v>
      </c>
      <c r="S26" s="84">
        <f t="shared" si="6"/>
        <v>1.4812295959315405</v>
      </c>
      <c r="T26" s="85">
        <f>分析係数表!F29</f>
        <v>0.41032830342577487</v>
      </c>
      <c r="U26" s="86">
        <f t="shared" si="7"/>
        <v>0.60779042708263509</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投入係数表!AG27</f>
        <v>1.3280212483399733E-3</v>
      </c>
      <c r="E27" s="77">
        <f t="shared" si="0"/>
        <v>0.13280212483399734</v>
      </c>
      <c r="F27" s="76">
        <f>分析係数表!C30</f>
        <v>1</v>
      </c>
      <c r="G27" s="77">
        <f t="shared" si="1"/>
        <v>0.13280212483399734</v>
      </c>
      <c r="H27" s="77">
        <v>0.18619698833662465</v>
      </c>
      <c r="I27" s="77">
        <f t="shared" si="2"/>
        <v>0.18619698833662465</v>
      </c>
      <c r="J27" s="76">
        <f>分析係数表!G30</f>
        <v>0.34455785557569396</v>
      </c>
      <c r="K27" s="78">
        <f t="shared" si="3"/>
        <v>6.4155635015919893E-2</v>
      </c>
      <c r="L27" s="79"/>
      <c r="M27" s="80"/>
      <c r="N27" s="81">
        <f>分析係数表!H30</f>
        <v>0</v>
      </c>
      <c r="O27" s="82">
        <f t="shared" si="4"/>
        <v>0</v>
      </c>
      <c r="P27" s="76">
        <f>分析係数表!C30</f>
        <v>1</v>
      </c>
      <c r="Q27" s="82">
        <f t="shared" si="5"/>
        <v>0</v>
      </c>
      <c r="R27" s="83">
        <v>5.5688184420187276E-2</v>
      </c>
      <c r="S27" s="84">
        <f t="shared" si="6"/>
        <v>0.24188517275681193</v>
      </c>
      <c r="T27" s="85">
        <f>分析係数表!F30</f>
        <v>0.43861490031479539</v>
      </c>
      <c r="U27" s="86">
        <f t="shared" si="7"/>
        <v>0.10609444093635613</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投入係数表!AG28</f>
        <v>2.6560424966799467E-3</v>
      </c>
      <c r="E28" s="77">
        <f t="shared" si="0"/>
        <v>0.26560424966799467</v>
      </c>
      <c r="F28" s="76">
        <f>分析係数表!C31</f>
        <v>8.5246870996353641E-2</v>
      </c>
      <c r="G28" s="77">
        <f t="shared" si="1"/>
        <v>2.2641931207530847E-2</v>
      </c>
      <c r="H28" s="77">
        <v>3.6612205115489155E-2</v>
      </c>
      <c r="I28" s="77">
        <f t="shared" si="2"/>
        <v>3.6612205115489155E-2</v>
      </c>
      <c r="J28" s="76">
        <f>分析係数表!G31</f>
        <v>7.1346375143843496E-2</v>
      </c>
      <c r="K28" s="78">
        <f t="shared" si="3"/>
        <v>2.612148121013035E-3</v>
      </c>
      <c r="L28" s="79"/>
      <c r="M28" s="80"/>
      <c r="N28" s="81">
        <f>分析係数表!H31</f>
        <v>2.2093741229301151E-2</v>
      </c>
      <c r="O28" s="82">
        <f t="shared" si="4"/>
        <v>0.49594178531145588</v>
      </c>
      <c r="P28" s="76">
        <f>分析係数表!C31</f>
        <v>8.5246870996353641E-2</v>
      </c>
      <c r="Q28" s="82">
        <f t="shared" si="5"/>
        <v>4.2277485394146989E-2</v>
      </c>
      <c r="R28" s="83">
        <v>5.7735530884514864E-2</v>
      </c>
      <c r="S28" s="84">
        <f t="shared" si="6"/>
        <v>9.4347736000004012E-2</v>
      </c>
      <c r="T28" s="85">
        <f>分析係数表!F31</f>
        <v>0.34637514384349827</v>
      </c>
      <c r="U28" s="86">
        <f t="shared" si="7"/>
        <v>3.2679710628309787E-2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投入係数表!AG29</f>
        <v>0</v>
      </c>
      <c r="E29" s="77">
        <f t="shared" si="0"/>
        <v>0</v>
      </c>
      <c r="F29" s="76">
        <f>分析係数表!C32</f>
        <v>0.30214830214830213</v>
      </c>
      <c r="G29" s="77">
        <f t="shared" si="1"/>
        <v>0</v>
      </c>
      <c r="H29" s="77">
        <v>6.9291288345079676E-3</v>
      </c>
      <c r="I29" s="77">
        <f t="shared" si="2"/>
        <v>6.9291288345079676E-3</v>
      </c>
      <c r="J29" s="76">
        <f>分析係数表!G32</f>
        <v>0.14123006833712984</v>
      </c>
      <c r="K29" s="78">
        <f t="shared" si="3"/>
        <v>9.78601338814337E-4</v>
      </c>
      <c r="L29" s="79"/>
      <c r="M29" s="80"/>
      <c r="N29" s="81">
        <f>分析係数表!H32</f>
        <v>6.1970249789503225E-3</v>
      </c>
      <c r="O29" s="82">
        <f t="shared" si="4"/>
        <v>0.13910562270931079</v>
      </c>
      <c r="P29" s="76">
        <f>分析係数表!C32</f>
        <v>0.30214830214830213</v>
      </c>
      <c r="Q29" s="82">
        <f t="shared" si="5"/>
        <v>4.2030527720900553E-2</v>
      </c>
      <c r="R29" s="83">
        <v>5.4622991840910372E-2</v>
      </c>
      <c r="S29" s="84">
        <f t="shared" si="6"/>
        <v>6.1552120675418341E-2</v>
      </c>
      <c r="T29" s="85">
        <f>分析係数表!F32</f>
        <v>0.48519362186788156</v>
      </c>
      <c r="U29" s="86">
        <f t="shared" si="7"/>
        <v>2.986469636415514E-2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投入係数表!AG30</f>
        <v>0</v>
      </c>
      <c r="E30" s="77">
        <f t="shared" si="0"/>
        <v>0</v>
      </c>
      <c r="F30" s="76">
        <f>分析係数表!C33</f>
        <v>0.62789160608063455</v>
      </c>
      <c r="G30" s="77">
        <f t="shared" si="1"/>
        <v>0</v>
      </c>
      <c r="H30" s="77">
        <v>1.4523363469383231E-2</v>
      </c>
      <c r="I30" s="77">
        <f t="shared" si="2"/>
        <v>1.4523363469383231E-2</v>
      </c>
      <c r="J30" s="76">
        <f>分析係数表!G33</f>
        <v>0.50525210084033612</v>
      </c>
      <c r="K30" s="78">
        <f t="shared" si="3"/>
        <v>7.3379599041736698E-3</v>
      </c>
      <c r="L30" s="79"/>
      <c r="M30" s="80"/>
      <c r="N30" s="81">
        <f>分析係数表!H33</f>
        <v>9.5425203480213302E-4</v>
      </c>
      <c r="O30" s="82">
        <f t="shared" si="4"/>
        <v>2.1420249873716338E-2</v>
      </c>
      <c r="P30" s="76">
        <f>分析係数表!C33</f>
        <v>0.62789160608063455</v>
      </c>
      <c r="Q30" s="82">
        <f t="shared" si="5"/>
        <v>1.344959509585626E-2</v>
      </c>
      <c r="R30" s="83">
        <v>5.9051210907957834E-2</v>
      </c>
      <c r="S30" s="84">
        <f t="shared" si="6"/>
        <v>7.3574574377341065E-2</v>
      </c>
      <c r="T30" s="85">
        <f>分析係数表!F33</f>
        <v>0.63235294117647056</v>
      </c>
      <c r="U30" s="86">
        <f t="shared" si="7"/>
        <v>4.652509850331861E-2</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投入係数表!AG31</f>
        <v>1.3280212483399735E-2</v>
      </c>
      <c r="E31" s="77">
        <f t="shared" si="0"/>
        <v>1.3280212483399734</v>
      </c>
      <c r="F31" s="76">
        <f>分析係数表!C34</f>
        <v>0.27565714917493578</v>
      </c>
      <c r="G31" s="77">
        <f t="shared" si="1"/>
        <v>0.36607855136113648</v>
      </c>
      <c r="H31" s="77">
        <v>0.52651631879530492</v>
      </c>
      <c r="I31" s="77">
        <f t="shared" si="2"/>
        <v>0.52651631879530492</v>
      </c>
      <c r="J31" s="76">
        <f>分析係数表!G34</f>
        <v>0.42483061710309467</v>
      </c>
      <c r="K31" s="78">
        <f t="shared" si="3"/>
        <v>0.22368025262865912</v>
      </c>
      <c r="L31" s="79"/>
      <c r="M31" s="80"/>
      <c r="N31" s="81">
        <f>分析係数表!H34</f>
        <v>0.15684535503788941</v>
      </c>
      <c r="O31" s="82">
        <f t="shared" si="4"/>
        <v>3.5207330704198929</v>
      </c>
      <c r="P31" s="76">
        <f>分析係数表!C34</f>
        <v>0.27565714917493578</v>
      </c>
      <c r="Q31" s="82">
        <f t="shared" si="5"/>
        <v>0.97051524119786614</v>
      </c>
      <c r="R31" s="83">
        <v>1.0924602774487409</v>
      </c>
      <c r="S31" s="84">
        <f t="shared" si="6"/>
        <v>1.6189765962440457</v>
      </c>
      <c r="T31" s="85">
        <f>分析係数表!F34</f>
        <v>0.69468351339803458</v>
      </c>
      <c r="U31" s="86">
        <f t="shared" si="7"/>
        <v>1.1246763499880048</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投入係数表!AG32</f>
        <v>5.3120849933598934E-3</v>
      </c>
      <c r="E32" s="77">
        <f t="shared" si="0"/>
        <v>0.53120849933598935</v>
      </c>
      <c r="F32" s="76">
        <f>分析係数表!C35</f>
        <v>1</v>
      </c>
      <c r="G32" s="77">
        <f t="shared" si="1"/>
        <v>0.53120849933598935</v>
      </c>
      <c r="H32" s="77">
        <v>0.89441146862486143</v>
      </c>
      <c r="I32" s="77">
        <f t="shared" si="2"/>
        <v>0.89441146862486143</v>
      </c>
      <c r="J32" s="76">
        <f>分析係数表!G35</f>
        <v>0.31381419117031079</v>
      </c>
      <c r="K32" s="78">
        <f t="shared" si="3"/>
        <v>0.28067901159996067</v>
      </c>
      <c r="L32" s="79"/>
      <c r="M32" s="80"/>
      <c r="N32" s="81">
        <f>分析係数表!H35</f>
        <v>5.8153241650294694E-2</v>
      </c>
      <c r="O32" s="82">
        <f t="shared" si="4"/>
        <v>1.3053752275982426</v>
      </c>
      <c r="P32" s="76">
        <f>分析係数表!C35</f>
        <v>1</v>
      </c>
      <c r="Q32" s="82">
        <f t="shared" si="5"/>
        <v>1.3053752275982426</v>
      </c>
      <c r="R32" s="83">
        <v>1.6868146966936455</v>
      </c>
      <c r="S32" s="84">
        <f t="shared" si="6"/>
        <v>2.5812261653185069</v>
      </c>
      <c r="T32" s="85">
        <f>分析係数表!F35</f>
        <v>0.63575437714668681</v>
      </c>
      <c r="U32" s="86">
        <f t="shared" si="7"/>
        <v>1.6410258330067982</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投入係数表!AG33</f>
        <v>3.5856573705179286E-2</v>
      </c>
      <c r="E33" s="77">
        <f t="shared" si="0"/>
        <v>3.5856573705179287</v>
      </c>
      <c r="F33" s="76">
        <f>分析係数表!C36</f>
        <v>0.71183260362767953</v>
      </c>
      <c r="G33" s="77">
        <f t="shared" si="1"/>
        <v>2.5523878217725562</v>
      </c>
      <c r="H33" s="77">
        <v>2.6800786399791248</v>
      </c>
      <c r="I33" s="77">
        <f t="shared" si="2"/>
        <v>2.6800786399791248</v>
      </c>
      <c r="J33" s="76">
        <f>分析係数表!G36</f>
        <v>2.303890306122449E-2</v>
      </c>
      <c r="K33" s="78">
        <f t="shared" si="3"/>
        <v>6.1746071982937425E-2</v>
      </c>
      <c r="L33" s="79"/>
      <c r="M33" s="80"/>
      <c r="N33" s="81">
        <f>分析係数表!H36</f>
        <v>0.16821779399382542</v>
      </c>
      <c r="O33" s="82">
        <f t="shared" si="4"/>
        <v>3.7760120483266535</v>
      </c>
      <c r="P33" s="76">
        <f>分析係数表!C36</f>
        <v>0.71183260362767953</v>
      </c>
      <c r="Q33" s="82">
        <f t="shared" si="5"/>
        <v>2.687888487689849</v>
      </c>
      <c r="R33" s="83">
        <v>2.8275063076702001</v>
      </c>
      <c r="S33" s="84">
        <f t="shared" si="6"/>
        <v>5.5075849476493248</v>
      </c>
      <c r="T33" s="85">
        <f>分析係数表!F36</f>
        <v>0.87794961734693877</v>
      </c>
      <c r="U33" s="86">
        <f t="shared" si="7"/>
        <v>4.8353820972944845</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投入係数表!AG34</f>
        <v>1.1952191235059761E-2</v>
      </c>
      <c r="E34" s="77">
        <f t="shared" si="0"/>
        <v>1.1952191235059761</v>
      </c>
      <c r="F34" s="76">
        <f>分析係数表!C37</f>
        <v>0.53618737957610785</v>
      </c>
      <c r="G34" s="77">
        <f t="shared" si="1"/>
        <v>0.64086140985192175</v>
      </c>
      <c r="H34" s="77">
        <v>0.84845408927913446</v>
      </c>
      <c r="I34" s="77">
        <f t="shared" si="2"/>
        <v>0.84845408927913446</v>
      </c>
      <c r="J34" s="76">
        <f>分析係数表!G37</f>
        <v>0.49029596047068413</v>
      </c>
      <c r="K34" s="78">
        <f t="shared" si="3"/>
        <v>0.41599361261839279</v>
      </c>
      <c r="L34" s="79"/>
      <c r="M34" s="80"/>
      <c r="N34" s="81">
        <f>分析係数表!H37</f>
        <v>4.9362896435587986E-2</v>
      </c>
      <c r="O34" s="82">
        <f t="shared" si="4"/>
        <v>1.1080569258203614</v>
      </c>
      <c r="P34" s="76">
        <f>分析係数表!C37</f>
        <v>0.53618737957610785</v>
      </c>
      <c r="Q34" s="82">
        <f t="shared" si="5"/>
        <v>0.59412613947677728</v>
      </c>
      <c r="R34" s="83">
        <v>0.78305119845756388</v>
      </c>
      <c r="S34" s="84">
        <f t="shared" si="6"/>
        <v>1.6315052877366982</v>
      </c>
      <c r="T34" s="85">
        <f>分析係数表!F37</f>
        <v>0.71575569252712545</v>
      </c>
      <c r="U34" s="86">
        <f t="shared" si="7"/>
        <v>1.1677591970856476</v>
      </c>
      <c r="V34" s="87">
        <f>分析係数表!D37</f>
        <v>6.9634761346849372E-2</v>
      </c>
      <c r="W34" s="88">
        <f t="shared" si="8"/>
        <v>0</v>
      </c>
      <c r="X34" s="76">
        <f>分析係数表!E37</f>
        <v>6.698588966430645E-2</v>
      </c>
      <c r="Y34" s="89">
        <f t="shared" si="9"/>
        <v>0</v>
      </c>
    </row>
    <row r="35" spans="1:25" x14ac:dyDescent="0.2">
      <c r="A35" s="6" t="s">
        <v>23</v>
      </c>
      <c r="B35" s="5" t="s">
        <v>193</v>
      </c>
      <c r="C35" s="75">
        <f>最終需要_まとめ!C36</f>
        <v>100</v>
      </c>
      <c r="D35" s="76">
        <f>投入係数表!AG35</f>
        <v>0.14741035856573706</v>
      </c>
      <c r="E35" s="77">
        <f t="shared" si="0"/>
        <v>14.741035856573706</v>
      </c>
      <c r="F35" s="76">
        <f>分析係数表!C38</f>
        <v>4.5765302018820897E-2</v>
      </c>
      <c r="G35" s="77">
        <f t="shared" si="1"/>
        <v>0.67462795804636388</v>
      </c>
      <c r="H35" s="77">
        <v>0.69867791160640813</v>
      </c>
      <c r="I35" s="77">
        <f t="shared" si="2"/>
        <v>100.69867791160641</v>
      </c>
      <c r="J35" s="76">
        <f>分析係数表!G38</f>
        <v>0.29880478087649404</v>
      </c>
      <c r="K35" s="78">
        <f t="shared" si="3"/>
        <v>30.089246387930203</v>
      </c>
      <c r="L35" s="79"/>
      <c r="M35" s="80"/>
      <c r="N35" s="81">
        <f>分析係数表!H38</f>
        <v>4.3266909907381419E-2</v>
      </c>
      <c r="O35" s="82">
        <f t="shared" si="4"/>
        <v>0.97121932956826773</v>
      </c>
      <c r="P35" s="76">
        <f>分析係数表!C38</f>
        <v>4.5765302018820897E-2</v>
      </c>
      <c r="Q35" s="82">
        <f t="shared" si="5"/>
        <v>4.4448145944208518E-2</v>
      </c>
      <c r="R35" s="83">
        <v>5.9952375456652433E-2</v>
      </c>
      <c r="S35" s="84">
        <f t="shared" si="6"/>
        <v>100.75863028706306</v>
      </c>
      <c r="T35" s="85">
        <f>分析係数表!F38</f>
        <v>0.49667994687915007</v>
      </c>
      <c r="U35" s="86">
        <f t="shared" si="7"/>
        <v>50.044791138594398</v>
      </c>
      <c r="V35" s="87">
        <f>分析係数表!D38</f>
        <v>9.5617529880478086E-2</v>
      </c>
      <c r="W35" s="88">
        <f t="shared" si="8"/>
        <v>10</v>
      </c>
      <c r="X35" s="76">
        <f>分析係数表!E38</f>
        <v>7.8353253652058433E-2</v>
      </c>
      <c r="Y35" s="89">
        <f t="shared" si="9"/>
        <v>8</v>
      </c>
    </row>
    <row r="36" spans="1:25" x14ac:dyDescent="0.2">
      <c r="A36" s="6" t="s">
        <v>24</v>
      </c>
      <c r="B36" s="5" t="s">
        <v>39</v>
      </c>
      <c r="C36" s="90"/>
      <c r="D36" s="76">
        <f>投入係数表!AG36</f>
        <v>0</v>
      </c>
      <c r="E36" s="77">
        <f t="shared" si="0"/>
        <v>0</v>
      </c>
      <c r="F36" s="76">
        <f>分析係数表!C39</f>
        <v>1</v>
      </c>
      <c r="G36" s="77">
        <f t="shared" si="1"/>
        <v>0</v>
      </c>
      <c r="H36" s="77">
        <v>6.7462350854921679E-2</v>
      </c>
      <c r="I36" s="77">
        <f t="shared" si="2"/>
        <v>6.7462350854921679E-2</v>
      </c>
      <c r="J36" s="76">
        <f>分析係数表!G39</f>
        <v>0.34650769117538827</v>
      </c>
      <c r="K36" s="78">
        <f t="shared" si="3"/>
        <v>2.3376223436002892E-2</v>
      </c>
      <c r="L36" s="79"/>
      <c r="M36" s="80"/>
      <c r="N36" s="81">
        <f>分析係数表!H39</f>
        <v>3.8057816446814483E-3</v>
      </c>
      <c r="O36" s="82">
        <f t="shared" si="4"/>
        <v>8.5428996555174566E-2</v>
      </c>
      <c r="P36" s="76">
        <f>分析係数表!C39</f>
        <v>1</v>
      </c>
      <c r="Q36" s="82">
        <f t="shared" si="5"/>
        <v>8.5428996555174566E-2</v>
      </c>
      <c r="R36" s="83">
        <v>0.29998736113035235</v>
      </c>
      <c r="S36" s="84">
        <f t="shared" si="6"/>
        <v>0.36744971198527404</v>
      </c>
      <c r="T36" s="85">
        <f>分析係数表!F39</f>
        <v>0.69721056892617939</v>
      </c>
      <c r="U36" s="86">
        <f t="shared" si="7"/>
        <v>0.25618982274501367</v>
      </c>
      <c r="V36" s="87">
        <f>分析係数表!D39</f>
        <v>6.2559799808640612E-2</v>
      </c>
      <c r="W36" s="88">
        <f t="shared" si="8"/>
        <v>0</v>
      </c>
      <c r="X36" s="76">
        <f>分析係数表!E39</f>
        <v>7.911974681681018E-2</v>
      </c>
      <c r="Y36" s="89">
        <f t="shared" si="9"/>
        <v>0</v>
      </c>
    </row>
    <row r="37" spans="1:25" x14ac:dyDescent="0.2">
      <c r="A37" s="6" t="s">
        <v>25</v>
      </c>
      <c r="B37" s="5" t="s">
        <v>40</v>
      </c>
      <c r="C37" s="90"/>
      <c r="D37" s="76">
        <f>投入係数表!AG37</f>
        <v>2.6560424966799467E-3</v>
      </c>
      <c r="E37" s="77">
        <f t="shared" si="0"/>
        <v>0.26560424966799467</v>
      </c>
      <c r="F37" s="76">
        <f>分析係数表!C40</f>
        <v>0.81742190937087544</v>
      </c>
      <c r="G37" s="77">
        <f t="shared" si="1"/>
        <v>0.2171107329006309</v>
      </c>
      <c r="H37" s="77">
        <v>0.22063079283711179</v>
      </c>
      <c r="I37" s="77">
        <f t="shared" si="2"/>
        <v>0.22063079283711179</v>
      </c>
      <c r="J37" s="76">
        <f>分析係数表!G40</f>
        <v>0.56450715973863475</v>
      </c>
      <c r="K37" s="78">
        <f t="shared" si="3"/>
        <v>0.12454766221536109</v>
      </c>
      <c r="L37" s="79"/>
      <c r="M37" s="80"/>
      <c r="N37" s="81">
        <f>分析係数表!H40</f>
        <v>3.0412573673870333E-2</v>
      </c>
      <c r="O37" s="82">
        <f t="shared" si="4"/>
        <v>0.68267596362232419</v>
      </c>
      <c r="P37" s="76">
        <f>分析係数表!C40</f>
        <v>0.81742190937087544</v>
      </c>
      <c r="Q37" s="82">
        <f t="shared" si="5"/>
        <v>0.55803428966576252</v>
      </c>
      <c r="R37" s="83">
        <v>0.55960544373569643</v>
      </c>
      <c r="S37" s="84">
        <f t="shared" si="6"/>
        <v>0.78023623657280816</v>
      </c>
      <c r="T37" s="85">
        <f>分析係数表!F40</f>
        <v>0.75483108577783953</v>
      </c>
      <c r="U37" s="86">
        <f t="shared" si="7"/>
        <v>0.5889465656154681</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投入係数表!AG38</f>
        <v>0</v>
      </c>
      <c r="E38" s="77">
        <f t="shared" si="0"/>
        <v>0</v>
      </c>
      <c r="F38" s="76">
        <f>分析係数表!C41</f>
        <v>0.72941623882867468</v>
      </c>
      <c r="G38" s="77">
        <f t="shared" si="1"/>
        <v>0</v>
      </c>
      <c r="H38" s="77">
        <v>8.7513905851095263E-4</v>
      </c>
      <c r="I38" s="77">
        <f t="shared" si="2"/>
        <v>8.7513905851095263E-4</v>
      </c>
      <c r="J38" s="76">
        <f>分析係数表!G41</f>
        <v>0.453348349649138</v>
      </c>
      <c r="K38" s="78">
        <f t="shared" si="3"/>
        <v>3.9674284788944079E-4</v>
      </c>
      <c r="L38" s="79"/>
      <c r="M38" s="80"/>
      <c r="N38" s="81">
        <f>分析係数表!H41</f>
        <v>5.191131069323604E-2</v>
      </c>
      <c r="O38" s="82">
        <f t="shared" si="4"/>
        <v>1.1652615931301689</v>
      </c>
      <c r="P38" s="76">
        <f>分析係数表!C41</f>
        <v>0.72941623882867468</v>
      </c>
      <c r="Q38" s="82">
        <f t="shared" si="5"/>
        <v>0.84996072851251714</v>
      </c>
      <c r="R38" s="83">
        <v>0.86488606795467582</v>
      </c>
      <c r="S38" s="84">
        <f t="shared" si="6"/>
        <v>0.86576120701318682</v>
      </c>
      <c r="T38" s="85">
        <f>分析係数表!F41</f>
        <v>0.55271593173351818</v>
      </c>
      <c r="U38" s="86">
        <f t="shared" si="7"/>
        <v>0.47852001219302887</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投入係数表!AG39</f>
        <v>0</v>
      </c>
      <c r="E39" s="77">
        <f>$C$35*D39</f>
        <v>0</v>
      </c>
      <c r="F39" s="76">
        <f>分析係数表!C42</f>
        <v>0.64552736982643522</v>
      </c>
      <c r="G39" s="77">
        <f>E39*F39</f>
        <v>0</v>
      </c>
      <c r="H39" s="77">
        <v>1.7271484615215393E-2</v>
      </c>
      <c r="I39" s="77">
        <f>C39+H39</f>
        <v>1.7271484615215393E-2</v>
      </c>
      <c r="J39" s="76">
        <f>分析係数表!G42</f>
        <v>0.48562628336755648</v>
      </c>
      <c r="K39" s="78">
        <f>I39*J39</f>
        <v>8.3874868819269824E-3</v>
      </c>
      <c r="L39" s="79"/>
      <c r="M39" s="80"/>
      <c r="N39" s="81">
        <f>分析係数表!H42</f>
        <v>1.1765366264383946E-2</v>
      </c>
      <c r="O39" s="82">
        <f t="shared" si="4"/>
        <v>0.26409908079593791</v>
      </c>
      <c r="P39" s="76">
        <f>分析係数表!C42</f>
        <v>0.64552736982643522</v>
      </c>
      <c r="Q39" s="82">
        <f>O39*P39</f>
        <v>0.17048318499978102</v>
      </c>
      <c r="R39" s="83">
        <v>0.18340534819316065</v>
      </c>
      <c r="S39" s="84">
        <f>I39+R39</f>
        <v>0.20067683280837603</v>
      </c>
      <c r="T39" s="85">
        <f>分析係数表!F42</f>
        <v>0.5462012320328542</v>
      </c>
      <c r="U39" s="86">
        <f>S39*T39</f>
        <v>0.10960993332038609</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投入係数表!AG40</f>
        <v>0.22177954847277556</v>
      </c>
      <c r="E40" s="77">
        <f>$C$35*D40</f>
        <v>22.177954847277555</v>
      </c>
      <c r="F40" s="76">
        <f>分析係数表!C43</f>
        <v>0.44974585997704541</v>
      </c>
      <c r="G40" s="77">
        <f>E40*F40</f>
        <v>9.9744433753209272</v>
      </c>
      <c r="H40" s="77">
        <v>10.804215627664247</v>
      </c>
      <c r="I40" s="77">
        <f>C40+H40</f>
        <v>10.804215627664247</v>
      </c>
      <c r="J40" s="76">
        <f>分析係数表!G43</f>
        <v>0.36430023338101331</v>
      </c>
      <c r="K40" s="78">
        <f>I40*J40</f>
        <v>3.9359782746568763</v>
      </c>
      <c r="L40" s="79"/>
      <c r="M40" s="80"/>
      <c r="N40" s="81">
        <f>分析係数表!H43</f>
        <v>3.2949761436991298E-2</v>
      </c>
      <c r="O40" s="82">
        <f t="shared" si="4"/>
        <v>0.73962862799244056</v>
      </c>
      <c r="P40" s="76">
        <f>分析係数表!C43</f>
        <v>0.44974585997704541</v>
      </c>
      <c r="Q40" s="82">
        <f>O40*P40</f>
        <v>0.33264491336010238</v>
      </c>
      <c r="R40" s="83">
        <v>0.66528873447813752</v>
      </c>
      <c r="S40" s="84">
        <f>I40+R40</f>
        <v>11.469504362142384</v>
      </c>
      <c r="T40" s="85">
        <f>分析係数表!F43</f>
        <v>0.57336445080177667</v>
      </c>
      <c r="U40" s="86">
        <f>S40*T40</f>
        <v>6.5762060695683502</v>
      </c>
      <c r="V40" s="87">
        <f>分析係数表!D43</f>
        <v>9.4481668297824284E-2</v>
      </c>
      <c r="W40" s="88">
        <f>ROUND(S40*V40,0)</f>
        <v>1</v>
      </c>
      <c r="X40" s="76">
        <f>分析係数表!E43</f>
        <v>6.9412030414815931E-2</v>
      </c>
      <c r="Y40" s="89">
        <f>ROUND(S40*X40,0)</f>
        <v>1</v>
      </c>
    </row>
    <row r="41" spans="1:25" x14ac:dyDescent="0.2">
      <c r="A41" s="6" t="s">
        <v>340</v>
      </c>
      <c r="B41" s="5" t="s">
        <v>42</v>
      </c>
      <c r="C41" s="90"/>
      <c r="D41" s="76">
        <f>投入係数表!AG41</f>
        <v>3.9840637450199202E-3</v>
      </c>
      <c r="E41" s="77">
        <f>$C$35*D41</f>
        <v>0.39840637450199201</v>
      </c>
      <c r="F41" s="76">
        <f>分析係数表!C44</f>
        <v>0.68535687071374141</v>
      </c>
      <c r="G41" s="77">
        <f>E41*F41</f>
        <v>0.2730505461010922</v>
      </c>
      <c r="H41" s="77">
        <v>0.28702621235709469</v>
      </c>
      <c r="I41" s="77">
        <f>C41+H41</f>
        <v>0.28702621235709469</v>
      </c>
      <c r="J41" s="76">
        <f>分析係数表!G44</f>
        <v>0.27039319248826293</v>
      </c>
      <c r="K41" s="78">
        <f>I41*J41</f>
        <v>7.760993388704894E-2</v>
      </c>
      <c r="L41" s="79"/>
      <c r="M41" s="80"/>
      <c r="N41" s="81">
        <f>分析係数表!H44</f>
        <v>0.11684535503788943</v>
      </c>
      <c r="O41" s="82">
        <f t="shared" si="4"/>
        <v>2.6228465963016427</v>
      </c>
      <c r="P41" s="76">
        <f>分析係数表!C44</f>
        <v>0.68535687071374141</v>
      </c>
      <c r="Q41" s="82">
        <f>O41*P41</f>
        <v>1.7975859356034816</v>
      </c>
      <c r="R41" s="83">
        <v>1.8312375704421584</v>
      </c>
      <c r="S41" s="84">
        <f>I41+R41</f>
        <v>2.1182637827992532</v>
      </c>
      <c r="T41" s="85">
        <f>分析係数表!F44</f>
        <v>0.52366979655712054</v>
      </c>
      <c r="U41" s="86">
        <f>S41*T41</f>
        <v>1.1092707641928015</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投入係数表!AG42</f>
        <v>0</v>
      </c>
      <c r="E42" s="77">
        <f>$C$35*D42</f>
        <v>0</v>
      </c>
      <c r="F42" s="76">
        <f>分析係数表!C45</f>
        <v>1</v>
      </c>
      <c r="G42" s="77">
        <f>E42*F42</f>
        <v>0</v>
      </c>
      <c r="H42" s="77">
        <v>9.0418103660543536E-2</v>
      </c>
      <c r="I42" s="77">
        <f>C42+H42</f>
        <v>9.0418103660543536E-2</v>
      </c>
      <c r="J42" s="76">
        <f>分析係数表!G45</f>
        <v>0</v>
      </c>
      <c r="K42" s="78">
        <f>I42*J42</f>
        <v>0</v>
      </c>
      <c r="L42" s="79"/>
      <c r="M42" s="80"/>
      <c r="N42" s="81">
        <f>分析係数表!H45</f>
        <v>0</v>
      </c>
      <c r="O42" s="82">
        <f t="shared" si="4"/>
        <v>0</v>
      </c>
      <c r="P42" s="76">
        <f>分析係数表!C45</f>
        <v>1</v>
      </c>
      <c r="Q42" s="82">
        <f>O42*P42</f>
        <v>0</v>
      </c>
      <c r="R42" s="83">
        <v>7.172974015326937E-2</v>
      </c>
      <c r="S42" s="84">
        <f>I42+R42</f>
        <v>0.16214784381381292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2.6560424966799467E-3</v>
      </c>
      <c r="E43" s="77">
        <f>$C$35*D43</f>
        <v>0.26560424966799467</v>
      </c>
      <c r="F43" s="76">
        <f>分析係数表!C46</f>
        <v>1</v>
      </c>
      <c r="G43" s="77">
        <f>E43*F43</f>
        <v>0.26560424966799467</v>
      </c>
      <c r="H43" s="77">
        <v>0.35582544502225388</v>
      </c>
      <c r="I43" s="77">
        <f>C43+H43</f>
        <v>0.35582544502225388</v>
      </c>
      <c r="J43" s="76">
        <f>分析係数表!G46</f>
        <v>9.2635479388605835E-3</v>
      </c>
      <c r="K43" s="78">
        <f>I43*J43</f>
        <v>3.2962060678300496E-3</v>
      </c>
      <c r="L43" s="79"/>
      <c r="M43" s="80"/>
      <c r="N43" s="81">
        <f>分析係数表!H46</f>
        <v>4.7106371035644121E-2</v>
      </c>
      <c r="O43" s="82">
        <f t="shared" si="4"/>
        <v>1.0574043349425146</v>
      </c>
      <c r="P43" s="76">
        <f>分析係数表!C46</f>
        <v>1</v>
      </c>
      <c r="Q43" s="82">
        <f>O43*P43</f>
        <v>1.0574043349425146</v>
      </c>
      <c r="R43" s="83">
        <v>1.1316730678773832</v>
      </c>
      <c r="S43" s="84">
        <f>I43+R43</f>
        <v>1.487498512899637</v>
      </c>
      <c r="T43" s="85">
        <f>分析係数表!F46</f>
        <v>0.31310792033348772</v>
      </c>
      <c r="U43" s="86">
        <f>S43*T43</f>
        <v>0.46574756587316102</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投入係数表!AG44</f>
        <v>0.48472775564409032</v>
      </c>
      <c r="E44" s="91">
        <f>SUM(E5:E43)</f>
        <v>48.472775564409034</v>
      </c>
      <c r="F44" s="92">
        <f>分析係数表!C47</f>
        <v>0.38982283979167087</v>
      </c>
      <c r="G44" s="91">
        <f>SUM(G5:G43)</f>
        <v>17.119214657382766</v>
      </c>
      <c r="H44" s="91">
        <f>SUM(H5:H43)</f>
        <v>19.874297924311882</v>
      </c>
      <c r="I44" s="91">
        <f>SUM(I5:I43)</f>
        <v>119.87429792431188</v>
      </c>
      <c r="J44" s="92">
        <f>分析係数表!G47</f>
        <v>0.23326731469175374</v>
      </c>
      <c r="K44" s="93">
        <f>SUM(K5:K43)</f>
        <v>35.800896097218924</v>
      </c>
      <c r="L44" s="94">
        <f>最終需要_まとめ!$L$33</f>
        <v>0.627</v>
      </c>
      <c r="M44" s="91">
        <f>K44*L44</f>
        <v>22.447161852956267</v>
      </c>
      <c r="N44" s="95">
        <f>分析係数表!H47</f>
        <v>1</v>
      </c>
      <c r="O44" s="96">
        <f>SUM(O5:O43)</f>
        <v>22.447161852956263</v>
      </c>
      <c r="P44" s="92">
        <f>分析係数表!C47</f>
        <v>0.38982283979167087</v>
      </c>
      <c r="Q44" s="96">
        <f>SUM(Q5:Q43)</f>
        <v>11.663921546207362</v>
      </c>
      <c r="R44" s="91">
        <f>SUM(R5:R43)</f>
        <v>13.797710470449188</v>
      </c>
      <c r="S44" s="97">
        <f>SUM(S5:S43)</f>
        <v>133.67200839476106</v>
      </c>
      <c r="T44" s="98">
        <f>分析係数表!F47</f>
        <v>0.43488259974461208</v>
      </c>
      <c r="U44" s="99">
        <f>SUM(U5:U43)</f>
        <v>69.919678013228591</v>
      </c>
      <c r="V44" s="100">
        <f>分析係数表!D47</f>
        <v>5.7416673181664192E-2</v>
      </c>
      <c r="W44" s="101">
        <f>SUM(W5:W43)</f>
        <v>11</v>
      </c>
      <c r="X44" s="92">
        <f>分析係数表!E47</f>
        <v>4.8986266385218774E-2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0.24707259953161598</v>
      </c>
      <c r="G5" s="77">
        <f t="shared" ref="G5:G38" si="1">E5*F5</f>
        <v>0</v>
      </c>
      <c r="H5" s="77">
        <f t="array" ref="H5:H43">MMULT(逆行列係数!C5:AO43,'32'!G5:G43)</f>
        <v>1.3450845967975247E-3</v>
      </c>
      <c r="I5" s="77">
        <f t="shared" ref="I5:I38" si="2">C5+H5</f>
        <v>1.3450845967975247E-3</v>
      </c>
      <c r="J5" s="76">
        <f>分析係数表!G8</f>
        <v>0.12001140250855188</v>
      </c>
      <c r="K5" s="78">
        <f t="shared" ref="K5:K38" si="3">I5*J5</f>
        <v>1.6142548895432094E-4</v>
      </c>
      <c r="L5" s="79" t="s">
        <v>187</v>
      </c>
      <c r="M5" s="80" t="s">
        <v>187</v>
      </c>
      <c r="N5" s="81">
        <f>分析係数表!H8</f>
        <v>1.0676396295256806E-2</v>
      </c>
      <c r="O5" s="82">
        <f t="shared" ref="O5:O43" si="4">$M$44*N5</f>
        <v>0.26667435036283194</v>
      </c>
      <c r="P5" s="76">
        <f>分析係数表!C8</f>
        <v>0.24707259953161598</v>
      </c>
      <c r="Q5" s="82">
        <f t="shared" ref="Q5:Q38" si="5">O5*P5</f>
        <v>6.5887924972549819E-2</v>
      </c>
      <c r="R5" s="83">
        <f t="array" ref="R5:R43">MMULT(逆行列係数!C5:AO43,'32'!Q5:Q43)</f>
        <v>0.10300069436460071</v>
      </c>
      <c r="S5" s="84">
        <f t="shared" ref="S5:S38" si="6">I5+R5</f>
        <v>0.10434577896139824</v>
      </c>
      <c r="T5" s="85">
        <f>分析係数表!F8</f>
        <v>0.45011402508551879</v>
      </c>
      <c r="U5" s="86">
        <f t="shared" ref="U5:U38" si="7">S5*T5</f>
        <v>4.6967498568998803E-2</v>
      </c>
      <c r="V5" s="87">
        <f>分析係数表!D8</f>
        <v>0.3184150513112885</v>
      </c>
      <c r="W5" s="88">
        <f t="shared" ref="W5:W38" si="8">ROUND(S5*V5,0)</f>
        <v>0</v>
      </c>
      <c r="X5" s="76">
        <f>分析係数表!E8</f>
        <v>0.16220068415051311</v>
      </c>
      <c r="Y5" s="89">
        <f t="shared" ref="Y5:Y38" si="9">ROUND(S5*X5,0)</f>
        <v>0</v>
      </c>
    </row>
    <row r="6" spans="1:25" x14ac:dyDescent="0.2">
      <c r="A6" s="6" t="s">
        <v>219</v>
      </c>
      <c r="B6" s="5" t="s">
        <v>265</v>
      </c>
      <c r="C6" s="90"/>
      <c r="D6" s="76">
        <f>投入係数表!AH6</f>
        <v>0</v>
      </c>
      <c r="E6" s="77">
        <f t="shared" si="0"/>
        <v>0</v>
      </c>
      <c r="F6" s="76">
        <f>分析係数表!C9</f>
        <v>9.7560975609756073E-2</v>
      </c>
      <c r="G6" s="77">
        <f t="shared" si="1"/>
        <v>0</v>
      </c>
      <c r="H6" s="77">
        <v>1.9354536041479631E-4</v>
      </c>
      <c r="I6" s="77">
        <f t="shared" si="2"/>
        <v>1.9354536041479631E-4</v>
      </c>
      <c r="J6" s="76">
        <f>分析係数表!G9</f>
        <v>0.27272727272727271</v>
      </c>
      <c r="K6" s="78">
        <f t="shared" si="3"/>
        <v>5.2785098294944446E-5</v>
      </c>
      <c r="L6" s="79"/>
      <c r="M6" s="80"/>
      <c r="N6" s="81">
        <f>分析係数表!H9</f>
        <v>5.7255122088127987E-4</v>
      </c>
      <c r="O6" s="82">
        <f t="shared" si="4"/>
        <v>1.4301148126713386E-2</v>
      </c>
      <c r="P6" s="76">
        <f>分析係数表!C9</f>
        <v>9.7560975609756073E-2</v>
      </c>
      <c r="Q6" s="82">
        <f t="shared" si="5"/>
        <v>1.3952339635817934E-3</v>
      </c>
      <c r="R6" s="83">
        <v>1.6986290756494673E-3</v>
      </c>
      <c r="S6" s="84">
        <f t="shared" si="6"/>
        <v>1.8921744360642636E-3</v>
      </c>
      <c r="T6" s="85">
        <f>分析係数表!F9</f>
        <v>0.77272727272727271</v>
      </c>
      <c r="U6" s="86">
        <f t="shared" si="7"/>
        <v>1.4621347915042037E-3</v>
      </c>
      <c r="V6" s="87">
        <f>分析係数表!D9</f>
        <v>9.0909090909090912E-2</v>
      </c>
      <c r="W6" s="88">
        <f t="shared" si="8"/>
        <v>0</v>
      </c>
      <c r="X6" s="76">
        <f>分析係数表!E9</f>
        <v>0</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2.6639393569368071E-2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0.44906166219839139</v>
      </c>
      <c r="G8" s="77">
        <f t="shared" si="1"/>
        <v>0</v>
      </c>
      <c r="H8" s="77">
        <v>3.6693071054496963E-2</v>
      </c>
      <c r="I8" s="77">
        <f t="shared" si="2"/>
        <v>3.6693071054496963E-2</v>
      </c>
      <c r="J8" s="76">
        <f>分析係数表!G11</f>
        <v>0.33788395904436858</v>
      </c>
      <c r="K8" s="78">
        <f t="shared" si="3"/>
        <v>1.2398000117389759E-2</v>
      </c>
      <c r="L8" s="79"/>
      <c r="M8" s="80"/>
      <c r="N8" s="81">
        <f>分析係数表!H11</f>
        <v>-2.2452989054167835E-5</v>
      </c>
      <c r="O8" s="82">
        <f t="shared" si="4"/>
        <v>-5.6082933830248563E-4</v>
      </c>
      <c r="P8" s="76">
        <f>分析係数表!C11</f>
        <v>0.44906166219839139</v>
      </c>
      <c r="Q8" s="82">
        <f t="shared" si="5"/>
        <v>-2.5184695486773817E-4</v>
      </c>
      <c r="R8" s="83">
        <v>1.5858149848050996E-2</v>
      </c>
      <c r="S8" s="84">
        <f t="shared" si="6"/>
        <v>5.2551220902547963E-2</v>
      </c>
      <c r="T8" s="85">
        <f>分析係数表!F11</f>
        <v>0.55767918088737201</v>
      </c>
      <c r="U8" s="86">
        <f t="shared" si="7"/>
        <v>2.9306721827564289E-2</v>
      </c>
      <c r="V8" s="87">
        <f>分析係数表!D11</f>
        <v>2.9351535836177476E-2</v>
      </c>
      <c r="W8" s="88">
        <f t="shared" si="8"/>
        <v>0</v>
      </c>
      <c r="X8" s="76">
        <f>分析係数表!E11</f>
        <v>2.4573378839590442E-2</v>
      </c>
      <c r="Y8" s="89">
        <f t="shared" si="9"/>
        <v>0</v>
      </c>
    </row>
    <row r="9" spans="1:25" x14ac:dyDescent="0.2">
      <c r="A9" s="6" t="s">
        <v>222</v>
      </c>
      <c r="B9" s="5" t="s">
        <v>190</v>
      </c>
      <c r="C9" s="90"/>
      <c r="D9" s="76">
        <f>投入係数表!AH9</f>
        <v>2.9439905792301462E-4</v>
      </c>
      <c r="E9" s="77">
        <f t="shared" si="0"/>
        <v>2.9439905792301463E-2</v>
      </c>
      <c r="F9" s="76">
        <f>分析係数表!C12</f>
        <v>0.19299381807477189</v>
      </c>
      <c r="G9" s="77">
        <f t="shared" si="1"/>
        <v>5.6817198226178514E-3</v>
      </c>
      <c r="H9" s="77">
        <v>7.8062749780401274E-3</v>
      </c>
      <c r="I9" s="77">
        <f t="shared" si="2"/>
        <v>7.8062749780401274E-3</v>
      </c>
      <c r="J9" s="76">
        <f>分析係数表!G12</f>
        <v>0.13871320371671741</v>
      </c>
      <c r="K9" s="78">
        <f t="shared" si="3"/>
        <v>1.0828334112975939E-3</v>
      </c>
      <c r="L9" s="79"/>
      <c r="M9" s="80"/>
      <c r="N9" s="81">
        <f>分析係数表!H12</f>
        <v>9.0137524557956775E-2</v>
      </c>
      <c r="O9" s="82">
        <f t="shared" si="4"/>
        <v>2.2514493786153289</v>
      </c>
      <c r="P9" s="76">
        <f>分析係数表!C12</f>
        <v>0.19299381807477189</v>
      </c>
      <c r="Q9" s="82">
        <f t="shared" si="5"/>
        <v>0.43451581178104504</v>
      </c>
      <c r="R9" s="83">
        <v>0.50881057797848517</v>
      </c>
      <c r="S9" s="84">
        <f t="shared" si="6"/>
        <v>0.51661685295652526</v>
      </c>
      <c r="T9" s="85">
        <f>分析係数表!F12</f>
        <v>0.32372921058795973</v>
      </c>
      <c r="U9" s="86">
        <f t="shared" si="7"/>
        <v>0.167243965984052</v>
      </c>
      <c r="V9" s="87">
        <f>分析係数表!D12</f>
        <v>2.9241820879206685E-2</v>
      </c>
      <c r="W9" s="88">
        <f t="shared" si="8"/>
        <v>0</v>
      </c>
      <c r="X9" s="76">
        <f>分析係数表!E12</f>
        <v>3.2208948231435934E-2</v>
      </c>
      <c r="Y9" s="89">
        <f t="shared" si="9"/>
        <v>0</v>
      </c>
    </row>
    <row r="10" spans="1:25" x14ac:dyDescent="0.2">
      <c r="A10" s="6" t="s">
        <v>223</v>
      </c>
      <c r="B10" s="5" t="s">
        <v>28</v>
      </c>
      <c r="C10" s="90"/>
      <c r="D10" s="76">
        <f>投入係数表!AH10</f>
        <v>3.3119894016339149E-3</v>
      </c>
      <c r="E10" s="77">
        <f t="shared" si="0"/>
        <v>0.33119894016339146</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0.36061326452849835</v>
      </c>
      <c r="P10" s="76">
        <f>分析係数表!C13</f>
        <v>0</v>
      </c>
      <c r="Q10" s="82">
        <f t="shared" si="5"/>
        <v>0</v>
      </c>
      <c r="R10" s="83">
        <v>0</v>
      </c>
      <c r="S10" s="84">
        <f t="shared" si="6"/>
        <v>0</v>
      </c>
      <c r="T10" s="85">
        <f>分析係数表!F13</f>
        <v>0.38272650296359018</v>
      </c>
      <c r="U10" s="86">
        <f t="shared" si="7"/>
        <v>0</v>
      </c>
      <c r="V10" s="87">
        <f>分析係数表!D13</f>
        <v>0.22861981371718881</v>
      </c>
      <c r="W10" s="88">
        <f t="shared" si="8"/>
        <v>0</v>
      </c>
      <c r="X10" s="76">
        <f>分析係数表!E13</f>
        <v>0.19898391193903472</v>
      </c>
      <c r="Y10" s="89">
        <f t="shared" si="9"/>
        <v>0</v>
      </c>
    </row>
    <row r="11" spans="1:25" x14ac:dyDescent="0.2">
      <c r="A11" s="6" t="s">
        <v>224</v>
      </c>
      <c r="B11" s="5" t="s">
        <v>267</v>
      </c>
      <c r="C11" s="90"/>
      <c r="D11" s="76">
        <f>投入係数表!AH11</f>
        <v>1.3247957606535659E-3</v>
      </c>
      <c r="E11" s="77">
        <f t="shared" si="0"/>
        <v>0.1324795760653566</v>
      </c>
      <c r="F11" s="76">
        <f>分析係数表!C14</f>
        <v>0.21988652218398286</v>
      </c>
      <c r="G11" s="77">
        <f t="shared" si="1"/>
        <v>2.9130473241419676E-2</v>
      </c>
      <c r="H11" s="77">
        <v>0.23398222232778129</v>
      </c>
      <c r="I11" s="77">
        <f t="shared" si="2"/>
        <v>0.23398222232778129</v>
      </c>
      <c r="J11" s="76">
        <f>分析係数表!G14</f>
        <v>0.16684014869888475</v>
      </c>
      <c r="K11" s="78">
        <f t="shared" si="3"/>
        <v>3.9037628766062545E-2</v>
      </c>
      <c r="L11" s="79"/>
      <c r="M11" s="80"/>
      <c r="N11" s="81">
        <f>分析係数表!H14</f>
        <v>1.1338759472354757E-3</v>
      </c>
      <c r="O11" s="82">
        <f t="shared" si="4"/>
        <v>2.8321881584275527E-2</v>
      </c>
      <c r="P11" s="76">
        <f>分析係数表!C14</f>
        <v>0.21988652218398286</v>
      </c>
      <c r="Q11" s="82">
        <f t="shared" si="5"/>
        <v>6.2276000432729363E-3</v>
      </c>
      <c r="R11" s="83">
        <v>7.148218201850165E-2</v>
      </c>
      <c r="S11" s="84">
        <f t="shared" si="6"/>
        <v>0.30546440434628297</v>
      </c>
      <c r="T11" s="85">
        <f>分析係数表!F14</f>
        <v>0.30074349442379184</v>
      </c>
      <c r="U11" s="86">
        <f t="shared" si="7"/>
        <v>9.1866432385183244E-2</v>
      </c>
      <c r="V11" s="87">
        <f>分析係数表!D14</f>
        <v>4.8401486988847581E-2</v>
      </c>
      <c r="W11" s="88">
        <f t="shared" si="8"/>
        <v>0</v>
      </c>
      <c r="X11" s="76">
        <f>分析係数表!E14</f>
        <v>4.5501858736059476E-2</v>
      </c>
      <c r="Y11" s="89">
        <f t="shared" si="9"/>
        <v>0</v>
      </c>
    </row>
    <row r="12" spans="1:25" x14ac:dyDescent="0.2">
      <c r="A12" s="6" t="s">
        <v>225</v>
      </c>
      <c r="B12" s="5" t="s">
        <v>29</v>
      </c>
      <c r="C12" s="90"/>
      <c r="D12" s="76">
        <f>投入係数表!AH12</f>
        <v>9.5679693824979762E-4</v>
      </c>
      <c r="E12" s="77">
        <f t="shared" si="0"/>
        <v>9.5679693824979761E-2</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0.20526353781870976</v>
      </c>
      <c r="P12" s="76">
        <f>分析係数表!C15</f>
        <v>0</v>
      </c>
      <c r="Q12" s="82">
        <f t="shared" si="5"/>
        <v>0</v>
      </c>
      <c r="R12" s="83">
        <v>0</v>
      </c>
      <c r="S12" s="84">
        <f t="shared" si="6"/>
        <v>0</v>
      </c>
      <c r="T12" s="85">
        <f>分析係数表!F15</f>
        <v>0.30247314514114415</v>
      </c>
      <c r="U12" s="86">
        <f t="shared" si="7"/>
        <v>0</v>
      </c>
      <c r="V12" s="87">
        <f>分析係数表!D15</f>
        <v>2.9777666749937547E-2</v>
      </c>
      <c r="W12" s="88">
        <f t="shared" si="8"/>
        <v>0</v>
      </c>
      <c r="X12" s="76">
        <f>分析係数表!E15</f>
        <v>2.7329502872845367E-2</v>
      </c>
      <c r="Y12" s="89">
        <f t="shared" si="9"/>
        <v>0</v>
      </c>
    </row>
    <row r="13" spans="1:25" x14ac:dyDescent="0.2">
      <c r="A13" s="6" t="s">
        <v>226</v>
      </c>
      <c r="B13" s="5" t="s">
        <v>30</v>
      </c>
      <c r="C13" s="90"/>
      <c r="D13" s="76">
        <f>投入係数表!AH13</f>
        <v>1.0819165378670788E-2</v>
      </c>
      <c r="E13" s="77">
        <f t="shared" si="0"/>
        <v>1.0819165378670788</v>
      </c>
      <c r="F13" s="76">
        <f>分析係数表!C16</f>
        <v>4.5651796563096703E-2</v>
      </c>
      <c r="G13" s="77">
        <f t="shared" si="1"/>
        <v>4.939143368495779E-2</v>
      </c>
      <c r="H13" s="77">
        <v>5.6476481828531856E-2</v>
      </c>
      <c r="I13" s="77">
        <f t="shared" si="2"/>
        <v>5.6476481828531856E-2</v>
      </c>
      <c r="J13" s="76">
        <f>分析係数表!G16</f>
        <v>3.2758620689655175E-2</v>
      </c>
      <c r="K13" s="78">
        <f t="shared" si="3"/>
        <v>1.8500916461070783E-3</v>
      </c>
      <c r="L13" s="79"/>
      <c r="M13" s="80"/>
      <c r="N13" s="81">
        <f>分析係数表!H16</f>
        <v>1.6682570867246702E-2</v>
      </c>
      <c r="O13" s="82">
        <f t="shared" si="4"/>
        <v>0.41669619835874688</v>
      </c>
      <c r="P13" s="76">
        <f>分析係数表!C16</f>
        <v>4.5651796563096703E-2</v>
      </c>
      <c r="Q13" s="82">
        <f t="shared" si="5"/>
        <v>1.9022930076089302E-2</v>
      </c>
      <c r="R13" s="83">
        <v>2.3673489349593565E-2</v>
      </c>
      <c r="S13" s="84">
        <f t="shared" si="6"/>
        <v>8.0149971178125418E-2</v>
      </c>
      <c r="T13" s="85">
        <f>分析係数表!F16</f>
        <v>0.28965517241379313</v>
      </c>
      <c r="U13" s="86">
        <f t="shared" si="7"/>
        <v>2.3215853720560467E-2</v>
      </c>
      <c r="V13" s="87">
        <f>分析係数表!D16</f>
        <v>1.5517241379310345E-2</v>
      </c>
      <c r="W13" s="88">
        <f t="shared" si="8"/>
        <v>0</v>
      </c>
      <c r="X13" s="76">
        <f>分析係数表!E16</f>
        <v>1.5517241379310345E-2</v>
      </c>
      <c r="Y13" s="89">
        <f t="shared" si="9"/>
        <v>0</v>
      </c>
    </row>
    <row r="14" spans="1:25" x14ac:dyDescent="0.2">
      <c r="A14" s="6" t="s">
        <v>2</v>
      </c>
      <c r="B14" s="5" t="s">
        <v>364</v>
      </c>
      <c r="C14" s="90"/>
      <c r="D14" s="76">
        <f>投入係数表!AH14</f>
        <v>1.9135938764995952E-3</v>
      </c>
      <c r="E14" s="77">
        <f t="shared" si="0"/>
        <v>0.19135938764995952</v>
      </c>
      <c r="F14" s="76">
        <f>分析係数表!C17</f>
        <v>0.18709439528023597</v>
      </c>
      <c r="G14" s="77">
        <f t="shared" si="1"/>
        <v>3.580226891356543E-2</v>
      </c>
      <c r="H14" s="77">
        <v>9.4274801751154672E-2</v>
      </c>
      <c r="I14" s="77">
        <f t="shared" si="2"/>
        <v>9.4274801751154672E-2</v>
      </c>
      <c r="J14" s="76">
        <f>分析係数表!G17</f>
        <v>0.21183949688973955</v>
      </c>
      <c r="K14" s="78">
        <f t="shared" si="3"/>
        <v>1.9971126572344542E-2</v>
      </c>
      <c r="L14" s="79"/>
      <c r="M14" s="80"/>
      <c r="N14" s="81">
        <f>分析係数表!H17</f>
        <v>2.9525680606230704E-3</v>
      </c>
      <c r="O14" s="82">
        <f t="shared" si="4"/>
        <v>7.3749057986776861E-2</v>
      </c>
      <c r="P14" s="76">
        <f>分析係数表!C17</f>
        <v>0.18709439528023597</v>
      </c>
      <c r="Q14" s="82">
        <f t="shared" si="5"/>
        <v>1.3798035406523074E-2</v>
      </c>
      <c r="R14" s="83">
        <v>3.8776785139663733E-2</v>
      </c>
      <c r="S14" s="84">
        <f t="shared" si="6"/>
        <v>0.13305158689081842</v>
      </c>
      <c r="T14" s="85">
        <f>分析係数表!F17</f>
        <v>0.32134800738259622</v>
      </c>
      <c r="U14" s="86">
        <f t="shared" si="7"/>
        <v>4.275586232645686E-2</v>
      </c>
      <c r="V14" s="87">
        <f>分析係数表!D17</f>
        <v>5.1062957139927541E-2</v>
      </c>
      <c r="W14" s="88">
        <f t="shared" si="8"/>
        <v>0</v>
      </c>
      <c r="X14" s="76">
        <f>分析係数表!E17</f>
        <v>4.9900881810103222E-2</v>
      </c>
      <c r="Y14" s="89">
        <f t="shared" si="9"/>
        <v>0</v>
      </c>
    </row>
    <row r="15" spans="1:25" x14ac:dyDescent="0.2">
      <c r="A15" s="6" t="s">
        <v>3</v>
      </c>
      <c r="B15" s="5" t="s">
        <v>31</v>
      </c>
      <c r="C15" s="90"/>
      <c r="D15" s="76">
        <f>投入係数表!AH15</f>
        <v>2.2079929344226098E-4</v>
      </c>
      <c r="E15" s="77">
        <f t="shared" si="0"/>
        <v>2.2079929344226097E-2</v>
      </c>
      <c r="F15" s="76">
        <f>分析係数表!C18</f>
        <v>0.19379844961240311</v>
      </c>
      <c r="G15" s="77">
        <f t="shared" si="1"/>
        <v>4.2790560744624222E-3</v>
      </c>
      <c r="H15" s="77">
        <v>2.0243917349035339E-2</v>
      </c>
      <c r="I15" s="77">
        <f t="shared" si="2"/>
        <v>2.0243917349035339E-2</v>
      </c>
      <c r="J15" s="76">
        <f>分析係数表!G18</f>
        <v>0.21558441558441557</v>
      </c>
      <c r="K15" s="78">
        <f t="shared" si="3"/>
        <v>4.3642730908309947E-3</v>
      </c>
      <c r="L15" s="79"/>
      <c r="M15" s="80"/>
      <c r="N15" s="81">
        <f>分析係数表!H18</f>
        <v>4.3783328655627279E-4</v>
      </c>
      <c r="O15" s="82">
        <f t="shared" si="4"/>
        <v>1.0936172096898471E-2</v>
      </c>
      <c r="P15" s="76">
        <f>分析係数表!C18</f>
        <v>0.19379844961240311</v>
      </c>
      <c r="Q15" s="82">
        <f t="shared" si="5"/>
        <v>2.1194131970733473E-3</v>
      </c>
      <c r="R15" s="83">
        <v>7.0350367835134795E-3</v>
      </c>
      <c r="S15" s="84">
        <f t="shared" si="6"/>
        <v>2.727895413254882E-2</v>
      </c>
      <c r="T15" s="85">
        <f>分析係数表!F18</f>
        <v>0.45643447461629277</v>
      </c>
      <c r="U15" s="86">
        <f t="shared" si="7"/>
        <v>1.245105509757187E-2</v>
      </c>
      <c r="V15" s="87">
        <f>分析係数表!D18</f>
        <v>7.5088547815820542E-2</v>
      </c>
      <c r="W15" s="88">
        <f t="shared" si="8"/>
        <v>0</v>
      </c>
      <c r="X15" s="76">
        <f>分析係数表!E18</f>
        <v>7.5796930342384883E-2</v>
      </c>
      <c r="Y15" s="89">
        <f t="shared" si="9"/>
        <v>0</v>
      </c>
    </row>
    <row r="16" spans="1:25" x14ac:dyDescent="0.2">
      <c r="A16" s="6" t="s">
        <v>4</v>
      </c>
      <c r="B16" s="5" t="s">
        <v>32</v>
      </c>
      <c r="C16" s="90"/>
      <c r="D16" s="76">
        <f>投入係数表!AH16</f>
        <v>7.3599764480753656E-5</v>
      </c>
      <c r="E16" s="77">
        <f t="shared" si="0"/>
        <v>7.3599764480753657E-3</v>
      </c>
      <c r="F16" s="76">
        <f>分析係数表!C19</f>
        <v>0.18975946996975368</v>
      </c>
      <c r="G16" s="77">
        <f t="shared" si="1"/>
        <v>1.3966252297766518E-3</v>
      </c>
      <c r="H16" s="77">
        <v>1.6634406411840389E-2</v>
      </c>
      <c r="I16" s="77">
        <f t="shared" si="2"/>
        <v>1.6634406411840389E-2</v>
      </c>
      <c r="J16" s="76">
        <f>分析係数表!G19</f>
        <v>5.7642820380854352E-2</v>
      </c>
      <c r="K16" s="78">
        <f t="shared" si="3"/>
        <v>9.588541009398475E-4</v>
      </c>
      <c r="L16" s="79"/>
      <c r="M16" s="80"/>
      <c r="N16" s="81">
        <f>分析係数表!H19</f>
        <v>-1.1226494527083918E-4</v>
      </c>
      <c r="O16" s="82">
        <f t="shared" si="4"/>
        <v>-2.8041466915124285E-3</v>
      </c>
      <c r="P16" s="76">
        <f>分析係数表!C19</f>
        <v>0.18975946996975368</v>
      </c>
      <c r="Q16" s="82">
        <f t="shared" si="5"/>
        <v>-5.3211338989883681E-4</v>
      </c>
      <c r="R16" s="83">
        <v>5.1725637164303871E-3</v>
      </c>
      <c r="S16" s="84">
        <f t="shared" si="6"/>
        <v>2.1806970128270778E-2</v>
      </c>
      <c r="T16" s="85">
        <f>分析係数表!F19</f>
        <v>0.23974952822096415</v>
      </c>
      <c r="U16" s="86">
        <f t="shared" si="7"/>
        <v>5.2282108001815769E-3</v>
      </c>
      <c r="V16" s="87">
        <f>分析係数表!D19</f>
        <v>4.54623434551381E-3</v>
      </c>
      <c r="W16" s="88">
        <f t="shared" si="8"/>
        <v>0</v>
      </c>
      <c r="X16" s="76">
        <f>分析係数表!E19</f>
        <v>4.7177903585520669E-3</v>
      </c>
      <c r="Y16" s="89">
        <f t="shared" si="9"/>
        <v>0</v>
      </c>
    </row>
    <row r="17" spans="1:25" x14ac:dyDescent="0.2">
      <c r="A17" s="6" t="s">
        <v>5</v>
      </c>
      <c r="B17" s="5" t="s">
        <v>33</v>
      </c>
      <c r="C17" s="90"/>
      <c r="D17" s="76">
        <f>投入係数表!AH17</f>
        <v>2.2079929344226098E-4</v>
      </c>
      <c r="E17" s="77">
        <f t="shared" si="0"/>
        <v>2.2079929344226097E-2</v>
      </c>
      <c r="F17" s="76">
        <f>分析係数表!C20</f>
        <v>6.5301867121599799E-2</v>
      </c>
      <c r="G17" s="77">
        <f t="shared" si="1"/>
        <v>1.4418606120909648E-3</v>
      </c>
      <c r="H17" s="77">
        <v>6.114665076372418E-3</v>
      </c>
      <c r="I17" s="77">
        <f t="shared" si="2"/>
        <v>6.114665076372418E-3</v>
      </c>
      <c r="J17" s="76">
        <f>分析係数表!G20</f>
        <v>0.10011990407673861</v>
      </c>
      <c r="K17" s="78">
        <f t="shared" si="3"/>
        <v>6.1219968090779002E-4</v>
      </c>
      <c r="L17" s="79"/>
      <c r="M17" s="80"/>
      <c r="N17" s="81">
        <f>分析係数表!H20</f>
        <v>5.5009823182711204E-4</v>
      </c>
      <c r="O17" s="82">
        <f t="shared" si="4"/>
        <v>1.37403187884109E-2</v>
      </c>
      <c r="P17" s="76">
        <f>分析係数表!C20</f>
        <v>6.5301867121599799E-2</v>
      </c>
      <c r="Q17" s="82">
        <f t="shared" si="5"/>
        <v>8.9726847172922979E-4</v>
      </c>
      <c r="R17" s="83">
        <v>3.7406134786108422E-3</v>
      </c>
      <c r="S17" s="84">
        <f t="shared" si="6"/>
        <v>9.8552785549832593E-3</v>
      </c>
      <c r="T17" s="85">
        <f>分析係数表!F20</f>
        <v>0.22242206235011991</v>
      </c>
      <c r="U17" s="86">
        <f t="shared" si="7"/>
        <v>2.192031381234286E-3</v>
      </c>
      <c r="V17" s="87">
        <f>分析係数表!D20</f>
        <v>4.3465227817745804E-2</v>
      </c>
      <c r="W17" s="88">
        <f t="shared" si="8"/>
        <v>0</v>
      </c>
      <c r="X17" s="76">
        <f>分析係数表!E20</f>
        <v>4.6762589928057555E-2</v>
      </c>
      <c r="Y17" s="89">
        <f t="shared" si="9"/>
        <v>0</v>
      </c>
    </row>
    <row r="18" spans="1:25" x14ac:dyDescent="0.2">
      <c r="A18" s="6" t="s">
        <v>6</v>
      </c>
      <c r="B18" s="5" t="s">
        <v>34</v>
      </c>
      <c r="C18" s="90"/>
      <c r="D18" s="76">
        <f>投入係数表!AH18</f>
        <v>4.4895856333259732E-3</v>
      </c>
      <c r="E18" s="77">
        <f t="shared" si="0"/>
        <v>0.44895856333259732</v>
      </c>
      <c r="F18" s="76">
        <f>分析係数表!C21</f>
        <v>0.11128404669260705</v>
      </c>
      <c r="G18" s="77">
        <f t="shared" si="1"/>
        <v>4.9961925724950541E-2</v>
      </c>
      <c r="H18" s="77">
        <v>6.646079704871205E-2</v>
      </c>
      <c r="I18" s="77">
        <f t="shared" si="2"/>
        <v>6.646079704871205E-2</v>
      </c>
      <c r="J18" s="76">
        <f>分析係数表!G21</f>
        <v>0.28512917454316322</v>
      </c>
      <c r="K18" s="78">
        <f t="shared" si="3"/>
        <v>1.8949912201979967E-2</v>
      </c>
      <c r="L18" s="79"/>
      <c r="M18" s="80"/>
      <c r="N18" s="81">
        <f>分析係数表!H21</f>
        <v>9.2057255122088126E-4</v>
      </c>
      <c r="O18" s="82">
        <f t="shared" si="4"/>
        <v>2.2994002870401913E-2</v>
      </c>
      <c r="P18" s="76">
        <f>分析係数表!C21</f>
        <v>0.11128404669260705</v>
      </c>
      <c r="Q18" s="82">
        <f t="shared" si="5"/>
        <v>2.5588656890797473E-3</v>
      </c>
      <c r="R18" s="83">
        <v>8.638662193795197E-3</v>
      </c>
      <c r="S18" s="84">
        <f t="shared" si="6"/>
        <v>7.5099459242507244E-2</v>
      </c>
      <c r="T18" s="85">
        <f>分析係数表!F21</f>
        <v>0.42485822306238186</v>
      </c>
      <c r="U18" s="86">
        <f t="shared" si="7"/>
        <v>3.1906622806717397E-2</v>
      </c>
      <c r="V18" s="87">
        <f>分析係数表!D21</f>
        <v>9.2470069313169506E-2</v>
      </c>
      <c r="W18" s="88">
        <f t="shared" si="8"/>
        <v>0</v>
      </c>
      <c r="X18" s="76">
        <f>分析係数表!E21</f>
        <v>8.1758034026465032E-2</v>
      </c>
      <c r="Y18" s="89">
        <f t="shared" si="9"/>
        <v>0</v>
      </c>
    </row>
    <row r="19" spans="1:25" x14ac:dyDescent="0.2">
      <c r="A19" s="6" t="s">
        <v>7</v>
      </c>
      <c r="B19" s="5" t="s">
        <v>268</v>
      </c>
      <c r="C19" s="90"/>
      <c r="D19" s="76">
        <f>投入係数表!AH19</f>
        <v>3.6799882240376832E-4</v>
      </c>
      <c r="E19" s="77">
        <f t="shared" si="0"/>
        <v>3.6799882240376829E-2</v>
      </c>
      <c r="F19" s="76">
        <f>分析係数表!C22</f>
        <v>0.13366912049593183</v>
      </c>
      <c r="G19" s="77">
        <f t="shared" si="1"/>
        <v>4.9190078934250323E-3</v>
      </c>
      <c r="H19" s="77">
        <v>1.7861944798860736E-2</v>
      </c>
      <c r="I19" s="77">
        <f t="shared" si="2"/>
        <v>1.7861944798860736E-2</v>
      </c>
      <c r="J19" s="76">
        <f>分析係数表!G22</f>
        <v>0.19466531325776801</v>
      </c>
      <c r="K19" s="78">
        <f t="shared" si="3"/>
        <v>3.4771010796631851E-3</v>
      </c>
      <c r="L19" s="79"/>
      <c r="M19" s="80"/>
      <c r="N19" s="81">
        <f>分析係数表!H22</f>
        <v>4.490597810833567E-5</v>
      </c>
      <c r="O19" s="82">
        <f t="shared" si="4"/>
        <v>1.1216586766049713E-3</v>
      </c>
      <c r="P19" s="76">
        <f>分析係数表!C22</f>
        <v>0.13366912049593183</v>
      </c>
      <c r="Q19" s="82">
        <f t="shared" si="5"/>
        <v>1.4993112879841734E-4</v>
      </c>
      <c r="R19" s="83">
        <v>2.5897039185949905E-3</v>
      </c>
      <c r="S19" s="84">
        <f t="shared" si="6"/>
        <v>2.0451648717455726E-2</v>
      </c>
      <c r="T19" s="85">
        <f>分析係数表!F22</f>
        <v>0.41154908926859529</v>
      </c>
      <c r="U19" s="86">
        <f t="shared" si="7"/>
        <v>8.4168574037101398E-3</v>
      </c>
      <c r="V19" s="87">
        <f>分析係数表!D22</f>
        <v>4.4775277730784414E-2</v>
      </c>
      <c r="W19" s="88">
        <f t="shared" si="8"/>
        <v>0</v>
      </c>
      <c r="X19" s="76">
        <f>分析係数表!E22</f>
        <v>4.7087351266001241E-2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5.6082933830248563E-4</v>
      </c>
      <c r="P20" s="76">
        <f>分析係数表!C23</f>
        <v>0</v>
      </c>
      <c r="Q20" s="82">
        <f t="shared" si="5"/>
        <v>0</v>
      </c>
      <c r="R20" s="83">
        <v>0</v>
      </c>
      <c r="S20" s="84">
        <f t="shared" si="6"/>
        <v>0</v>
      </c>
      <c r="T20" s="85">
        <f>分析係数表!F23</f>
        <v>0.43921610853881771</v>
      </c>
      <c r="U20" s="86">
        <f t="shared" si="7"/>
        <v>0</v>
      </c>
      <c r="V20" s="87">
        <f>分析係数表!D23</f>
        <v>6.2775923333692252E-2</v>
      </c>
      <c r="W20" s="88">
        <f t="shared" si="8"/>
        <v>0</v>
      </c>
      <c r="X20" s="76">
        <f>分析係数表!E23</f>
        <v>6.6759987078712182E-2</v>
      </c>
      <c r="Y20" s="89">
        <f t="shared" si="9"/>
        <v>0</v>
      </c>
    </row>
    <row r="21" spans="1:25" x14ac:dyDescent="0.2">
      <c r="A21" s="6" t="s">
        <v>9</v>
      </c>
      <c r="B21" s="5" t="s">
        <v>270</v>
      </c>
      <c r="C21" s="90"/>
      <c r="D21" s="76">
        <f>投入係数表!AH21</f>
        <v>3.2383896371531609E-3</v>
      </c>
      <c r="E21" s="77">
        <f t="shared" si="0"/>
        <v>0.32383896371531606</v>
      </c>
      <c r="F21" s="76">
        <f>分析係数表!C24</f>
        <v>0.55726027397260269</v>
      </c>
      <c r="G21" s="77">
        <f t="shared" si="1"/>
        <v>0.18046258964300077</v>
      </c>
      <c r="H21" s="77">
        <v>0.2187724720901344</v>
      </c>
      <c r="I21" s="77">
        <f t="shared" si="2"/>
        <v>0.2187724720901344</v>
      </c>
      <c r="J21" s="76">
        <f>分析係数表!G24</f>
        <v>0.20783847980997625</v>
      </c>
      <c r="K21" s="78">
        <f t="shared" si="3"/>
        <v>4.5469338023483991E-2</v>
      </c>
      <c r="L21" s="79"/>
      <c r="M21" s="80"/>
      <c r="N21" s="81">
        <f>分析係数表!H24</f>
        <v>3.255683412854336E-4</v>
      </c>
      <c r="O21" s="82">
        <f t="shared" si="4"/>
        <v>8.1320254053860418E-3</v>
      </c>
      <c r="P21" s="76">
        <f>分析係数表!C24</f>
        <v>0.55726027397260269</v>
      </c>
      <c r="Q21" s="82">
        <f t="shared" si="5"/>
        <v>4.5316547053575913E-3</v>
      </c>
      <c r="R21" s="83">
        <v>2.3346588544586974E-2</v>
      </c>
      <c r="S21" s="84">
        <f t="shared" si="6"/>
        <v>0.24211906063472138</v>
      </c>
      <c r="T21" s="85">
        <f>分析係数表!F24</f>
        <v>0.38954869358669836</v>
      </c>
      <c r="U21" s="86">
        <f t="shared" si="7"/>
        <v>9.431716376269432E-2</v>
      </c>
      <c r="V21" s="87">
        <f>分析係数表!D24</f>
        <v>4.1567695961995249E-3</v>
      </c>
      <c r="W21" s="88">
        <f t="shared" si="8"/>
        <v>0</v>
      </c>
      <c r="X21" s="76">
        <f>分析係数表!E24</f>
        <v>2.3752969121140144E-3</v>
      </c>
      <c r="Y21" s="89">
        <f t="shared" si="9"/>
        <v>0</v>
      </c>
    </row>
    <row r="22" spans="1:25" x14ac:dyDescent="0.2">
      <c r="A22" s="6" t="s">
        <v>10</v>
      </c>
      <c r="B22" s="5" t="s">
        <v>271</v>
      </c>
      <c r="C22" s="90"/>
      <c r="D22" s="76">
        <f>投入係数表!AH22</f>
        <v>2.2079929344226098E-3</v>
      </c>
      <c r="E22" s="77">
        <f t="shared" si="0"/>
        <v>0.22079929344226099</v>
      </c>
      <c r="F22" s="76">
        <f>分析係数表!C25</f>
        <v>7.2460776218001621E-2</v>
      </c>
      <c r="G22" s="77">
        <f t="shared" si="1"/>
        <v>1.5999288191212546E-2</v>
      </c>
      <c r="H22" s="77">
        <v>4.5781973481004899E-2</v>
      </c>
      <c r="I22" s="77">
        <f t="shared" si="2"/>
        <v>4.5781973481004899E-2</v>
      </c>
      <c r="J22" s="76">
        <f>分析係数表!G25</f>
        <v>0.19694960212201593</v>
      </c>
      <c r="K22" s="78">
        <f t="shared" si="3"/>
        <v>9.0167414614445995E-3</v>
      </c>
      <c r="L22" s="79"/>
      <c r="M22" s="80"/>
      <c r="N22" s="81">
        <f>分析係数表!H25</f>
        <v>5.0519225371877636E-4</v>
      </c>
      <c r="O22" s="82">
        <f t="shared" si="4"/>
        <v>1.2618660111805929E-2</v>
      </c>
      <c r="P22" s="76">
        <f>分析係数表!C25</f>
        <v>7.2460776218001621E-2</v>
      </c>
      <c r="Q22" s="82">
        <f t="shared" si="5"/>
        <v>9.1435790653259278E-4</v>
      </c>
      <c r="R22" s="83">
        <v>1.338978619316733E-2</v>
      </c>
      <c r="S22" s="84">
        <f t="shared" si="6"/>
        <v>5.9171759674172229E-2</v>
      </c>
      <c r="T22" s="85">
        <f>分析係数表!F25</f>
        <v>0.34811560565870908</v>
      </c>
      <c r="U22" s="86">
        <f t="shared" si="7"/>
        <v>2.0598612956866044E-2</v>
      </c>
      <c r="V22" s="87">
        <f>分析係数表!D25</f>
        <v>1.248894783377542E-2</v>
      </c>
      <c r="W22" s="88">
        <f t="shared" si="8"/>
        <v>0</v>
      </c>
      <c r="X22" s="76">
        <f>分析係数表!E25</f>
        <v>1.1715296198054819E-2</v>
      </c>
      <c r="Y22" s="89">
        <f t="shared" si="9"/>
        <v>0</v>
      </c>
    </row>
    <row r="23" spans="1:25" x14ac:dyDescent="0.2">
      <c r="A23" s="6" t="s">
        <v>11</v>
      </c>
      <c r="B23" s="5" t="s">
        <v>35</v>
      </c>
      <c r="C23" s="90"/>
      <c r="D23" s="76">
        <f>投入係数表!AH23</f>
        <v>1.9135938764995952E-3</v>
      </c>
      <c r="E23" s="77">
        <f t="shared" si="0"/>
        <v>0.19135938764995952</v>
      </c>
      <c r="F23" s="76">
        <f>分析係数表!C26</f>
        <v>0.52994639944068989</v>
      </c>
      <c r="G23" s="77">
        <f t="shared" si="1"/>
        <v>0.10141021848427127</v>
      </c>
      <c r="H23" s="77">
        <v>0.15925103225432249</v>
      </c>
      <c r="I23" s="77">
        <f t="shared" si="2"/>
        <v>0.15925103225432249</v>
      </c>
      <c r="J23" s="76">
        <f>分析係数表!G26</f>
        <v>0.19649205047072152</v>
      </c>
      <c r="K23" s="78">
        <f t="shared" si="3"/>
        <v>3.1291561867230838E-2</v>
      </c>
      <c r="L23" s="79"/>
      <c r="M23" s="80"/>
      <c r="N23" s="81">
        <f>分析係数表!H26</f>
        <v>1.0148751052483862E-2</v>
      </c>
      <c r="O23" s="82">
        <f t="shared" si="4"/>
        <v>0.25349486091272355</v>
      </c>
      <c r="P23" s="76">
        <f>分析係数表!C26</f>
        <v>0.52994639944068989</v>
      </c>
      <c r="Q23" s="82">
        <f t="shared" si="5"/>
        <v>0.13433868881741631</v>
      </c>
      <c r="R23" s="83">
        <v>0.15698811573579805</v>
      </c>
      <c r="S23" s="84">
        <f t="shared" si="6"/>
        <v>0.31623914799012054</v>
      </c>
      <c r="T23" s="85">
        <f>分析係数表!F26</f>
        <v>0.33286456502207118</v>
      </c>
      <c r="U23" s="86">
        <f t="shared" si="7"/>
        <v>0.10526480643868187</v>
      </c>
      <c r="V23" s="87">
        <f>分析係数表!D26</f>
        <v>1.68365951794992E-2</v>
      </c>
      <c r="W23" s="88">
        <f t="shared" si="8"/>
        <v>0</v>
      </c>
      <c r="X23" s="76">
        <f>分析係数表!E26</f>
        <v>1.8360092191101216E-2</v>
      </c>
      <c r="Y23" s="89">
        <f t="shared" si="9"/>
        <v>0</v>
      </c>
    </row>
    <row r="24" spans="1:25" x14ac:dyDescent="0.2">
      <c r="A24" s="6" t="s">
        <v>12</v>
      </c>
      <c r="B24" s="5" t="s">
        <v>365</v>
      </c>
      <c r="C24" s="90"/>
      <c r="D24" s="76">
        <f>投入係数表!AH24</f>
        <v>1.6927945830573343E-3</v>
      </c>
      <c r="E24" s="77">
        <f t="shared" si="0"/>
        <v>0.16927945830573343</v>
      </c>
      <c r="F24" s="76">
        <f>分析係数表!C27</f>
        <v>1</v>
      </c>
      <c r="G24" s="77">
        <f t="shared" si="1"/>
        <v>0.16927945830573343</v>
      </c>
      <c r="H24" s="77">
        <v>0.18431428610063719</v>
      </c>
      <c r="I24" s="77">
        <f t="shared" si="2"/>
        <v>0.18431428610063719</v>
      </c>
      <c r="J24" s="76">
        <f>分析係数表!G27</f>
        <v>0.17101837770961673</v>
      </c>
      <c r="K24" s="78">
        <f t="shared" si="3"/>
        <v>3.152113019763713E-2</v>
      </c>
      <c r="L24" s="79"/>
      <c r="M24" s="80"/>
      <c r="N24" s="81">
        <f>分析係数表!H27</f>
        <v>1.1349985966881842E-2</v>
      </c>
      <c r="O24" s="82">
        <f t="shared" si="4"/>
        <v>0.28349923051190656</v>
      </c>
      <c r="P24" s="76">
        <f>分析係数表!C27</f>
        <v>1</v>
      </c>
      <c r="Q24" s="82">
        <f t="shared" si="5"/>
        <v>0.28349923051190656</v>
      </c>
      <c r="R24" s="83">
        <v>0.29472236991730283</v>
      </c>
      <c r="S24" s="84">
        <f t="shared" si="6"/>
        <v>0.47903665601793999</v>
      </c>
      <c r="T24" s="85">
        <f>分析係数表!F27</f>
        <v>0.32043714720210326</v>
      </c>
      <c r="U24" s="86">
        <f t="shared" si="7"/>
        <v>0.15350113945962393</v>
      </c>
      <c r="V24" s="87">
        <f>分析係数表!D27</f>
        <v>8.5186998994767633E-3</v>
      </c>
      <c r="W24" s="88">
        <f t="shared" si="8"/>
        <v>0</v>
      </c>
      <c r="X24" s="76">
        <f>分析係数表!E27</f>
        <v>1.0026548444467355E-2</v>
      </c>
      <c r="Y24" s="89">
        <f t="shared" si="9"/>
        <v>0</v>
      </c>
    </row>
    <row r="25" spans="1:25" x14ac:dyDescent="0.2">
      <c r="A25" s="6" t="s">
        <v>13</v>
      </c>
      <c r="B25" s="5" t="s">
        <v>191</v>
      </c>
      <c r="C25" s="90"/>
      <c r="D25" s="76">
        <f>投入係数表!AH25</f>
        <v>5.4463825715757707E-3</v>
      </c>
      <c r="E25" s="77">
        <f t="shared" si="0"/>
        <v>0.54463825715757708</v>
      </c>
      <c r="F25" s="76">
        <f>分析係数表!C28</f>
        <v>0.16640624999999998</v>
      </c>
      <c r="G25" s="77">
        <f t="shared" si="1"/>
        <v>9.0631209980128052E-2</v>
      </c>
      <c r="H25" s="77">
        <v>0.14972526210591058</v>
      </c>
      <c r="I25" s="77">
        <f t="shared" si="2"/>
        <v>0.14972526210591058</v>
      </c>
      <c r="J25" s="76">
        <f>分析係数表!G28</f>
        <v>0.1248661800486618</v>
      </c>
      <c r="K25" s="78">
        <f t="shared" si="3"/>
        <v>1.8695621535949711E-2</v>
      </c>
      <c r="L25" s="79"/>
      <c r="M25" s="80"/>
      <c r="N25" s="81">
        <f>分析係数表!H28</f>
        <v>1.9927027785573953E-2</v>
      </c>
      <c r="O25" s="82">
        <f t="shared" si="4"/>
        <v>0.49773603774345604</v>
      </c>
      <c r="P25" s="76">
        <f>分析係数表!C28</f>
        <v>0.16640624999999998</v>
      </c>
      <c r="Q25" s="82">
        <f t="shared" si="5"/>
        <v>8.2826387530746975E-2</v>
      </c>
      <c r="R25" s="83">
        <v>9.8210456705846577E-2</v>
      </c>
      <c r="S25" s="84">
        <f t="shared" si="6"/>
        <v>0.24793571881175716</v>
      </c>
      <c r="T25" s="85">
        <f>分析係数表!F28</f>
        <v>0.21187347931873479</v>
      </c>
      <c r="U25" s="86">
        <f t="shared" si="7"/>
        <v>5.2531003392038478E-2</v>
      </c>
      <c r="V25" s="87">
        <f>分析係数表!D28</f>
        <v>2.0145985401459853E-2</v>
      </c>
      <c r="W25" s="88">
        <f t="shared" si="8"/>
        <v>0</v>
      </c>
      <c r="X25" s="76">
        <f>分析係数表!E28</f>
        <v>2.0145985401459853E-2</v>
      </c>
      <c r="Y25" s="89">
        <f t="shared" si="9"/>
        <v>0</v>
      </c>
    </row>
    <row r="26" spans="1:25" x14ac:dyDescent="0.2">
      <c r="A26" s="6" t="s">
        <v>14</v>
      </c>
      <c r="B26" s="5" t="s">
        <v>50</v>
      </c>
      <c r="C26" s="90"/>
      <c r="D26" s="76">
        <f>投入係数表!AH26</f>
        <v>8.9055715021711928E-3</v>
      </c>
      <c r="E26" s="77">
        <f t="shared" si="0"/>
        <v>0.89055715021711923</v>
      </c>
      <c r="F26" s="76">
        <f>分析係数表!C29</f>
        <v>0.73364739989128469</v>
      </c>
      <c r="G26" s="77">
        <f t="shared" si="1"/>
        <v>0.65335493771138176</v>
      </c>
      <c r="H26" s="77">
        <v>0.82435461044134228</v>
      </c>
      <c r="I26" s="77">
        <f t="shared" si="2"/>
        <v>0.82435461044134228</v>
      </c>
      <c r="J26" s="76">
        <f>分析係数表!G29</f>
        <v>0.26009380097879281</v>
      </c>
      <c r="K26" s="78">
        <f t="shared" si="3"/>
        <v>0.21440952398408075</v>
      </c>
      <c r="L26" s="79"/>
      <c r="M26" s="80"/>
      <c r="N26" s="81">
        <f>分析係数表!H29</f>
        <v>1.0137524557956778E-2</v>
      </c>
      <c r="O26" s="82">
        <f t="shared" si="4"/>
        <v>0.25321444624357231</v>
      </c>
      <c r="P26" s="76">
        <f>分析係数表!C29</f>
        <v>0.73364739989128469</v>
      </c>
      <c r="Q26" s="82">
        <f t="shared" si="5"/>
        <v>0.18577012010150831</v>
      </c>
      <c r="R26" s="83">
        <v>0.30646270886242011</v>
      </c>
      <c r="S26" s="84">
        <f t="shared" si="6"/>
        <v>1.1308173193037625</v>
      </c>
      <c r="T26" s="85">
        <f>分析係数表!F29</f>
        <v>0.41032830342577487</v>
      </c>
      <c r="U26" s="86">
        <f t="shared" si="7"/>
        <v>0.46400635211439561</v>
      </c>
      <c r="V26" s="87">
        <f>分析係数表!D29</f>
        <v>0.11816884176182708</v>
      </c>
      <c r="W26" s="88">
        <f t="shared" si="8"/>
        <v>0</v>
      </c>
      <c r="X26" s="76">
        <f>分析係数表!E29</f>
        <v>9.9714518760195756E-2</v>
      </c>
      <c r="Y26" s="89">
        <f t="shared" si="9"/>
        <v>0</v>
      </c>
    </row>
    <row r="27" spans="1:25" x14ac:dyDescent="0.2">
      <c r="A27" s="6" t="s">
        <v>15</v>
      </c>
      <c r="B27" s="5" t="s">
        <v>36</v>
      </c>
      <c r="C27" s="90"/>
      <c r="D27" s="76">
        <f>投入係数表!AH27</f>
        <v>8.2431736218444105E-3</v>
      </c>
      <c r="E27" s="77">
        <f t="shared" si="0"/>
        <v>0.82431736218444107</v>
      </c>
      <c r="F27" s="76">
        <f>分析係数表!C30</f>
        <v>1</v>
      </c>
      <c r="G27" s="77">
        <f t="shared" si="1"/>
        <v>0.82431736218444107</v>
      </c>
      <c r="H27" s="77">
        <v>0.85946493693759118</v>
      </c>
      <c r="I27" s="77">
        <f t="shared" si="2"/>
        <v>0.85946493693759118</v>
      </c>
      <c r="J27" s="76">
        <f>分析係数表!G30</f>
        <v>0.34455785557569396</v>
      </c>
      <c r="K27" s="78">
        <f t="shared" si="3"/>
        <v>0.29613539561371544</v>
      </c>
      <c r="L27" s="79"/>
      <c r="M27" s="80"/>
      <c r="N27" s="81">
        <f>分析係数表!H30</f>
        <v>0</v>
      </c>
      <c r="O27" s="82">
        <f t="shared" si="4"/>
        <v>0</v>
      </c>
      <c r="P27" s="76">
        <f>分析係数表!C30</f>
        <v>1</v>
      </c>
      <c r="Q27" s="82">
        <f t="shared" si="5"/>
        <v>0</v>
      </c>
      <c r="R27" s="83">
        <v>6.1966673202231363E-2</v>
      </c>
      <c r="S27" s="84">
        <f t="shared" si="6"/>
        <v>0.92143161013982255</v>
      </c>
      <c r="T27" s="85">
        <f>分析係数表!F30</f>
        <v>0.43861490031479539</v>
      </c>
      <c r="U27" s="86">
        <f t="shared" si="7"/>
        <v>0.40415363382837965</v>
      </c>
      <c r="V27" s="87">
        <f>分析係数表!D30</f>
        <v>0.11847753505675857</v>
      </c>
      <c r="W27" s="88">
        <f t="shared" si="8"/>
        <v>0</v>
      </c>
      <c r="X27" s="76">
        <f>分析係数表!E30</f>
        <v>7.8889630830869029E-2</v>
      </c>
      <c r="Y27" s="89">
        <f t="shared" si="9"/>
        <v>0</v>
      </c>
    </row>
    <row r="28" spans="1:25" x14ac:dyDescent="0.2">
      <c r="A28" s="6" t="s">
        <v>16</v>
      </c>
      <c r="B28" s="5" t="s">
        <v>192</v>
      </c>
      <c r="C28" s="90"/>
      <c r="D28" s="76">
        <f>投入係数表!AH28</f>
        <v>1.2070361374843601E-2</v>
      </c>
      <c r="E28" s="77">
        <f t="shared" si="0"/>
        <v>1.2070361374843601</v>
      </c>
      <c r="F28" s="76">
        <f>分析係数表!C31</f>
        <v>8.5246870996353641E-2</v>
      </c>
      <c r="G28" s="77">
        <f t="shared" si="1"/>
        <v>0.10289605390006622</v>
      </c>
      <c r="H28" s="77">
        <v>0.12527428760917642</v>
      </c>
      <c r="I28" s="77">
        <f t="shared" si="2"/>
        <v>0.12527428760917642</v>
      </c>
      <c r="J28" s="76">
        <f>分析係数表!G31</f>
        <v>7.1346375143843496E-2</v>
      </c>
      <c r="K28" s="78">
        <f t="shared" si="3"/>
        <v>8.9378663196420464E-3</v>
      </c>
      <c r="L28" s="79"/>
      <c r="M28" s="80"/>
      <c r="N28" s="81">
        <f>分析係数表!H31</f>
        <v>2.2093741229301151E-2</v>
      </c>
      <c r="O28" s="82">
        <f t="shared" si="4"/>
        <v>0.55185606888964589</v>
      </c>
      <c r="P28" s="76">
        <f>分析係数表!C31</f>
        <v>8.5246870996353641E-2</v>
      </c>
      <c r="Q28" s="82">
        <f t="shared" si="5"/>
        <v>4.7044003113190493E-2</v>
      </c>
      <c r="R28" s="83">
        <v>6.4244844965373679E-2</v>
      </c>
      <c r="S28" s="84">
        <f t="shared" si="6"/>
        <v>0.18951913257455011</v>
      </c>
      <c r="T28" s="85">
        <f>分析係数表!F31</f>
        <v>0.34637514384349827</v>
      </c>
      <c r="U28" s="86">
        <f t="shared" si="7"/>
        <v>6.5644716806604816E-2</v>
      </c>
      <c r="V28" s="87">
        <f>分析係数表!D31</f>
        <v>0.16455696202531644</v>
      </c>
      <c r="W28" s="88">
        <f t="shared" si="8"/>
        <v>0</v>
      </c>
      <c r="X28" s="76">
        <f>分析係数表!E31</f>
        <v>0.14384349827387802</v>
      </c>
      <c r="Y28" s="89">
        <f t="shared" si="9"/>
        <v>0</v>
      </c>
    </row>
    <row r="29" spans="1:25" x14ac:dyDescent="0.2">
      <c r="A29" s="6" t="s">
        <v>17</v>
      </c>
      <c r="B29" s="5" t="s">
        <v>272</v>
      </c>
      <c r="C29" s="90"/>
      <c r="D29" s="76">
        <f>投入係数表!AH29</f>
        <v>4.0479870464414517E-3</v>
      </c>
      <c r="E29" s="77">
        <f t="shared" si="0"/>
        <v>0.40479870464414519</v>
      </c>
      <c r="F29" s="76">
        <f>分析係数表!C32</f>
        <v>0.30214830214830213</v>
      </c>
      <c r="G29" s="77">
        <f t="shared" si="1"/>
        <v>0.12230924132006049</v>
      </c>
      <c r="H29" s="77">
        <v>0.13566781152901708</v>
      </c>
      <c r="I29" s="77">
        <f t="shared" si="2"/>
        <v>0.13566781152901708</v>
      </c>
      <c r="J29" s="76">
        <f>分析係数表!G32</f>
        <v>0.14123006833712984</v>
      </c>
      <c r="K29" s="78">
        <f t="shared" si="3"/>
        <v>1.9160374293391933E-2</v>
      </c>
      <c r="L29" s="79"/>
      <c r="M29" s="80"/>
      <c r="N29" s="81">
        <f>分析係数表!H32</f>
        <v>6.1970249789503225E-3</v>
      </c>
      <c r="O29" s="82">
        <f t="shared" si="4"/>
        <v>0.15478889737148604</v>
      </c>
      <c r="P29" s="76">
        <f>分析係数表!C32</f>
        <v>0.30214830214830213</v>
      </c>
      <c r="Q29" s="82">
        <f t="shared" si="5"/>
        <v>4.6769202532202292E-2</v>
      </c>
      <c r="R29" s="83">
        <v>6.0781386931099746E-2</v>
      </c>
      <c r="S29" s="84">
        <f t="shared" si="6"/>
        <v>0.19644919846011683</v>
      </c>
      <c r="T29" s="85">
        <f>分析係数表!F32</f>
        <v>0.48519362186788156</v>
      </c>
      <c r="U29" s="86">
        <f t="shared" si="7"/>
        <v>9.5315898113906339E-2</v>
      </c>
      <c r="V29" s="87">
        <f>分析係数表!D32</f>
        <v>2.5056947608200455E-2</v>
      </c>
      <c r="W29" s="88">
        <f t="shared" si="8"/>
        <v>0</v>
      </c>
      <c r="X29" s="76">
        <f>分析係数表!E32</f>
        <v>3.644646924829157E-2</v>
      </c>
      <c r="Y29" s="89">
        <f t="shared" si="9"/>
        <v>0</v>
      </c>
    </row>
    <row r="30" spans="1:25" x14ac:dyDescent="0.2">
      <c r="A30" s="6" t="s">
        <v>18</v>
      </c>
      <c r="B30" s="5" t="s">
        <v>273</v>
      </c>
      <c r="C30" s="90"/>
      <c r="D30" s="76">
        <f>投入係数表!AH30</f>
        <v>2.752631191580187E-2</v>
      </c>
      <c r="E30" s="77">
        <f t="shared" si="0"/>
        <v>2.7526311915801869</v>
      </c>
      <c r="F30" s="76">
        <f>分析係数表!C33</f>
        <v>0.62789160608063455</v>
      </c>
      <c r="G30" s="77">
        <f t="shared" si="1"/>
        <v>1.7283540198289344</v>
      </c>
      <c r="H30" s="77">
        <v>1.7457269815008021</v>
      </c>
      <c r="I30" s="77">
        <f t="shared" si="2"/>
        <v>1.7457269815008021</v>
      </c>
      <c r="J30" s="76">
        <f>分析係数表!G33</f>
        <v>0.50525210084033612</v>
      </c>
      <c r="K30" s="78">
        <f t="shared" si="3"/>
        <v>0.88203222489693878</v>
      </c>
      <c r="L30" s="79"/>
      <c r="M30" s="80"/>
      <c r="N30" s="81">
        <f>分析係数表!H33</f>
        <v>9.5425203480213302E-4</v>
      </c>
      <c r="O30" s="82">
        <f t="shared" si="4"/>
        <v>2.3835246877855643E-2</v>
      </c>
      <c r="P30" s="76">
        <f>分析係数表!C33</f>
        <v>0.62789160608063455</v>
      </c>
      <c r="Q30" s="82">
        <f t="shared" si="5"/>
        <v>1.4965951443465211E-2</v>
      </c>
      <c r="R30" s="83">
        <v>6.5708859547645465E-2</v>
      </c>
      <c r="S30" s="84">
        <f t="shared" si="6"/>
        <v>1.8114358410484475</v>
      </c>
      <c r="T30" s="85">
        <f>分析係数表!F33</f>
        <v>0.63235294117647056</v>
      </c>
      <c r="U30" s="86">
        <f t="shared" si="7"/>
        <v>1.1454667818394593</v>
      </c>
      <c r="V30" s="87">
        <f>分析係数表!D33</f>
        <v>0.1134453781512605</v>
      </c>
      <c r="W30" s="88">
        <f t="shared" si="8"/>
        <v>0</v>
      </c>
      <c r="X30" s="76">
        <f>分析係数表!E33</f>
        <v>0.10189075630252101</v>
      </c>
      <c r="Y30" s="89">
        <f t="shared" si="9"/>
        <v>0</v>
      </c>
    </row>
    <row r="31" spans="1:25" x14ac:dyDescent="0.2">
      <c r="A31" s="6" t="s">
        <v>19</v>
      </c>
      <c r="B31" s="5" t="s">
        <v>274</v>
      </c>
      <c r="C31" s="90"/>
      <c r="D31" s="76">
        <f>投入係数表!AH31</f>
        <v>9.9359682049017448E-3</v>
      </c>
      <c r="E31" s="77">
        <f t="shared" si="0"/>
        <v>0.9935968204901745</v>
      </c>
      <c r="F31" s="76">
        <f>分析係数表!C34</f>
        <v>0.27565714917493578</v>
      </c>
      <c r="G31" s="77">
        <f t="shared" si="1"/>
        <v>0.27389206696560192</v>
      </c>
      <c r="H31" s="77">
        <v>0.4052849275109992</v>
      </c>
      <c r="I31" s="77">
        <f t="shared" si="2"/>
        <v>0.4052849275109992</v>
      </c>
      <c r="J31" s="76">
        <f>分析係数表!G34</f>
        <v>0.42483061710309467</v>
      </c>
      <c r="K31" s="78">
        <f t="shared" si="3"/>
        <v>0.17217744585708078</v>
      </c>
      <c r="L31" s="79"/>
      <c r="M31" s="80"/>
      <c r="N31" s="81">
        <f>分析係数表!H34</f>
        <v>0.15684535503788941</v>
      </c>
      <c r="O31" s="82">
        <f t="shared" si="4"/>
        <v>3.9176733427120136</v>
      </c>
      <c r="P31" s="76">
        <f>分析係数表!C34</f>
        <v>0.27565714917493578</v>
      </c>
      <c r="Q31" s="82">
        <f t="shared" si="5"/>
        <v>1.0799346650506347</v>
      </c>
      <c r="R31" s="83">
        <v>1.2156282289308205</v>
      </c>
      <c r="S31" s="84">
        <f t="shared" si="6"/>
        <v>1.6209131564418198</v>
      </c>
      <c r="T31" s="85">
        <f>分析係数表!F34</f>
        <v>0.69468351339803458</v>
      </c>
      <c r="U31" s="86">
        <f t="shared" si="7"/>
        <v>1.1260216464301014</v>
      </c>
      <c r="V31" s="87">
        <f>分析係数表!D34</f>
        <v>0.20460233168528352</v>
      </c>
      <c r="W31" s="88">
        <f t="shared" si="8"/>
        <v>0</v>
      </c>
      <c r="X31" s="76">
        <f>分析係数表!E34</f>
        <v>0.14466214978941586</v>
      </c>
      <c r="Y31" s="89">
        <f t="shared" si="9"/>
        <v>0</v>
      </c>
    </row>
    <row r="32" spans="1:25" x14ac:dyDescent="0.2">
      <c r="A32" s="6" t="s">
        <v>20</v>
      </c>
      <c r="B32" s="5" t="s">
        <v>37</v>
      </c>
      <c r="C32" s="90"/>
      <c r="D32" s="76">
        <f>投入係数表!AH32</f>
        <v>2.1270331934937808E-2</v>
      </c>
      <c r="E32" s="77">
        <f t="shared" si="0"/>
        <v>2.1270331934937809</v>
      </c>
      <c r="F32" s="76">
        <f>分析係数表!C35</f>
        <v>1</v>
      </c>
      <c r="G32" s="77">
        <f t="shared" si="1"/>
        <v>2.1270331934937809</v>
      </c>
      <c r="H32" s="77">
        <v>2.400773916231099</v>
      </c>
      <c r="I32" s="77">
        <f t="shared" si="2"/>
        <v>2.400773916231099</v>
      </c>
      <c r="J32" s="76">
        <f>分析係数表!G35</f>
        <v>0.31381419117031079</v>
      </c>
      <c r="K32" s="78">
        <f t="shared" si="3"/>
        <v>0.75339692470484176</v>
      </c>
      <c r="L32" s="79"/>
      <c r="M32" s="80"/>
      <c r="N32" s="81">
        <f>分析係数表!H35</f>
        <v>5.8153241650294694E-2</v>
      </c>
      <c r="O32" s="82">
        <f t="shared" si="4"/>
        <v>1.4525479862034378</v>
      </c>
      <c r="P32" s="76">
        <f>分析係数表!C35</f>
        <v>1</v>
      </c>
      <c r="Q32" s="82">
        <f t="shared" si="5"/>
        <v>1.4525479862034378</v>
      </c>
      <c r="R32" s="83">
        <v>1.8769923306180689</v>
      </c>
      <c r="S32" s="84">
        <f t="shared" si="6"/>
        <v>4.2777662468491684</v>
      </c>
      <c r="T32" s="85">
        <f>分析係数表!F35</f>
        <v>0.63575437714668681</v>
      </c>
      <c r="U32" s="86">
        <f t="shared" si="7"/>
        <v>2.719608615844713</v>
      </c>
      <c r="V32" s="87">
        <f>分析係数表!D35</f>
        <v>1.6503309039122057E-2</v>
      </c>
      <c r="W32" s="88">
        <f t="shared" si="8"/>
        <v>0</v>
      </c>
      <c r="X32" s="76">
        <f>分析係数表!E35</f>
        <v>1.4911619334841249E-2</v>
      </c>
      <c r="Y32" s="89">
        <f t="shared" si="9"/>
        <v>0</v>
      </c>
    </row>
    <row r="33" spans="1:25" x14ac:dyDescent="0.2">
      <c r="A33" s="6" t="s">
        <v>21</v>
      </c>
      <c r="B33" s="5" t="s">
        <v>38</v>
      </c>
      <c r="C33" s="90"/>
      <c r="D33" s="76">
        <f>投入係数表!AH33</f>
        <v>1.6191948185765804E-3</v>
      </c>
      <c r="E33" s="77">
        <f t="shared" si="0"/>
        <v>0.16191948185765803</v>
      </c>
      <c r="F33" s="76">
        <f>分析係数表!C36</f>
        <v>0.71183260362767953</v>
      </c>
      <c r="G33" s="77">
        <f t="shared" si="1"/>
        <v>0.11525956634878154</v>
      </c>
      <c r="H33" s="77">
        <v>0.2019705722380348</v>
      </c>
      <c r="I33" s="77">
        <f t="shared" si="2"/>
        <v>0.2019705722380348</v>
      </c>
      <c r="J33" s="76">
        <f>分析係数表!G36</f>
        <v>2.303890306122449E-2</v>
      </c>
      <c r="K33" s="78">
        <f t="shared" si="3"/>
        <v>4.6531804350121216E-3</v>
      </c>
      <c r="L33" s="79"/>
      <c r="M33" s="80"/>
      <c r="N33" s="81">
        <f>分析係数表!H36</f>
        <v>0.16821779399382542</v>
      </c>
      <c r="O33" s="82">
        <f t="shared" si="4"/>
        <v>4.2017334025622226</v>
      </c>
      <c r="P33" s="76">
        <f>分析係数表!C36</f>
        <v>0.71183260362767953</v>
      </c>
      <c r="Q33" s="82">
        <f t="shared" si="5"/>
        <v>2.990930827695256</v>
      </c>
      <c r="R33" s="83">
        <v>3.1462896693240396</v>
      </c>
      <c r="S33" s="84">
        <f t="shared" si="6"/>
        <v>3.3482602415620746</v>
      </c>
      <c r="T33" s="85">
        <f>分析係数表!F36</f>
        <v>0.87794961734693877</v>
      </c>
      <c r="U33" s="86">
        <f t="shared" si="7"/>
        <v>2.9396037978573921</v>
      </c>
      <c r="V33" s="87">
        <f>分析係数表!D36</f>
        <v>1.8176020408163265E-2</v>
      </c>
      <c r="W33" s="88">
        <f t="shared" si="8"/>
        <v>0</v>
      </c>
      <c r="X33" s="76">
        <f>分析係数表!E36</f>
        <v>7.5733418367346936E-3</v>
      </c>
      <c r="Y33" s="89">
        <f t="shared" si="9"/>
        <v>0</v>
      </c>
    </row>
    <row r="34" spans="1:25" x14ac:dyDescent="0.2">
      <c r="A34" s="6" t="s">
        <v>22</v>
      </c>
      <c r="B34" s="5" t="s">
        <v>377</v>
      </c>
      <c r="C34" s="90"/>
      <c r="D34" s="76">
        <f>投入係数表!AH34</f>
        <v>2.3404725104879665E-2</v>
      </c>
      <c r="E34" s="77">
        <f t="shared" si="0"/>
        <v>2.3404725104879667</v>
      </c>
      <c r="F34" s="76">
        <f>分析係数表!C37</f>
        <v>0.53618737957610785</v>
      </c>
      <c r="G34" s="77">
        <f t="shared" si="1"/>
        <v>1.2549318223684574</v>
      </c>
      <c r="H34" s="77">
        <v>1.5330774164630894</v>
      </c>
      <c r="I34" s="77">
        <f t="shared" si="2"/>
        <v>1.5330774164630894</v>
      </c>
      <c r="J34" s="76">
        <f>分析係数表!G37</f>
        <v>0.49029596047068413</v>
      </c>
      <c r="K34" s="78">
        <f t="shared" si="3"/>
        <v>0.75166166438068538</v>
      </c>
      <c r="L34" s="79"/>
      <c r="M34" s="80"/>
      <c r="N34" s="81">
        <f>分析係数表!H37</f>
        <v>4.9362896435587986E-2</v>
      </c>
      <c r="O34" s="82">
        <f t="shared" si="4"/>
        <v>1.2329833002580148</v>
      </c>
      <c r="P34" s="76">
        <f>分析係数表!C37</f>
        <v>0.53618737957610785</v>
      </c>
      <c r="Q34" s="82">
        <f t="shared" si="5"/>
        <v>0.6611100848264464</v>
      </c>
      <c r="R34" s="83">
        <v>0.87133524320547973</v>
      </c>
      <c r="S34" s="84">
        <f t="shared" si="6"/>
        <v>2.4044126596685693</v>
      </c>
      <c r="T34" s="85">
        <f>分析係数表!F37</f>
        <v>0.71575569252712545</v>
      </c>
      <c r="U34" s="86">
        <f t="shared" si="7"/>
        <v>1.7209720483420645</v>
      </c>
      <c r="V34" s="87">
        <f>分析係数表!D37</f>
        <v>6.9634761346849372E-2</v>
      </c>
      <c r="W34" s="88">
        <f t="shared" si="8"/>
        <v>0</v>
      </c>
      <c r="X34" s="76">
        <f>分析係数表!E37</f>
        <v>6.698588966430645E-2</v>
      </c>
      <c r="Y34" s="89">
        <f t="shared" si="9"/>
        <v>0</v>
      </c>
    </row>
    <row r="35" spans="1:25" x14ac:dyDescent="0.2">
      <c r="A35" s="6" t="s">
        <v>23</v>
      </c>
      <c r="B35" s="5" t="s">
        <v>193</v>
      </c>
      <c r="C35" s="90"/>
      <c r="D35" s="76">
        <f>投入係数表!AH35</f>
        <v>3.0691101788474277E-2</v>
      </c>
      <c r="E35" s="77">
        <f t="shared" si="0"/>
        <v>3.0691101788474278</v>
      </c>
      <c r="F35" s="76">
        <f>分析係数表!C38</f>
        <v>4.5765302018820897E-2</v>
      </c>
      <c r="G35" s="77">
        <f t="shared" si="1"/>
        <v>0.14045875426398996</v>
      </c>
      <c r="H35" s="77">
        <v>0.15901469395688658</v>
      </c>
      <c r="I35" s="77">
        <f t="shared" si="2"/>
        <v>0.15901469395688658</v>
      </c>
      <c r="J35" s="76">
        <f>分析係数表!G38</f>
        <v>0.29880478087649404</v>
      </c>
      <c r="K35" s="78">
        <f t="shared" si="3"/>
        <v>4.7514350783930258E-2</v>
      </c>
      <c r="L35" s="79"/>
      <c r="M35" s="80"/>
      <c r="N35" s="81">
        <f>分析係数表!H38</f>
        <v>4.3266909907381419E-2</v>
      </c>
      <c r="O35" s="82">
        <f t="shared" si="4"/>
        <v>1.0807181349088899</v>
      </c>
      <c r="P35" s="76">
        <f>分析係数表!C38</f>
        <v>4.5765302018820897E-2</v>
      </c>
      <c r="Q35" s="82">
        <f t="shared" si="5"/>
        <v>4.9459391841322177E-2</v>
      </c>
      <c r="R35" s="83">
        <v>6.6711624670477379E-2</v>
      </c>
      <c r="S35" s="84">
        <f t="shared" si="6"/>
        <v>0.22572631862736398</v>
      </c>
      <c r="T35" s="85">
        <f>分析係数表!F38</f>
        <v>0.49667994687915007</v>
      </c>
      <c r="U35" s="86">
        <f t="shared" si="7"/>
        <v>0.11211373594506524</v>
      </c>
      <c r="V35" s="87">
        <f>分析係数表!D38</f>
        <v>9.5617529880478086E-2</v>
      </c>
      <c r="W35" s="88">
        <f t="shared" si="8"/>
        <v>0</v>
      </c>
      <c r="X35" s="76">
        <f>分析係数表!E38</f>
        <v>7.8353253652058433E-2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9.8187829141662214E-2</v>
      </c>
      <c r="I36" s="77">
        <f t="shared" si="2"/>
        <v>100.09818782914166</v>
      </c>
      <c r="J36" s="76">
        <f>分析係数表!G39</f>
        <v>0.34650769117538827</v>
      </c>
      <c r="K36" s="78">
        <f t="shared" si="3"/>
        <v>34.684791955516225</v>
      </c>
      <c r="L36" s="79"/>
      <c r="M36" s="80"/>
      <c r="N36" s="81">
        <f>分析係数表!H39</f>
        <v>3.8057816446814483E-3</v>
      </c>
      <c r="O36" s="82">
        <f t="shared" si="4"/>
        <v>9.5060572842271332E-2</v>
      </c>
      <c r="P36" s="76">
        <f>分析係数表!C39</f>
        <v>1</v>
      </c>
      <c r="Q36" s="82">
        <f t="shared" si="5"/>
        <v>9.5060572842271332E-2</v>
      </c>
      <c r="R36" s="83">
        <v>0.33380902906982929</v>
      </c>
      <c r="S36" s="84">
        <f t="shared" si="6"/>
        <v>100.43199685821149</v>
      </c>
      <c r="T36" s="85">
        <f>分析係数表!F39</f>
        <v>0.69721056892617939</v>
      </c>
      <c r="U36" s="86">
        <f t="shared" si="7"/>
        <v>70.022249667905896</v>
      </c>
      <c r="V36" s="87">
        <f>分析係数表!D39</f>
        <v>6.2559799808640612E-2</v>
      </c>
      <c r="W36" s="88">
        <f t="shared" si="8"/>
        <v>6</v>
      </c>
      <c r="X36" s="76">
        <f>分析係数表!E39</f>
        <v>7.911974681681018E-2</v>
      </c>
      <c r="Y36" s="89">
        <f t="shared" si="9"/>
        <v>8</v>
      </c>
    </row>
    <row r="37" spans="1:25" x14ac:dyDescent="0.2">
      <c r="A37" s="6" t="s">
        <v>25</v>
      </c>
      <c r="B37" s="5" t="s">
        <v>40</v>
      </c>
      <c r="C37" s="90"/>
      <c r="D37" s="76">
        <f>投入係数表!AH37</f>
        <v>1.4719952896150731E-4</v>
      </c>
      <c r="E37" s="77">
        <f t="shared" si="0"/>
        <v>1.4719952896150731E-2</v>
      </c>
      <c r="F37" s="76">
        <f>分析係数表!C40</f>
        <v>0.81742190937087544</v>
      </c>
      <c r="G37" s="77">
        <f t="shared" si="1"/>
        <v>1.2032412002220879E-2</v>
      </c>
      <c r="H37" s="77">
        <v>1.4371447768431351E-2</v>
      </c>
      <c r="I37" s="77">
        <f t="shared" si="2"/>
        <v>1.4371447768431351E-2</v>
      </c>
      <c r="J37" s="76">
        <f>分析係数表!G40</f>
        <v>0.56450715973863475</v>
      </c>
      <c r="K37" s="78">
        <f t="shared" si="3"/>
        <v>8.1127851610893215E-3</v>
      </c>
      <c r="L37" s="79"/>
      <c r="M37" s="80"/>
      <c r="N37" s="81">
        <f>分析係数表!H40</f>
        <v>3.0412573673870333E-2</v>
      </c>
      <c r="O37" s="82">
        <f t="shared" si="4"/>
        <v>0.75964333873071688</v>
      </c>
      <c r="P37" s="76">
        <f>分析係数表!C40</f>
        <v>0.81742190937087544</v>
      </c>
      <c r="Q37" s="82">
        <f t="shared" si="5"/>
        <v>0.62094910838612927</v>
      </c>
      <c r="R37" s="83">
        <v>0.62269740008957819</v>
      </c>
      <c r="S37" s="84">
        <f t="shared" si="6"/>
        <v>0.63706884785800955</v>
      </c>
      <c r="T37" s="85">
        <f>分析係数表!F40</f>
        <v>0.75483108577783953</v>
      </c>
      <c r="U37" s="86">
        <f t="shared" si="7"/>
        <v>0.48087937014389859</v>
      </c>
      <c r="V37" s="87">
        <f>分析係数表!D40</f>
        <v>9.815098011956068E-2</v>
      </c>
      <c r="W37" s="88">
        <f t="shared" si="8"/>
        <v>0</v>
      </c>
      <c r="X37" s="76">
        <f>分析係数表!E40</f>
        <v>6.1865702766578615E-2</v>
      </c>
      <c r="Y37" s="89">
        <f t="shared" si="9"/>
        <v>0</v>
      </c>
    </row>
    <row r="38" spans="1:25" x14ac:dyDescent="0.2">
      <c r="A38" s="6" t="s">
        <v>26</v>
      </c>
      <c r="B38" s="5" t="s">
        <v>276</v>
      </c>
      <c r="C38" s="90"/>
      <c r="D38" s="76">
        <f>投入係数表!AH38</f>
        <v>0</v>
      </c>
      <c r="E38" s="77">
        <f t="shared" si="0"/>
        <v>0</v>
      </c>
      <c r="F38" s="76">
        <f>分析係数表!C41</f>
        <v>0.72941623882867468</v>
      </c>
      <c r="G38" s="77">
        <f t="shared" si="1"/>
        <v>0</v>
      </c>
      <c r="H38" s="77">
        <v>1.4398762408694508E-3</v>
      </c>
      <c r="I38" s="77">
        <f t="shared" si="2"/>
        <v>1.4398762408694508E-3</v>
      </c>
      <c r="J38" s="76">
        <f>分析係数表!G41</f>
        <v>0.453348349649138</v>
      </c>
      <c r="K38" s="78">
        <f t="shared" si="3"/>
        <v>6.5276551749717025E-4</v>
      </c>
      <c r="L38" s="79"/>
      <c r="M38" s="80"/>
      <c r="N38" s="81">
        <f>分析係数表!H41</f>
        <v>5.191131069323604E-2</v>
      </c>
      <c r="O38" s="82">
        <f t="shared" si="4"/>
        <v>1.2966374301553469</v>
      </c>
      <c r="P38" s="76">
        <f>分析係数表!C41</f>
        <v>0.72941623882867468</v>
      </c>
      <c r="Q38" s="82">
        <f t="shared" si="5"/>
        <v>0.94578839742839149</v>
      </c>
      <c r="R38" s="83">
        <v>0.96239647401185691</v>
      </c>
      <c r="S38" s="84">
        <f t="shared" si="6"/>
        <v>0.9638363502527264</v>
      </c>
      <c r="T38" s="85">
        <f>分析係数表!F41</f>
        <v>0.55271593173351818</v>
      </c>
      <c r="U38" s="86">
        <f t="shared" si="7"/>
        <v>0.53272770636856925</v>
      </c>
      <c r="V38" s="87">
        <f>分析係数表!D41</f>
        <v>0.15680499003725201</v>
      </c>
      <c r="W38" s="88">
        <f t="shared" si="8"/>
        <v>0</v>
      </c>
      <c r="X38" s="76">
        <f>分析係数表!E41</f>
        <v>0.15299315602529673</v>
      </c>
      <c r="Y38" s="89">
        <f t="shared" si="9"/>
        <v>0</v>
      </c>
    </row>
    <row r="39" spans="1:25" x14ac:dyDescent="0.2">
      <c r="A39" s="6" t="s">
        <v>51</v>
      </c>
      <c r="B39" s="5" t="s">
        <v>367</v>
      </c>
      <c r="C39" s="90"/>
      <c r="D39" s="76">
        <f>投入係数表!AH39</f>
        <v>0</v>
      </c>
      <c r="E39" s="77">
        <f>$C$36*D39</f>
        <v>0</v>
      </c>
      <c r="F39" s="76">
        <f>分析係数表!C42</f>
        <v>0.64552736982643522</v>
      </c>
      <c r="G39" s="77">
        <f>E39*F39</f>
        <v>0</v>
      </c>
      <c r="H39" s="77">
        <v>1.6800005059809216E-2</v>
      </c>
      <c r="I39" s="77">
        <f>C39+H39</f>
        <v>1.6800005059809216E-2</v>
      </c>
      <c r="J39" s="76">
        <f>分析係数表!G42</f>
        <v>0.48562628336755648</v>
      </c>
      <c r="K39" s="78">
        <f>I39*J39</f>
        <v>8.1585240177512938E-3</v>
      </c>
      <c r="L39" s="79"/>
      <c r="M39" s="80"/>
      <c r="N39" s="81">
        <f>分析係数表!H42</f>
        <v>1.1765366264383946E-2</v>
      </c>
      <c r="O39" s="82">
        <f t="shared" si="4"/>
        <v>0.29387457327050254</v>
      </c>
      <c r="P39" s="76">
        <f>分析係数表!C42</f>
        <v>0.64552736982643522</v>
      </c>
      <c r="Q39" s="82">
        <f>O39*P39</f>
        <v>0.18970408034217354</v>
      </c>
      <c r="R39" s="83">
        <v>0.20408313528905708</v>
      </c>
      <c r="S39" s="84">
        <f>I39+R39</f>
        <v>0.2208831403488663</v>
      </c>
      <c r="T39" s="85">
        <f>分析係数表!F42</f>
        <v>0.5462012320328542</v>
      </c>
      <c r="U39" s="86">
        <f>S39*T39</f>
        <v>0.12064664339383663</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投入係数表!AH40</f>
        <v>9.2073305365422825E-2</v>
      </c>
      <c r="E40" s="77">
        <f>$C$36*D40</f>
        <v>9.2073305365422833</v>
      </c>
      <c r="F40" s="76">
        <f>分析係数表!C43</f>
        <v>0.44974585997704541</v>
      </c>
      <c r="G40" s="77">
        <f>E40*F40</f>
        <v>4.1409587902501199</v>
      </c>
      <c r="H40" s="77">
        <v>4.7468668695917415</v>
      </c>
      <c r="I40" s="77">
        <f>C40+H40</f>
        <v>4.7468668695917415</v>
      </c>
      <c r="J40" s="76">
        <f>分析係数表!G43</f>
        <v>0.36430023338101331</v>
      </c>
      <c r="K40" s="78">
        <f>I40*J40</f>
        <v>1.7292847084208716</v>
      </c>
      <c r="L40" s="79"/>
      <c r="M40" s="80"/>
      <c r="N40" s="81">
        <f>分析係数表!H43</f>
        <v>3.2949761436991298E-2</v>
      </c>
      <c r="O40" s="82">
        <f t="shared" si="4"/>
        <v>0.82301705395889768</v>
      </c>
      <c r="P40" s="76">
        <f>分析係数表!C43</f>
        <v>0.44974585997704541</v>
      </c>
      <c r="Q40" s="82">
        <f>O40*P40</f>
        <v>0.37014851270851884</v>
      </c>
      <c r="R40" s="83">
        <v>0.7402958100316207</v>
      </c>
      <c r="S40" s="84">
        <f>I40+R40</f>
        <v>5.4871626796233626</v>
      </c>
      <c r="T40" s="85">
        <f>分析係数表!F43</f>
        <v>0.57336445080177667</v>
      </c>
      <c r="U40" s="86">
        <f>S40*T40</f>
        <v>3.1461440162622547</v>
      </c>
      <c r="V40" s="87">
        <f>分析係数表!D43</f>
        <v>9.4481668297824284E-2</v>
      </c>
      <c r="W40" s="88">
        <f>ROUND(S40*V40,0)</f>
        <v>1</v>
      </c>
      <c r="X40" s="76">
        <f>分析係数表!E43</f>
        <v>6.9412030414815931E-2</v>
      </c>
      <c r="Y40" s="89">
        <f>ROUND(S40*X40,0)</f>
        <v>0</v>
      </c>
    </row>
    <row r="41" spans="1:25" x14ac:dyDescent="0.2">
      <c r="A41" s="6" t="s">
        <v>340</v>
      </c>
      <c r="B41" s="5" t="s">
        <v>42</v>
      </c>
      <c r="C41" s="90"/>
      <c r="D41" s="76">
        <f>投入係数表!AH41</f>
        <v>5.8879811584602924E-4</v>
      </c>
      <c r="E41" s="77">
        <f>$C$36*D41</f>
        <v>5.8879811584602926E-2</v>
      </c>
      <c r="F41" s="76">
        <f>分析係数表!C44</f>
        <v>0.68535687071374141</v>
      </c>
      <c r="G41" s="77">
        <f>E41*F41</f>
        <v>4.0353683415838164E-2</v>
      </c>
      <c r="H41" s="77">
        <v>4.5976674185231714E-2</v>
      </c>
      <c r="I41" s="77">
        <f>C41+H41</f>
        <v>4.5976674185231714E-2</v>
      </c>
      <c r="J41" s="76">
        <f>分析係数表!G44</f>
        <v>0.27039319248826293</v>
      </c>
      <c r="K41" s="78">
        <f>I41*J41</f>
        <v>1.2431779712937508E-2</v>
      </c>
      <c r="L41" s="79"/>
      <c r="M41" s="80"/>
      <c r="N41" s="81">
        <f>分析係数表!H44</f>
        <v>0.11684535503788943</v>
      </c>
      <c r="O41" s="82">
        <f t="shared" si="4"/>
        <v>2.9185558765261357</v>
      </c>
      <c r="P41" s="76">
        <f>分析係数表!C44</f>
        <v>0.68535687071374141</v>
      </c>
      <c r="Q41" s="82">
        <f>O41*P41</f>
        <v>2.0002523225391529</v>
      </c>
      <c r="R41" s="83">
        <v>2.0376979652815148</v>
      </c>
      <c r="S41" s="84">
        <f>I41+R41</f>
        <v>2.0836746394667465</v>
      </c>
      <c r="T41" s="85">
        <f>分析係数表!F44</f>
        <v>0.52366979655712054</v>
      </c>
      <c r="U41" s="86">
        <f>S41*T41</f>
        <v>1.0911574745407826</v>
      </c>
      <c r="V41" s="87">
        <f>分析係数表!D44</f>
        <v>0.16265649452269171</v>
      </c>
      <c r="W41" s="88">
        <f>ROUND(S41*V41,0)</f>
        <v>0</v>
      </c>
      <c r="X41" s="76">
        <f>分析係数表!E44</f>
        <v>0.12729851330203443</v>
      </c>
      <c r="Y41" s="89">
        <f>ROUND(S41*X41,0)</f>
        <v>0</v>
      </c>
    </row>
    <row r="42" spans="1:25" x14ac:dyDescent="0.2">
      <c r="A42" s="6" t="s">
        <v>341</v>
      </c>
      <c r="B42" s="5" t="s">
        <v>278</v>
      </c>
      <c r="C42" s="90"/>
      <c r="D42" s="76">
        <f>投入係数表!AH42</f>
        <v>9.4207698535364679E-3</v>
      </c>
      <c r="E42" s="77">
        <f>$C$36*D42</f>
        <v>0.94207698535364681</v>
      </c>
      <c r="F42" s="76">
        <f>分析係数表!C45</f>
        <v>1</v>
      </c>
      <c r="G42" s="77">
        <f>E42*F42</f>
        <v>0.94207698535364681</v>
      </c>
      <c r="H42" s="77">
        <v>1.0432010066786899</v>
      </c>
      <c r="I42" s="77">
        <f>C42+H42</f>
        <v>1.0432010066786899</v>
      </c>
      <c r="J42" s="76">
        <f>分析係数表!G45</f>
        <v>0</v>
      </c>
      <c r="K42" s="78">
        <f>I42*J42</f>
        <v>0</v>
      </c>
      <c r="L42" s="79"/>
      <c r="M42" s="80"/>
      <c r="N42" s="81">
        <f>分析係数表!H45</f>
        <v>0</v>
      </c>
      <c r="O42" s="82">
        <f t="shared" si="4"/>
        <v>0</v>
      </c>
      <c r="P42" s="76">
        <f>分析係数表!C45</f>
        <v>1</v>
      </c>
      <c r="Q42" s="82">
        <f>O42*P42</f>
        <v>0</v>
      </c>
      <c r="R42" s="83">
        <v>7.9816812367604018E-2</v>
      </c>
      <c r="S42" s="84">
        <f>I42+R42</f>
        <v>1.1230178190462938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3.8271877529991905E-3</v>
      </c>
      <c r="E43" s="77">
        <f>$C$36*D43</f>
        <v>0.38271877529991905</v>
      </c>
      <c r="F43" s="76">
        <f>分析係数表!C46</f>
        <v>1</v>
      </c>
      <c r="G43" s="77">
        <f>E43*F43</f>
        <v>0.38271877529991905</v>
      </c>
      <c r="H43" s="77">
        <v>0.51788482846135675</v>
      </c>
      <c r="I43" s="77">
        <f>C43+H43</f>
        <v>0.51788482846135675</v>
      </c>
      <c r="J43" s="76">
        <f>分析係数表!G46</f>
        <v>9.2635479388605835E-3</v>
      </c>
      <c r="K43" s="78">
        <f>I43*J43</f>
        <v>4.7974509352603683E-3</v>
      </c>
      <c r="L43" s="79"/>
      <c r="M43" s="80"/>
      <c r="N43" s="81">
        <f>分析係数表!H46</f>
        <v>4.7106371035644121E-2</v>
      </c>
      <c r="O43" s="82">
        <f t="shared" si="4"/>
        <v>1.1766199517586151</v>
      </c>
      <c r="P43" s="76">
        <f>分析係数表!C46</f>
        <v>1</v>
      </c>
      <c r="Q43" s="82">
        <f>O43*P43</f>
        <v>1.1766199517586151</v>
      </c>
      <c r="R43" s="83">
        <v>1.2592620122034961</v>
      </c>
      <c r="S43" s="84">
        <f>I43+R43</f>
        <v>1.777146840664853</v>
      </c>
      <c r="T43" s="85">
        <f>分析係数表!F46</f>
        <v>0.31310792033348772</v>
      </c>
      <c r="U43" s="86">
        <f>S43*T43</f>
        <v>0.55643875140780019</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投入係数表!AH44</f>
        <v>0.29226466475307278</v>
      </c>
      <c r="E44" s="91">
        <f>SUM(E5:E43)</f>
        <v>29.226466475307284</v>
      </c>
      <c r="F44" s="92">
        <f>分析係数表!C47</f>
        <v>0.38982283979167087</v>
      </c>
      <c r="G44" s="91">
        <f>SUM(G5:G43)</f>
        <v>13.600734800508851</v>
      </c>
      <c r="H44" s="91">
        <f>SUM(H5:H43)</f>
        <v>16.191270930159874</v>
      </c>
      <c r="I44" s="91">
        <f>SUM(I5:I43)</f>
        <v>116.19127093015986</v>
      </c>
      <c r="J44" s="92">
        <f>分析係数表!G47</f>
        <v>0.23326731469175374</v>
      </c>
      <c r="K44" s="93">
        <f>SUM(K5:K43)</f>
        <v>39.837219544891475</v>
      </c>
      <c r="L44" s="94">
        <f>最終需要_まとめ!$L$33</f>
        <v>0.627</v>
      </c>
      <c r="M44" s="91">
        <f>K44*L44</f>
        <v>24.977936654646957</v>
      </c>
      <c r="N44" s="95">
        <f>分析係数表!H47</f>
        <v>1</v>
      </c>
      <c r="O44" s="96">
        <f>SUM(O5:O43)</f>
        <v>24.977936654646953</v>
      </c>
      <c r="P44" s="92">
        <f>分析係数表!C47</f>
        <v>0.38982283979167087</v>
      </c>
      <c r="Q44" s="96">
        <f>SUM(Q5:Q43)</f>
        <v>12.97895455266965</v>
      </c>
      <c r="R44" s="91">
        <f>SUM(R5:R43)</f>
        <v>15.353314613564404</v>
      </c>
      <c r="S44" s="97">
        <f>SUM(S5:S43)</f>
        <v>131.54458554372425</v>
      </c>
      <c r="T44" s="98">
        <f>分析係数表!F47</f>
        <v>0.43488259974461208</v>
      </c>
      <c r="U44" s="99">
        <f>SUM(U5:U43)</f>
        <v>87.632376830248759</v>
      </c>
      <c r="V44" s="100">
        <f>分析係数表!D47</f>
        <v>5.7416673181664192E-2</v>
      </c>
      <c r="W44" s="101">
        <f>SUM(W5:W43)</f>
        <v>7</v>
      </c>
      <c r="X44" s="92">
        <f>分析係数表!E47</f>
        <v>4.8986266385218774E-2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2.3634088697344641E-3</v>
      </c>
      <c r="E5" s="77">
        <f>$C$37*D5</f>
        <v>0.23634088697344641</v>
      </c>
      <c r="F5" s="76">
        <f>分析係数表!C8</f>
        <v>0.24707259953161598</v>
      </c>
      <c r="G5" s="77">
        <f t="shared" ref="G5:G38" si="0">E5*F5</f>
        <v>5.8393357320137236E-2</v>
      </c>
      <c r="H5" s="77">
        <f t="array" ref="H5:H43">MMULT(逆行列係数!C5:AO43,'33'!G5:G43)</f>
        <v>6.9568396684312778E-2</v>
      </c>
      <c r="I5" s="77">
        <f t="shared" ref="I5:I38" si="1">C5+H5</f>
        <v>6.9568396684312778E-2</v>
      </c>
      <c r="J5" s="76">
        <f>分析係数表!G8</f>
        <v>0.12001140250855188</v>
      </c>
      <c r="K5" s="78">
        <f t="shared" ref="K5:K38" si="2">I5*J5</f>
        <v>8.3490008563556675E-3</v>
      </c>
      <c r="L5" s="79" t="s">
        <v>187</v>
      </c>
      <c r="M5" s="80" t="s">
        <v>187</v>
      </c>
      <c r="N5" s="81">
        <f>分析係数表!H8</f>
        <v>1.0676396295256806E-2</v>
      </c>
      <c r="O5" s="82">
        <f t="shared" ref="O5:O43" si="3">$M$44*N5</f>
        <v>0.40113365998243822</v>
      </c>
      <c r="P5" s="76">
        <f>分析係数表!C8</f>
        <v>0.24707259953161598</v>
      </c>
      <c r="Q5" s="82">
        <f t="shared" ref="Q5:Q38" si="4">O5*P5</f>
        <v>9.9109136131492373E-2</v>
      </c>
      <c r="R5" s="83">
        <f t="array" ref="R5:R43">MMULT(逆行列係数!C5:AO43,'33'!Q5:Q43)</f>
        <v>0.15493445640718578</v>
      </c>
      <c r="S5" s="84">
        <f t="shared" ref="S5:S38" si="5">I5+R5</f>
        <v>0.22450285309149856</v>
      </c>
      <c r="T5" s="85">
        <f>分析係数表!F8</f>
        <v>0.45011402508551879</v>
      </c>
      <c r="U5" s="86">
        <f t="shared" ref="U5:U38" si="6">S5*T5</f>
        <v>0.10105188284819733</v>
      </c>
      <c r="V5" s="87">
        <f>分析係数表!D8</f>
        <v>0.3184150513112885</v>
      </c>
      <c r="W5" s="88">
        <f t="shared" ref="W5:W38" si="7">ROUND(S5*V5,0)</f>
        <v>0</v>
      </c>
      <c r="X5" s="76">
        <f>分析係数表!E8</f>
        <v>0.16220068415051311</v>
      </c>
      <c r="Y5" s="89">
        <f t="shared" ref="Y5:Y38" si="8">ROUND(S5*X5,0)</f>
        <v>0</v>
      </c>
    </row>
    <row r="6" spans="1:25" x14ac:dyDescent="0.2">
      <c r="A6" s="6" t="s">
        <v>219</v>
      </c>
      <c r="B6" s="5" t="s">
        <v>265</v>
      </c>
      <c r="C6" s="90"/>
      <c r="D6" s="76">
        <f>投入係数表!AI6</f>
        <v>6.9512025580425413E-5</v>
      </c>
      <c r="E6" s="77">
        <f t="shared" ref="E6:E43" si="9">$C$37*D6</f>
        <v>6.9512025580425411E-3</v>
      </c>
      <c r="F6" s="76">
        <f>分析係数表!C9</f>
        <v>9.7560975609756073E-2</v>
      </c>
      <c r="G6" s="77">
        <f t="shared" si="0"/>
        <v>6.7816610322366238E-4</v>
      </c>
      <c r="H6" s="77">
        <v>1.0109189522192624E-3</v>
      </c>
      <c r="I6" s="77">
        <f t="shared" si="1"/>
        <v>1.0109189522192624E-3</v>
      </c>
      <c r="J6" s="76">
        <f>分析係数表!G9</f>
        <v>0.27272727272727271</v>
      </c>
      <c r="K6" s="78">
        <f t="shared" si="2"/>
        <v>2.7570516878707156E-4</v>
      </c>
      <c r="L6" s="79"/>
      <c r="M6" s="80"/>
      <c r="N6" s="81">
        <f>分析係数表!H9</f>
        <v>5.7255122088127987E-4</v>
      </c>
      <c r="O6" s="82">
        <f t="shared" si="3"/>
        <v>2.1511899746692272E-2</v>
      </c>
      <c r="P6" s="76">
        <f>分析係数表!C9</f>
        <v>9.7560975609756073E-2</v>
      </c>
      <c r="Q6" s="82">
        <f t="shared" si="4"/>
        <v>2.0987219265065624E-3</v>
      </c>
      <c r="R6" s="83">
        <v>2.5550912457114371E-3</v>
      </c>
      <c r="S6" s="84">
        <f t="shared" si="5"/>
        <v>3.5660101979306993E-3</v>
      </c>
      <c r="T6" s="85">
        <f>分析係数表!F9</f>
        <v>0.77272727272727271</v>
      </c>
      <c r="U6" s="86">
        <f t="shared" si="6"/>
        <v>2.7555533347646314E-3</v>
      </c>
      <c r="V6" s="87">
        <f>分析係数表!D9</f>
        <v>9.0909090909090912E-2</v>
      </c>
      <c r="W6" s="88">
        <f t="shared" si="7"/>
        <v>0</v>
      </c>
      <c r="X6" s="76">
        <f>分析係数表!E9</f>
        <v>0</v>
      </c>
      <c r="Y6" s="89">
        <f t="shared" si="8"/>
        <v>0</v>
      </c>
    </row>
    <row r="7" spans="1:25" x14ac:dyDescent="0.2">
      <c r="A7" s="6" t="s">
        <v>220</v>
      </c>
      <c r="B7" s="5" t="s">
        <v>266</v>
      </c>
      <c r="C7" s="90"/>
      <c r="D7" s="76">
        <f>投入係数表!AI7</f>
        <v>6.9512025580425413E-5</v>
      </c>
      <c r="E7" s="77">
        <f t="shared" si="9"/>
        <v>6.9512025580425411E-3</v>
      </c>
      <c r="F7" s="76">
        <f>分析係数表!C10</f>
        <v>0</v>
      </c>
      <c r="G7" s="77">
        <f t="shared" si="0"/>
        <v>0</v>
      </c>
      <c r="H7" s="77">
        <v>0</v>
      </c>
      <c r="I7" s="77">
        <f t="shared" si="1"/>
        <v>0</v>
      </c>
      <c r="J7" s="76">
        <f>分析係数表!G10</f>
        <v>0</v>
      </c>
      <c r="K7" s="78">
        <f t="shared" si="2"/>
        <v>0</v>
      </c>
      <c r="L7" s="79"/>
      <c r="M7" s="80"/>
      <c r="N7" s="81">
        <f>分析係数表!H10</f>
        <v>1.0665169800729722E-3</v>
      </c>
      <c r="O7" s="82">
        <f t="shared" si="3"/>
        <v>4.0071185802662071E-2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0.44906166219839139</v>
      </c>
      <c r="G8" s="77">
        <f t="shared" si="0"/>
        <v>0</v>
      </c>
      <c r="H8" s="77">
        <v>3.9104570615239219E-2</v>
      </c>
      <c r="I8" s="77">
        <f t="shared" si="1"/>
        <v>3.9104570615239219E-2</v>
      </c>
      <c r="J8" s="76">
        <f>分析係数表!G11</f>
        <v>0.33788395904436858</v>
      </c>
      <c r="K8" s="78">
        <f t="shared" si="2"/>
        <v>1.3212807136207106E-2</v>
      </c>
      <c r="L8" s="79"/>
      <c r="M8" s="80"/>
      <c r="N8" s="81">
        <f>分析係数表!H11</f>
        <v>-2.2452989054167835E-5</v>
      </c>
      <c r="O8" s="82">
        <f t="shared" si="3"/>
        <v>-8.4360391163499097E-4</v>
      </c>
      <c r="P8" s="76">
        <f>分析係数表!C11</f>
        <v>0.44906166219839139</v>
      </c>
      <c r="Q8" s="82">
        <f t="shared" si="4"/>
        <v>-3.7883017479587393E-4</v>
      </c>
      <c r="R8" s="83">
        <v>2.3853954009613848E-2</v>
      </c>
      <c r="S8" s="84">
        <f t="shared" si="5"/>
        <v>6.2958524624853074E-2</v>
      </c>
      <c r="T8" s="85">
        <f>分析係数表!F11</f>
        <v>0.55767918088737201</v>
      </c>
      <c r="U8" s="86">
        <f t="shared" si="6"/>
        <v>3.5110658442665504E-2</v>
      </c>
      <c r="V8" s="87">
        <f>分析係数表!D11</f>
        <v>2.9351535836177476E-2</v>
      </c>
      <c r="W8" s="88">
        <f t="shared" si="7"/>
        <v>0</v>
      </c>
      <c r="X8" s="76">
        <f>分析係数表!E11</f>
        <v>2.4573378839590442E-2</v>
      </c>
      <c r="Y8" s="89">
        <f t="shared" si="8"/>
        <v>0</v>
      </c>
    </row>
    <row r="9" spans="1:25" x14ac:dyDescent="0.2">
      <c r="A9" s="6" t="s">
        <v>222</v>
      </c>
      <c r="B9" s="5" t="s">
        <v>190</v>
      </c>
      <c r="C9" s="90"/>
      <c r="D9" s="76">
        <f>投入係数表!AI9</f>
        <v>6.8121785068816906E-3</v>
      </c>
      <c r="E9" s="77">
        <f t="shared" si="9"/>
        <v>0.68121785068816909</v>
      </c>
      <c r="F9" s="76">
        <f>分析係数表!C12</f>
        <v>0.19299381807477189</v>
      </c>
      <c r="G9" s="77">
        <f t="shared" si="0"/>
        <v>0.13147083394499964</v>
      </c>
      <c r="H9" s="77">
        <v>0.14579692395577565</v>
      </c>
      <c r="I9" s="77">
        <f t="shared" si="1"/>
        <v>0.14579692395577565</v>
      </c>
      <c r="J9" s="76">
        <f>分析係数表!G12</f>
        <v>0.13871320371671741</v>
      </c>
      <c r="K9" s="78">
        <f t="shared" si="2"/>
        <v>2.0223958413948265E-2</v>
      </c>
      <c r="L9" s="79"/>
      <c r="M9" s="80"/>
      <c r="N9" s="81">
        <f>分析係数表!H12</f>
        <v>9.0137524557956775E-2</v>
      </c>
      <c r="O9" s="82">
        <f t="shared" si="3"/>
        <v>3.3866479032586714</v>
      </c>
      <c r="P9" s="76">
        <f>分析係数表!C12</f>
        <v>0.19299381807477189</v>
      </c>
      <c r="Q9" s="82">
        <f t="shared" si="4"/>
        <v>0.65360210932481166</v>
      </c>
      <c r="R9" s="83">
        <v>0.76535688229705467</v>
      </c>
      <c r="S9" s="84">
        <f t="shared" si="5"/>
        <v>0.91115380625283038</v>
      </c>
      <c r="T9" s="85">
        <f>分析係数表!F12</f>
        <v>0.32372921058795973</v>
      </c>
      <c r="U9" s="86">
        <f t="shared" si="6"/>
        <v>0.29496710242244356</v>
      </c>
      <c r="V9" s="87">
        <f>分析係数表!D12</f>
        <v>2.9241820879206685E-2</v>
      </c>
      <c r="W9" s="88">
        <f t="shared" si="7"/>
        <v>0</v>
      </c>
      <c r="X9" s="76">
        <f>分析係数表!E12</f>
        <v>3.2208948231435934E-2</v>
      </c>
      <c r="Y9" s="89">
        <f t="shared" si="8"/>
        <v>0</v>
      </c>
    </row>
    <row r="10" spans="1:25" x14ac:dyDescent="0.2">
      <c r="A10" s="6" t="s">
        <v>223</v>
      </c>
      <c r="B10" s="5" t="s">
        <v>28</v>
      </c>
      <c r="C10" s="90"/>
      <c r="D10" s="76">
        <f>投入係数表!AI10</f>
        <v>3.4756012790212705E-4</v>
      </c>
      <c r="E10" s="77">
        <f t="shared" si="9"/>
        <v>3.4756012790212704E-2</v>
      </c>
      <c r="F10" s="76">
        <f>分析係数表!C13</f>
        <v>0</v>
      </c>
      <c r="G10" s="77">
        <f t="shared" si="0"/>
        <v>0</v>
      </c>
      <c r="H10" s="77">
        <v>0</v>
      </c>
      <c r="I10" s="77">
        <f t="shared" si="1"/>
        <v>0</v>
      </c>
      <c r="J10" s="76">
        <f>分析係数表!G13</f>
        <v>0.24555461473327689</v>
      </c>
      <c r="K10" s="78">
        <f t="shared" si="2"/>
        <v>0</v>
      </c>
      <c r="L10" s="79"/>
      <c r="M10" s="80"/>
      <c r="N10" s="81">
        <f>分析係数表!H13</f>
        <v>1.4437271961829919E-2</v>
      </c>
      <c r="O10" s="82">
        <f t="shared" si="3"/>
        <v>0.54243731518129923</v>
      </c>
      <c r="P10" s="76">
        <f>分析係数表!C13</f>
        <v>0</v>
      </c>
      <c r="Q10" s="82">
        <f t="shared" si="4"/>
        <v>0</v>
      </c>
      <c r="R10" s="83">
        <v>0</v>
      </c>
      <c r="S10" s="84">
        <f t="shared" si="5"/>
        <v>0</v>
      </c>
      <c r="T10" s="85">
        <f>分析係数表!F13</f>
        <v>0.38272650296359018</v>
      </c>
      <c r="U10" s="86">
        <f t="shared" si="6"/>
        <v>0</v>
      </c>
      <c r="V10" s="87">
        <f>分析係数表!D13</f>
        <v>0.22861981371718881</v>
      </c>
      <c r="W10" s="88">
        <f t="shared" si="7"/>
        <v>0</v>
      </c>
      <c r="X10" s="76">
        <f>分析係数表!E13</f>
        <v>0.19898391193903472</v>
      </c>
      <c r="Y10" s="89">
        <f t="shared" si="8"/>
        <v>0</v>
      </c>
    </row>
    <row r="11" spans="1:25" x14ac:dyDescent="0.2">
      <c r="A11" s="6" t="s">
        <v>224</v>
      </c>
      <c r="B11" s="5" t="s">
        <v>267</v>
      </c>
      <c r="C11" s="90"/>
      <c r="D11" s="76">
        <f>投入係数表!AI11</f>
        <v>5.9085221743361603E-3</v>
      </c>
      <c r="E11" s="77">
        <f t="shared" si="9"/>
        <v>0.59085221743361604</v>
      </c>
      <c r="F11" s="76">
        <f>分析係数表!C14</f>
        <v>0.21988652218398286</v>
      </c>
      <c r="G11" s="77">
        <f t="shared" si="0"/>
        <v>0.12992043921617227</v>
      </c>
      <c r="H11" s="77">
        <v>0.36462992702420177</v>
      </c>
      <c r="I11" s="77">
        <f t="shared" si="1"/>
        <v>0.36462992702420177</v>
      </c>
      <c r="J11" s="76">
        <f>分析係数表!G14</f>
        <v>0.16684014869888475</v>
      </c>
      <c r="K11" s="78">
        <f t="shared" si="2"/>
        <v>6.0834911244781319E-2</v>
      </c>
      <c r="L11" s="79"/>
      <c r="M11" s="80"/>
      <c r="N11" s="81">
        <f>分析係数表!H14</f>
        <v>1.1338759472354757E-3</v>
      </c>
      <c r="O11" s="82">
        <f t="shared" si="3"/>
        <v>4.2601997537567049E-2</v>
      </c>
      <c r="P11" s="76">
        <f>分析係数表!C14</f>
        <v>0.21988652218398286</v>
      </c>
      <c r="Q11" s="82">
        <f t="shared" si="4"/>
        <v>9.3676050766262203E-3</v>
      </c>
      <c r="R11" s="83">
        <v>0.10752406167897</v>
      </c>
      <c r="S11" s="84">
        <f t="shared" si="5"/>
        <v>0.47215398870317177</v>
      </c>
      <c r="T11" s="85">
        <f>分析係数表!F14</f>
        <v>0.30074349442379184</v>
      </c>
      <c r="U11" s="86">
        <f t="shared" si="6"/>
        <v>0.14199724046872342</v>
      </c>
      <c r="V11" s="87">
        <f>分析係数表!D14</f>
        <v>4.8401486988847581E-2</v>
      </c>
      <c r="W11" s="88">
        <f t="shared" si="7"/>
        <v>0</v>
      </c>
      <c r="X11" s="76">
        <f>分析係数表!E14</f>
        <v>4.5501858736059476E-2</v>
      </c>
      <c r="Y11" s="89">
        <f t="shared" si="8"/>
        <v>0</v>
      </c>
    </row>
    <row r="12" spans="1:25" x14ac:dyDescent="0.2">
      <c r="A12" s="6" t="s">
        <v>225</v>
      </c>
      <c r="B12" s="5" t="s">
        <v>29</v>
      </c>
      <c r="C12" s="90"/>
      <c r="D12" s="76">
        <f>投入係数表!AI12</f>
        <v>5.0743778673710549E-3</v>
      </c>
      <c r="E12" s="77">
        <f t="shared" si="9"/>
        <v>0.50743778673710549</v>
      </c>
      <c r="F12" s="76">
        <f>分析係数表!C15</f>
        <v>0</v>
      </c>
      <c r="G12" s="77">
        <f t="shared" si="0"/>
        <v>0</v>
      </c>
      <c r="H12" s="77">
        <v>0</v>
      </c>
      <c r="I12" s="77">
        <f t="shared" si="1"/>
        <v>0</v>
      </c>
      <c r="J12" s="76">
        <f>分析係数表!G15</f>
        <v>9.5628278790906823E-2</v>
      </c>
      <c r="K12" s="78">
        <f t="shared" si="2"/>
        <v>0</v>
      </c>
      <c r="L12" s="79"/>
      <c r="M12" s="80"/>
      <c r="N12" s="81">
        <f>分析係数表!H15</f>
        <v>8.2177939938254275E-3</v>
      </c>
      <c r="O12" s="82">
        <f t="shared" si="3"/>
        <v>0.30875903165840668</v>
      </c>
      <c r="P12" s="76">
        <f>分析係数表!C15</f>
        <v>0</v>
      </c>
      <c r="Q12" s="82">
        <f t="shared" si="4"/>
        <v>0</v>
      </c>
      <c r="R12" s="83">
        <v>0</v>
      </c>
      <c r="S12" s="84">
        <f t="shared" si="5"/>
        <v>0</v>
      </c>
      <c r="T12" s="85">
        <f>分析係数表!F15</f>
        <v>0.30247314514114415</v>
      </c>
      <c r="U12" s="86">
        <f t="shared" si="6"/>
        <v>0</v>
      </c>
      <c r="V12" s="87">
        <f>分析係数表!D15</f>
        <v>2.9777666749937547E-2</v>
      </c>
      <c r="W12" s="88">
        <f t="shared" si="7"/>
        <v>0</v>
      </c>
      <c r="X12" s="76">
        <f>分析係数表!E15</f>
        <v>2.7329502872845367E-2</v>
      </c>
      <c r="Y12" s="89">
        <f t="shared" si="8"/>
        <v>0</v>
      </c>
    </row>
    <row r="13" spans="1:25" x14ac:dyDescent="0.2">
      <c r="A13" s="6" t="s">
        <v>226</v>
      </c>
      <c r="B13" s="5" t="s">
        <v>30</v>
      </c>
      <c r="C13" s="90"/>
      <c r="D13" s="76">
        <f>投入係数表!AI13</f>
        <v>2.7109689976365912E-3</v>
      </c>
      <c r="E13" s="77">
        <f t="shared" si="9"/>
        <v>0.27109689976365914</v>
      </c>
      <c r="F13" s="76">
        <f>分析係数表!C16</f>
        <v>4.5651796563096703E-2</v>
      </c>
      <c r="G13" s="77">
        <f t="shared" si="0"/>
        <v>1.2376060516896785E-2</v>
      </c>
      <c r="H13" s="77">
        <v>1.8570666151427988E-2</v>
      </c>
      <c r="I13" s="77">
        <f t="shared" si="1"/>
        <v>1.8570666151427988E-2</v>
      </c>
      <c r="J13" s="76">
        <f>分析係数表!G16</f>
        <v>3.2758620689655175E-2</v>
      </c>
      <c r="K13" s="78">
        <f t="shared" si="2"/>
        <v>6.0834940840884797E-4</v>
      </c>
      <c r="L13" s="79"/>
      <c r="M13" s="80"/>
      <c r="N13" s="81">
        <f>分析係数表!H16</f>
        <v>1.6682570867246702E-2</v>
      </c>
      <c r="O13" s="82">
        <f t="shared" si="3"/>
        <v>0.62679770634479837</v>
      </c>
      <c r="P13" s="76">
        <f>分析係数表!C16</f>
        <v>4.5651796563096703E-2</v>
      </c>
      <c r="Q13" s="82">
        <f t="shared" si="4"/>
        <v>2.8614441376268361E-2</v>
      </c>
      <c r="R13" s="83">
        <v>3.5609849295357245E-2</v>
      </c>
      <c r="S13" s="84">
        <f t="shared" si="5"/>
        <v>5.4180515446785232E-2</v>
      </c>
      <c r="T13" s="85">
        <f>分析係数表!F16</f>
        <v>0.28965517241379313</v>
      </c>
      <c r="U13" s="86">
        <f t="shared" si="6"/>
        <v>1.5693666543206759E-2</v>
      </c>
      <c r="V13" s="87">
        <f>分析係数表!D16</f>
        <v>1.5517241379310345E-2</v>
      </c>
      <c r="W13" s="88">
        <f t="shared" si="7"/>
        <v>0</v>
      </c>
      <c r="X13" s="76">
        <f>分析係数表!E16</f>
        <v>1.5517241379310345E-2</v>
      </c>
      <c r="Y13" s="89">
        <f t="shared" si="8"/>
        <v>0</v>
      </c>
    </row>
    <row r="14" spans="1:25" x14ac:dyDescent="0.2">
      <c r="A14" s="6" t="s">
        <v>2</v>
      </c>
      <c r="B14" s="5" t="s">
        <v>364</v>
      </c>
      <c r="C14" s="90"/>
      <c r="D14" s="76">
        <f>投入係数表!AI14</f>
        <v>2.502432920895315E-3</v>
      </c>
      <c r="E14" s="77">
        <f t="shared" si="9"/>
        <v>0.2502432920895315</v>
      </c>
      <c r="F14" s="76">
        <f>分析係数表!C17</f>
        <v>0.18709439528023597</v>
      </c>
      <c r="G14" s="77">
        <f t="shared" si="0"/>
        <v>4.6819117406426351E-2</v>
      </c>
      <c r="H14" s="77">
        <v>9.9370929447379214E-2</v>
      </c>
      <c r="I14" s="77">
        <f t="shared" si="1"/>
        <v>9.9370929447379214E-2</v>
      </c>
      <c r="J14" s="76">
        <f>分析係数表!G17</f>
        <v>0.21183949688973955</v>
      </c>
      <c r="K14" s="78">
        <f t="shared" si="2"/>
        <v>2.1050687699598617E-2</v>
      </c>
      <c r="L14" s="79"/>
      <c r="M14" s="80"/>
      <c r="N14" s="81">
        <f>分析係数表!H17</f>
        <v>2.9525680606230704E-3</v>
      </c>
      <c r="O14" s="82">
        <f t="shared" si="3"/>
        <v>0.11093391438000132</v>
      </c>
      <c r="P14" s="76">
        <f>分析係数表!C17</f>
        <v>0.18709439528023597</v>
      </c>
      <c r="Q14" s="82">
        <f t="shared" si="4"/>
        <v>2.0755113626995818E-2</v>
      </c>
      <c r="R14" s="83">
        <v>5.8328345880518856E-2</v>
      </c>
      <c r="S14" s="84">
        <f t="shared" si="5"/>
        <v>0.15769927532789807</v>
      </c>
      <c r="T14" s="85">
        <f>分析係数表!F17</f>
        <v>0.32134800738259622</v>
      </c>
      <c r="U14" s="86">
        <f t="shared" si="6"/>
        <v>5.067634789229946E-2</v>
      </c>
      <c r="V14" s="87">
        <f>分析係数表!D17</f>
        <v>5.1062957139927541E-2</v>
      </c>
      <c r="W14" s="88">
        <f t="shared" si="7"/>
        <v>0</v>
      </c>
      <c r="X14" s="76">
        <f>分析係数表!E17</f>
        <v>4.9900881810103222E-2</v>
      </c>
      <c r="Y14" s="89">
        <f t="shared" si="8"/>
        <v>0</v>
      </c>
    </row>
    <row r="15" spans="1:25" x14ac:dyDescent="0.2">
      <c r="A15" s="6" t="s">
        <v>3</v>
      </c>
      <c r="B15" s="5" t="s">
        <v>31</v>
      </c>
      <c r="C15" s="90"/>
      <c r="D15" s="76">
        <f>投入係数表!AI15</f>
        <v>1.8073126650910607E-3</v>
      </c>
      <c r="E15" s="77">
        <f t="shared" si="9"/>
        <v>0.18073126650910606</v>
      </c>
      <c r="F15" s="76">
        <f>分析係数表!C18</f>
        <v>0.19379844961240311</v>
      </c>
      <c r="G15" s="77">
        <f t="shared" si="0"/>
        <v>3.5025439245950793E-2</v>
      </c>
      <c r="H15" s="77">
        <v>4.9081544441235456E-2</v>
      </c>
      <c r="I15" s="77">
        <f t="shared" si="1"/>
        <v>4.9081544441235456E-2</v>
      </c>
      <c r="J15" s="76">
        <f>分析係数表!G18</f>
        <v>0.21558441558441557</v>
      </c>
      <c r="K15" s="78">
        <f t="shared" si="2"/>
        <v>1.0581216074344266E-2</v>
      </c>
      <c r="L15" s="79"/>
      <c r="M15" s="80"/>
      <c r="N15" s="81">
        <f>分析係数表!H18</f>
        <v>4.3783328655627279E-4</v>
      </c>
      <c r="O15" s="82">
        <f t="shared" si="3"/>
        <v>1.6450276276882322E-2</v>
      </c>
      <c r="P15" s="76">
        <f>分析係数表!C18</f>
        <v>0.19379844961240311</v>
      </c>
      <c r="Q15" s="82">
        <f t="shared" si="4"/>
        <v>3.188038038155489E-3</v>
      </c>
      <c r="R15" s="83">
        <v>1.0582157786237395E-2</v>
      </c>
      <c r="S15" s="84">
        <f t="shared" si="5"/>
        <v>5.9663702227472852E-2</v>
      </c>
      <c r="T15" s="85">
        <f>分析係数表!F18</f>
        <v>0.45643447461629277</v>
      </c>
      <c r="U15" s="86">
        <f t="shared" si="6"/>
        <v>2.7232570579859509E-2</v>
      </c>
      <c r="V15" s="87">
        <f>分析係数表!D18</f>
        <v>7.5088547815820542E-2</v>
      </c>
      <c r="W15" s="88">
        <f t="shared" si="7"/>
        <v>0</v>
      </c>
      <c r="X15" s="76">
        <f>分析係数表!E18</f>
        <v>7.5796930342384883E-2</v>
      </c>
      <c r="Y15" s="89">
        <f t="shared" si="8"/>
        <v>0</v>
      </c>
    </row>
    <row r="16" spans="1:25" x14ac:dyDescent="0.2">
      <c r="A16" s="6" t="s">
        <v>4</v>
      </c>
      <c r="B16" s="5" t="s">
        <v>32</v>
      </c>
      <c r="C16" s="90"/>
      <c r="D16" s="76">
        <f>投入係数表!AI16</f>
        <v>0</v>
      </c>
      <c r="E16" s="77">
        <f t="shared" si="9"/>
        <v>0</v>
      </c>
      <c r="F16" s="76">
        <f>分析係数表!C19</f>
        <v>0.18975946996975368</v>
      </c>
      <c r="G16" s="77">
        <f t="shared" si="0"/>
        <v>0</v>
      </c>
      <c r="H16" s="77">
        <v>9.1009149140847036E-3</v>
      </c>
      <c r="I16" s="77">
        <f t="shared" si="1"/>
        <v>9.1009149140847036E-3</v>
      </c>
      <c r="J16" s="76">
        <f>分析係数表!G19</f>
        <v>5.7642820380854352E-2</v>
      </c>
      <c r="K16" s="78">
        <f t="shared" si="2"/>
        <v>5.2460240369402308E-4</v>
      </c>
      <c r="L16" s="79"/>
      <c r="M16" s="80"/>
      <c r="N16" s="81">
        <f>分析係数表!H19</f>
        <v>-1.1226494527083918E-4</v>
      </c>
      <c r="O16" s="82">
        <f t="shared" si="3"/>
        <v>-4.218019558174955E-3</v>
      </c>
      <c r="P16" s="76">
        <f>分析係数表!C19</f>
        <v>0.18975946996975368</v>
      </c>
      <c r="Q16" s="82">
        <f t="shared" si="4"/>
        <v>-8.0040915568133401E-4</v>
      </c>
      <c r="R16" s="83">
        <v>7.7806111170460497E-3</v>
      </c>
      <c r="S16" s="84">
        <f t="shared" si="5"/>
        <v>1.6881526031130752E-2</v>
      </c>
      <c r="T16" s="85">
        <f>分析係数表!F19</f>
        <v>0.23974952822096415</v>
      </c>
      <c r="U16" s="86">
        <f t="shared" si="6"/>
        <v>4.0473379016135232E-3</v>
      </c>
      <c r="V16" s="87">
        <f>分析係数表!D19</f>
        <v>4.54623434551381E-3</v>
      </c>
      <c r="W16" s="88">
        <f t="shared" si="7"/>
        <v>0</v>
      </c>
      <c r="X16" s="76">
        <f>分析係数表!E19</f>
        <v>4.7177903585520669E-3</v>
      </c>
      <c r="Y16" s="89">
        <f t="shared" si="8"/>
        <v>0</v>
      </c>
    </row>
    <row r="17" spans="1:25" x14ac:dyDescent="0.2">
      <c r="A17" s="6" t="s">
        <v>5</v>
      </c>
      <c r="B17" s="5" t="s">
        <v>33</v>
      </c>
      <c r="C17" s="90"/>
      <c r="D17" s="76">
        <f>投入係数表!AI17</f>
        <v>6.9512025580425413E-5</v>
      </c>
      <c r="E17" s="77">
        <f t="shared" si="9"/>
        <v>6.9512025580425411E-3</v>
      </c>
      <c r="F17" s="76">
        <f>分析係数表!C20</f>
        <v>6.5301867121599799E-2</v>
      </c>
      <c r="G17" s="77">
        <f t="shared" si="0"/>
        <v>4.5392650578061862E-4</v>
      </c>
      <c r="H17" s="77">
        <v>3.7448227077590442E-3</v>
      </c>
      <c r="I17" s="77">
        <f t="shared" si="1"/>
        <v>3.7448227077590442E-3</v>
      </c>
      <c r="J17" s="76">
        <f>分析係数表!G20</f>
        <v>0.10011990407673861</v>
      </c>
      <c r="K17" s="78">
        <f t="shared" si="2"/>
        <v>3.7493129028522804E-4</v>
      </c>
      <c r="L17" s="79"/>
      <c r="M17" s="80"/>
      <c r="N17" s="81">
        <f>分析係数表!H20</f>
        <v>5.5009823182711204E-4</v>
      </c>
      <c r="O17" s="82">
        <f t="shared" si="3"/>
        <v>2.066829583505728E-2</v>
      </c>
      <c r="P17" s="76">
        <f>分析係数表!C20</f>
        <v>6.5301867121599799E-2</v>
      </c>
      <c r="Q17" s="82">
        <f t="shared" si="4"/>
        <v>1.349678308250825E-3</v>
      </c>
      <c r="R17" s="83">
        <v>5.6266602814004215E-3</v>
      </c>
      <c r="S17" s="84">
        <f t="shared" si="5"/>
        <v>9.3714829891594666E-3</v>
      </c>
      <c r="T17" s="85">
        <f>分析係数表!F20</f>
        <v>0.22242206235011991</v>
      </c>
      <c r="U17" s="86">
        <f t="shared" si="6"/>
        <v>2.0844245737279151E-3</v>
      </c>
      <c r="V17" s="87">
        <f>分析係数表!D20</f>
        <v>4.3465227817745804E-2</v>
      </c>
      <c r="W17" s="88">
        <f t="shared" si="7"/>
        <v>0</v>
      </c>
      <c r="X17" s="76">
        <f>分析係数表!E20</f>
        <v>4.6762589928057555E-2</v>
      </c>
      <c r="Y17" s="89">
        <f t="shared" si="8"/>
        <v>0</v>
      </c>
    </row>
    <row r="18" spans="1:25" x14ac:dyDescent="0.2">
      <c r="A18" s="6" t="s">
        <v>6</v>
      </c>
      <c r="B18" s="5" t="s">
        <v>34</v>
      </c>
      <c r="C18" s="90"/>
      <c r="D18" s="76">
        <f>投入係数表!AI18</f>
        <v>2.0853607674127625E-4</v>
      </c>
      <c r="E18" s="77">
        <f t="shared" si="9"/>
        <v>2.0853607674127625E-2</v>
      </c>
      <c r="F18" s="76">
        <f>分析係数表!C21</f>
        <v>0.11128404669260705</v>
      </c>
      <c r="G18" s="77">
        <f t="shared" si="0"/>
        <v>2.3206738501169275E-3</v>
      </c>
      <c r="H18" s="77">
        <v>1.5679993930514152E-2</v>
      </c>
      <c r="I18" s="77">
        <f t="shared" si="1"/>
        <v>1.5679993930514152E-2</v>
      </c>
      <c r="J18" s="76">
        <f>分析係数表!G21</f>
        <v>0.28512917454316322</v>
      </c>
      <c r="K18" s="78">
        <f t="shared" si="2"/>
        <v>4.4708237262493095E-3</v>
      </c>
      <c r="L18" s="79"/>
      <c r="M18" s="80"/>
      <c r="N18" s="81">
        <f>分析係数表!H21</f>
        <v>9.2057255122088126E-4</v>
      </c>
      <c r="O18" s="82">
        <f t="shared" si="3"/>
        <v>3.4587760377034628E-2</v>
      </c>
      <c r="P18" s="76">
        <f>分析係数表!C21</f>
        <v>0.11128404669260705</v>
      </c>
      <c r="Q18" s="82">
        <f t="shared" si="4"/>
        <v>3.8490659407906256E-3</v>
      </c>
      <c r="R18" s="83">
        <v>1.299434376959847E-2</v>
      </c>
      <c r="S18" s="84">
        <f t="shared" si="5"/>
        <v>2.8674337700112622E-2</v>
      </c>
      <c r="T18" s="85">
        <f>分析係数表!F21</f>
        <v>0.42485822306238186</v>
      </c>
      <c r="U18" s="86">
        <f t="shared" si="6"/>
        <v>1.2182528162760513E-2</v>
      </c>
      <c r="V18" s="87">
        <f>分析係数表!D21</f>
        <v>9.2470069313169506E-2</v>
      </c>
      <c r="W18" s="88">
        <f t="shared" si="7"/>
        <v>0</v>
      </c>
      <c r="X18" s="76">
        <f>分析係数表!E21</f>
        <v>8.1758034026465032E-2</v>
      </c>
      <c r="Y18" s="89">
        <f t="shared" si="8"/>
        <v>0</v>
      </c>
    </row>
    <row r="19" spans="1:25" x14ac:dyDescent="0.2">
      <c r="A19" s="6" t="s">
        <v>7</v>
      </c>
      <c r="B19" s="5" t="s">
        <v>268</v>
      </c>
      <c r="C19" s="90"/>
      <c r="D19" s="76">
        <f>投入係数表!AI19</f>
        <v>0</v>
      </c>
      <c r="E19" s="77">
        <f t="shared" si="9"/>
        <v>0</v>
      </c>
      <c r="F19" s="76">
        <f>分析係数表!C22</f>
        <v>0.13366912049593183</v>
      </c>
      <c r="G19" s="77">
        <f t="shared" si="0"/>
        <v>0</v>
      </c>
      <c r="H19" s="77">
        <v>8.2206464757105056E-3</v>
      </c>
      <c r="I19" s="77">
        <f t="shared" si="1"/>
        <v>8.2206464757105056E-3</v>
      </c>
      <c r="J19" s="76">
        <f>分析係数表!G22</f>
        <v>0.19466531325776801</v>
      </c>
      <c r="K19" s="78">
        <f t="shared" si="2"/>
        <v>1.6002747213755522E-3</v>
      </c>
      <c r="L19" s="79"/>
      <c r="M19" s="80"/>
      <c r="N19" s="81">
        <f>分析係数表!H22</f>
        <v>4.490597810833567E-5</v>
      </c>
      <c r="O19" s="82">
        <f t="shared" si="3"/>
        <v>1.6872078232699819E-3</v>
      </c>
      <c r="P19" s="76">
        <f>分析係数表!C22</f>
        <v>0.13366912049593183</v>
      </c>
      <c r="Q19" s="82">
        <f t="shared" si="4"/>
        <v>2.2552758583035406E-4</v>
      </c>
      <c r="R19" s="83">
        <v>3.8954530487220682E-3</v>
      </c>
      <c r="S19" s="84">
        <f t="shared" si="5"/>
        <v>1.2116099524432574E-2</v>
      </c>
      <c r="T19" s="85">
        <f>分析係数表!F22</f>
        <v>0.41154908926859529</v>
      </c>
      <c r="U19" s="86">
        <f t="shared" si="6"/>
        <v>4.9863697247678864E-3</v>
      </c>
      <c r="V19" s="87">
        <f>分析係数表!D22</f>
        <v>4.4775277730784414E-2</v>
      </c>
      <c r="W19" s="88">
        <f t="shared" si="7"/>
        <v>0</v>
      </c>
      <c r="X19" s="76">
        <f>分析係数表!E22</f>
        <v>4.7087351266001241E-2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0.21578550662216001</v>
      </c>
      <c r="K20" s="78">
        <f t="shared" si="2"/>
        <v>0</v>
      </c>
      <c r="L20" s="79"/>
      <c r="M20" s="80"/>
      <c r="N20" s="81">
        <f>分析係数表!H23</f>
        <v>2.2452989054167835E-5</v>
      </c>
      <c r="O20" s="82">
        <f t="shared" si="3"/>
        <v>8.4360391163499097E-4</v>
      </c>
      <c r="P20" s="76">
        <f>分析係数表!C23</f>
        <v>0</v>
      </c>
      <c r="Q20" s="82">
        <f t="shared" si="4"/>
        <v>0</v>
      </c>
      <c r="R20" s="83">
        <v>0</v>
      </c>
      <c r="S20" s="84">
        <f t="shared" si="5"/>
        <v>0</v>
      </c>
      <c r="T20" s="85">
        <f>分析係数表!F23</f>
        <v>0.43921610853881771</v>
      </c>
      <c r="U20" s="86">
        <f t="shared" si="6"/>
        <v>0</v>
      </c>
      <c r="V20" s="87">
        <f>分析係数表!D23</f>
        <v>6.2775923333692252E-2</v>
      </c>
      <c r="W20" s="88">
        <f t="shared" si="7"/>
        <v>0</v>
      </c>
      <c r="X20" s="76">
        <f>分析係数表!E23</f>
        <v>6.6759987078712182E-2</v>
      </c>
      <c r="Y20" s="89">
        <f t="shared" si="8"/>
        <v>0</v>
      </c>
    </row>
    <row r="21" spans="1:25" x14ac:dyDescent="0.2">
      <c r="A21" s="6" t="s">
        <v>9</v>
      </c>
      <c r="B21" s="5" t="s">
        <v>270</v>
      </c>
      <c r="C21" s="90"/>
      <c r="D21" s="76">
        <f>投入係数表!AI21</f>
        <v>0</v>
      </c>
      <c r="E21" s="77">
        <f t="shared" si="9"/>
        <v>0</v>
      </c>
      <c r="F21" s="76">
        <f>分析係数表!C24</f>
        <v>0.55726027397260269</v>
      </c>
      <c r="G21" s="77">
        <f t="shared" si="0"/>
        <v>0</v>
      </c>
      <c r="H21" s="77">
        <v>2.4257505997790377E-2</v>
      </c>
      <c r="I21" s="77">
        <f t="shared" si="1"/>
        <v>2.4257505997790377E-2</v>
      </c>
      <c r="J21" s="76">
        <f>分析係数表!G24</f>
        <v>0.20783847980997625</v>
      </c>
      <c r="K21" s="78">
        <f t="shared" si="2"/>
        <v>5.0416431705621332E-3</v>
      </c>
      <c r="L21" s="79"/>
      <c r="M21" s="80"/>
      <c r="N21" s="81">
        <f>分析係数表!H24</f>
        <v>3.255683412854336E-4</v>
      </c>
      <c r="O21" s="82">
        <f t="shared" si="3"/>
        <v>1.2232256718707368E-2</v>
      </c>
      <c r="P21" s="76">
        <f>分析係数表!C24</f>
        <v>0.55726027397260269</v>
      </c>
      <c r="Q21" s="82">
        <f t="shared" si="4"/>
        <v>6.816550730370078E-3</v>
      </c>
      <c r="R21" s="83">
        <v>3.5118122527540659E-2</v>
      </c>
      <c r="S21" s="84">
        <f t="shared" si="5"/>
        <v>5.9375628525331035E-2</v>
      </c>
      <c r="T21" s="85">
        <f>分析係数表!F24</f>
        <v>0.38954869358669836</v>
      </c>
      <c r="U21" s="86">
        <f t="shared" si="6"/>
        <v>2.3129698522931806E-2</v>
      </c>
      <c r="V21" s="87">
        <f>分析係数表!D24</f>
        <v>4.1567695961995249E-3</v>
      </c>
      <c r="W21" s="88">
        <f t="shared" si="7"/>
        <v>0</v>
      </c>
      <c r="X21" s="76">
        <f>分析係数表!E24</f>
        <v>2.3752969121140144E-3</v>
      </c>
      <c r="Y21" s="89">
        <f t="shared" si="8"/>
        <v>0</v>
      </c>
    </row>
    <row r="22" spans="1:25" x14ac:dyDescent="0.2">
      <c r="A22" s="6" t="s">
        <v>10</v>
      </c>
      <c r="B22" s="5" t="s">
        <v>271</v>
      </c>
      <c r="C22" s="90"/>
      <c r="D22" s="76">
        <f>投入係数表!AI22</f>
        <v>9.0365633254553036E-4</v>
      </c>
      <c r="E22" s="77">
        <f t="shared" si="9"/>
        <v>9.0365633254553032E-2</v>
      </c>
      <c r="F22" s="76">
        <f>分析係数表!C25</f>
        <v>7.2460776218001621E-2</v>
      </c>
      <c r="G22" s="77">
        <f t="shared" si="0"/>
        <v>6.5479639290561727E-3</v>
      </c>
      <c r="H22" s="77">
        <v>2.629661060032934E-2</v>
      </c>
      <c r="I22" s="77">
        <f t="shared" si="1"/>
        <v>2.629661060032934E-2</v>
      </c>
      <c r="J22" s="76">
        <f>分析係数表!G25</f>
        <v>0.19694960212201593</v>
      </c>
      <c r="K22" s="78">
        <f t="shared" si="2"/>
        <v>5.1791069948924498E-3</v>
      </c>
      <c r="L22" s="79"/>
      <c r="M22" s="80"/>
      <c r="N22" s="81">
        <f>分析係数表!H25</f>
        <v>5.0519225371877636E-4</v>
      </c>
      <c r="O22" s="82">
        <f t="shared" si="3"/>
        <v>1.89810880117873E-2</v>
      </c>
      <c r="P22" s="76">
        <f>分析係数表!C25</f>
        <v>7.2460776218001621E-2</v>
      </c>
      <c r="Q22" s="82">
        <f t="shared" si="4"/>
        <v>1.3753843707963128E-3</v>
      </c>
      <c r="R22" s="83">
        <v>2.014102194207926E-2</v>
      </c>
      <c r="S22" s="84">
        <f t="shared" si="5"/>
        <v>4.6437632542408597E-2</v>
      </c>
      <c r="T22" s="85">
        <f>分析係数表!F25</f>
        <v>0.34811560565870908</v>
      </c>
      <c r="U22" s="86">
        <f t="shared" si="6"/>
        <v>1.6165664577857147E-2</v>
      </c>
      <c r="V22" s="87">
        <f>分析係数表!D25</f>
        <v>1.248894783377542E-2</v>
      </c>
      <c r="W22" s="88">
        <f t="shared" si="7"/>
        <v>0</v>
      </c>
      <c r="X22" s="76">
        <f>分析係数表!E25</f>
        <v>1.1715296198054819E-2</v>
      </c>
      <c r="Y22" s="89">
        <f t="shared" si="8"/>
        <v>0</v>
      </c>
    </row>
    <row r="23" spans="1:25" x14ac:dyDescent="0.2">
      <c r="A23" s="6" t="s">
        <v>11</v>
      </c>
      <c r="B23" s="5" t="s">
        <v>35</v>
      </c>
      <c r="C23" s="90"/>
      <c r="D23" s="76">
        <f>投入係数表!AI23</f>
        <v>5.5609620464340331E-4</v>
      </c>
      <c r="E23" s="77">
        <f t="shared" si="9"/>
        <v>5.5609620464340329E-2</v>
      </c>
      <c r="F23" s="76">
        <f>分析係数表!C26</f>
        <v>0.52994639944068989</v>
      </c>
      <c r="G23" s="77">
        <f t="shared" si="0"/>
        <v>2.9470118139340463E-2</v>
      </c>
      <c r="H23" s="77">
        <v>6.2216120357752237E-2</v>
      </c>
      <c r="I23" s="77">
        <f t="shared" si="1"/>
        <v>6.2216120357752237E-2</v>
      </c>
      <c r="J23" s="76">
        <f>分析係数表!G26</f>
        <v>0.19649205047072152</v>
      </c>
      <c r="K23" s="78">
        <f t="shared" si="2"/>
        <v>1.2224973061427937E-2</v>
      </c>
      <c r="L23" s="79"/>
      <c r="M23" s="80"/>
      <c r="N23" s="81">
        <f>分析係数表!H26</f>
        <v>1.0148751052483862E-2</v>
      </c>
      <c r="O23" s="82">
        <f t="shared" si="3"/>
        <v>0.38130896805901593</v>
      </c>
      <c r="P23" s="76">
        <f>分析係数表!C26</f>
        <v>0.52994639944068989</v>
      </c>
      <c r="Q23" s="82">
        <f t="shared" si="4"/>
        <v>0.20207331469732051</v>
      </c>
      <c r="R23" s="83">
        <v>0.23614276121106936</v>
      </c>
      <c r="S23" s="84">
        <f t="shared" si="5"/>
        <v>0.29835888156882162</v>
      </c>
      <c r="T23" s="85">
        <f>分析係数表!F26</f>
        <v>0.33286456502207118</v>
      </c>
      <c r="U23" s="86">
        <f t="shared" si="6"/>
        <v>9.9313099333877455E-2</v>
      </c>
      <c r="V23" s="87">
        <f>分析係数表!D26</f>
        <v>1.68365951794992E-2</v>
      </c>
      <c r="W23" s="88">
        <f t="shared" si="7"/>
        <v>0</v>
      </c>
      <c r="X23" s="76">
        <f>分析係数表!E26</f>
        <v>1.8360092191101216E-2</v>
      </c>
      <c r="Y23" s="89">
        <f t="shared" si="8"/>
        <v>0</v>
      </c>
    </row>
    <row r="24" spans="1:25" x14ac:dyDescent="0.2">
      <c r="A24" s="6" t="s">
        <v>12</v>
      </c>
      <c r="B24" s="5" t="s">
        <v>365</v>
      </c>
      <c r="C24" s="90"/>
      <c r="D24" s="76">
        <f>投入係数表!AI24</f>
        <v>6.9512025580425413E-5</v>
      </c>
      <c r="E24" s="77">
        <f t="shared" si="9"/>
        <v>6.9512025580425411E-3</v>
      </c>
      <c r="F24" s="76">
        <f>分析係数表!C27</f>
        <v>1</v>
      </c>
      <c r="G24" s="77">
        <f t="shared" si="0"/>
        <v>6.9512025580425411E-3</v>
      </c>
      <c r="H24" s="77">
        <v>1.4022163181472903E-2</v>
      </c>
      <c r="I24" s="77">
        <f t="shared" si="1"/>
        <v>1.4022163181472903E-2</v>
      </c>
      <c r="J24" s="76">
        <f>分析係数表!G27</f>
        <v>0.17101837770961673</v>
      </c>
      <c r="K24" s="78">
        <f t="shared" si="2"/>
        <v>2.3980475992750141E-3</v>
      </c>
      <c r="L24" s="79"/>
      <c r="M24" s="80"/>
      <c r="N24" s="81">
        <f>分析係数表!H27</f>
        <v>1.1349985966881842E-2</v>
      </c>
      <c r="O24" s="82">
        <f t="shared" si="3"/>
        <v>0.42644177733148797</v>
      </c>
      <c r="P24" s="76">
        <f>分析係数表!C27</f>
        <v>1</v>
      </c>
      <c r="Q24" s="82">
        <f t="shared" si="4"/>
        <v>0.42644177733148797</v>
      </c>
      <c r="R24" s="83">
        <v>0.4433237120959464</v>
      </c>
      <c r="S24" s="84">
        <f t="shared" si="5"/>
        <v>0.45734587527741932</v>
      </c>
      <c r="T24" s="85">
        <f>分析係数表!F27</f>
        <v>0.32043714720210326</v>
      </c>
      <c r="U24" s="86">
        <f t="shared" si="6"/>
        <v>0.14655060755854518</v>
      </c>
      <c r="V24" s="87">
        <f>分析係数表!D27</f>
        <v>8.5186998994767633E-3</v>
      </c>
      <c r="W24" s="88">
        <f t="shared" si="7"/>
        <v>0</v>
      </c>
      <c r="X24" s="76">
        <f>分析係数表!E27</f>
        <v>1.0026548444467355E-2</v>
      </c>
      <c r="Y24" s="89">
        <f t="shared" si="8"/>
        <v>0</v>
      </c>
    </row>
    <row r="25" spans="1:25" x14ac:dyDescent="0.2">
      <c r="A25" s="6" t="s">
        <v>13</v>
      </c>
      <c r="B25" s="5" t="s">
        <v>191</v>
      </c>
      <c r="C25" s="90"/>
      <c r="D25" s="76">
        <f>投入係数表!AI25</f>
        <v>6.9512025580425413E-5</v>
      </c>
      <c r="E25" s="77">
        <f t="shared" si="9"/>
        <v>6.9512025580425411E-3</v>
      </c>
      <c r="F25" s="76">
        <f>分析係数表!C28</f>
        <v>0.16640624999999998</v>
      </c>
      <c r="G25" s="77">
        <f t="shared" si="0"/>
        <v>1.1567235506742665E-3</v>
      </c>
      <c r="H25" s="77">
        <v>3.3714089661313382E-2</v>
      </c>
      <c r="I25" s="77">
        <f t="shared" si="1"/>
        <v>3.3714089661313382E-2</v>
      </c>
      <c r="J25" s="76">
        <f>分析係数表!G28</f>
        <v>0.1248661800486618</v>
      </c>
      <c r="K25" s="78">
        <f t="shared" si="2"/>
        <v>4.2097495898262838E-3</v>
      </c>
      <c r="L25" s="79"/>
      <c r="M25" s="80"/>
      <c r="N25" s="81">
        <f>分析係数表!H28</f>
        <v>1.9927027785573953E-2</v>
      </c>
      <c r="O25" s="82">
        <f t="shared" si="3"/>
        <v>0.74869847157605451</v>
      </c>
      <c r="P25" s="76">
        <f>分析係数表!C28</f>
        <v>0.16640624999999998</v>
      </c>
      <c r="Q25" s="82">
        <f t="shared" si="4"/>
        <v>0.12458810503570281</v>
      </c>
      <c r="R25" s="83">
        <v>0.14772894315993368</v>
      </c>
      <c r="S25" s="84">
        <f t="shared" si="5"/>
        <v>0.18144303282124707</v>
      </c>
      <c r="T25" s="85">
        <f>分析係数表!F28</f>
        <v>0.21187347931873479</v>
      </c>
      <c r="U25" s="86">
        <f t="shared" si="6"/>
        <v>3.8442966661981007E-2</v>
      </c>
      <c r="V25" s="87">
        <f>分析係数表!D28</f>
        <v>2.0145985401459853E-2</v>
      </c>
      <c r="W25" s="88">
        <f t="shared" si="7"/>
        <v>0</v>
      </c>
      <c r="X25" s="76">
        <f>分析係数表!E28</f>
        <v>2.0145985401459853E-2</v>
      </c>
      <c r="Y25" s="89">
        <f t="shared" si="8"/>
        <v>0</v>
      </c>
    </row>
    <row r="26" spans="1:25" x14ac:dyDescent="0.2">
      <c r="A26" s="6" t="s">
        <v>14</v>
      </c>
      <c r="B26" s="5" t="s">
        <v>50</v>
      </c>
      <c r="C26" s="90"/>
      <c r="D26" s="76">
        <f>投入係数表!AI26</f>
        <v>1.4319477269567634E-2</v>
      </c>
      <c r="E26" s="77">
        <f t="shared" si="9"/>
        <v>1.4319477269567635</v>
      </c>
      <c r="F26" s="76">
        <f>分析係数表!C29</f>
        <v>0.73364739989128469</v>
      </c>
      <c r="G26" s="77">
        <f t="shared" si="0"/>
        <v>1.0505447266620649</v>
      </c>
      <c r="H26" s="77">
        <v>1.2394927241574047</v>
      </c>
      <c r="I26" s="77">
        <f t="shared" si="1"/>
        <v>1.2394927241574047</v>
      </c>
      <c r="J26" s="76">
        <f>分析係数表!G29</f>
        <v>0.26009380097879281</v>
      </c>
      <c r="K26" s="78">
        <f t="shared" si="2"/>
        <v>0.32238437391165775</v>
      </c>
      <c r="L26" s="79"/>
      <c r="M26" s="80"/>
      <c r="N26" s="81">
        <f>分析係数表!H29</f>
        <v>1.0137524557956778E-2</v>
      </c>
      <c r="O26" s="82">
        <f t="shared" si="3"/>
        <v>0.38088716610319845</v>
      </c>
      <c r="P26" s="76">
        <f>分析係数表!C29</f>
        <v>0.73364739989128469</v>
      </c>
      <c r="Q26" s="82">
        <f t="shared" si="4"/>
        <v>0.2794368790635714</v>
      </c>
      <c r="R26" s="83">
        <v>0.46098362248508495</v>
      </c>
      <c r="S26" s="84">
        <f t="shared" si="5"/>
        <v>1.7004763466424897</v>
      </c>
      <c r="T26" s="85">
        <f>分析係数表!F29</f>
        <v>0.41032830342577487</v>
      </c>
      <c r="U26" s="86">
        <f t="shared" si="6"/>
        <v>0.69775357433347263</v>
      </c>
      <c r="V26" s="87">
        <f>分析係数表!D29</f>
        <v>0.11816884176182708</v>
      </c>
      <c r="W26" s="88">
        <f t="shared" si="7"/>
        <v>0</v>
      </c>
      <c r="X26" s="76">
        <f>分析係数表!E29</f>
        <v>9.9714518760195756E-2</v>
      </c>
      <c r="Y26" s="89">
        <f t="shared" si="8"/>
        <v>0</v>
      </c>
    </row>
    <row r="27" spans="1:25" x14ac:dyDescent="0.2">
      <c r="A27" s="6" t="s">
        <v>15</v>
      </c>
      <c r="B27" s="5" t="s">
        <v>36</v>
      </c>
      <c r="C27" s="90"/>
      <c r="D27" s="76">
        <f>投入係数表!AI27</f>
        <v>6.3255943278187126E-3</v>
      </c>
      <c r="E27" s="77">
        <f t="shared" si="9"/>
        <v>0.63255943278187121</v>
      </c>
      <c r="F27" s="76">
        <f>分析係数表!C30</f>
        <v>1</v>
      </c>
      <c r="G27" s="77">
        <f t="shared" si="0"/>
        <v>0.63255943278187121</v>
      </c>
      <c r="H27" s="77">
        <v>0.66763776197730429</v>
      </c>
      <c r="I27" s="77">
        <f t="shared" si="1"/>
        <v>0.66763776197730429</v>
      </c>
      <c r="J27" s="76">
        <f>分析係数表!G30</f>
        <v>0.34455785557569396</v>
      </c>
      <c r="K27" s="78">
        <f t="shared" si="2"/>
        <v>0.23003983556825555</v>
      </c>
      <c r="L27" s="79"/>
      <c r="M27" s="80"/>
      <c r="N27" s="81">
        <f>分析係数表!H30</f>
        <v>0</v>
      </c>
      <c r="O27" s="82">
        <f t="shared" si="3"/>
        <v>0</v>
      </c>
      <c r="P27" s="76">
        <f>分析係数表!C30</f>
        <v>1</v>
      </c>
      <c r="Q27" s="82">
        <f t="shared" si="4"/>
        <v>0</v>
      </c>
      <c r="R27" s="83">
        <v>9.3210758307752148E-2</v>
      </c>
      <c r="S27" s="84">
        <f t="shared" si="5"/>
        <v>0.76084852028505645</v>
      </c>
      <c r="T27" s="85">
        <f>分析係数表!F30</f>
        <v>0.43861490031479539</v>
      </c>
      <c r="U27" s="86">
        <f t="shared" si="6"/>
        <v>0.33371949787948962</v>
      </c>
      <c r="V27" s="87">
        <f>分析係数表!D30</f>
        <v>0.11847753505675857</v>
      </c>
      <c r="W27" s="88">
        <f t="shared" si="7"/>
        <v>0</v>
      </c>
      <c r="X27" s="76">
        <f>分析係数表!E30</f>
        <v>7.8889630830869029E-2</v>
      </c>
      <c r="Y27" s="89">
        <f t="shared" si="8"/>
        <v>0</v>
      </c>
    </row>
    <row r="28" spans="1:25" x14ac:dyDescent="0.2">
      <c r="A28" s="6" t="s">
        <v>16</v>
      </c>
      <c r="B28" s="5" t="s">
        <v>192</v>
      </c>
      <c r="C28" s="90"/>
      <c r="D28" s="76">
        <f>投入係数表!AI28</f>
        <v>2.3286528569442515E-2</v>
      </c>
      <c r="E28" s="77">
        <f t="shared" si="9"/>
        <v>2.3286528569442515</v>
      </c>
      <c r="F28" s="76">
        <f>分析係数表!C31</f>
        <v>8.5246870996353641E-2</v>
      </c>
      <c r="G28" s="77">
        <f t="shared" si="0"/>
        <v>0.19851036969121696</v>
      </c>
      <c r="H28" s="77">
        <v>0.213966018860581</v>
      </c>
      <c r="I28" s="77">
        <f t="shared" si="1"/>
        <v>0.213966018860581</v>
      </c>
      <c r="J28" s="76">
        <f>分析係数表!G31</f>
        <v>7.1346375143843496E-2</v>
      </c>
      <c r="K28" s="78">
        <f t="shared" si="2"/>
        <v>1.5265699849661704E-2</v>
      </c>
      <c r="L28" s="79"/>
      <c r="M28" s="80"/>
      <c r="N28" s="81">
        <f>分析係数表!H31</f>
        <v>2.2093741229301151E-2</v>
      </c>
      <c r="O28" s="82">
        <f t="shared" si="3"/>
        <v>0.83010624904883112</v>
      </c>
      <c r="P28" s="76">
        <f>分析係数表!C31</f>
        <v>8.5246870996353641E-2</v>
      </c>
      <c r="Q28" s="82">
        <f t="shared" si="4"/>
        <v>7.0763960325932712E-2</v>
      </c>
      <c r="R28" s="83">
        <v>9.6637602232466119E-2</v>
      </c>
      <c r="S28" s="84">
        <f t="shared" si="5"/>
        <v>0.31060362109304712</v>
      </c>
      <c r="T28" s="85">
        <f>分析係数表!F31</f>
        <v>0.34637514384349827</v>
      </c>
      <c r="U28" s="86">
        <f t="shared" si="6"/>
        <v>0.10758537393441563</v>
      </c>
      <c r="V28" s="87">
        <f>分析係数表!D31</f>
        <v>0.16455696202531644</v>
      </c>
      <c r="W28" s="88">
        <f t="shared" si="7"/>
        <v>0</v>
      </c>
      <c r="X28" s="76">
        <f>分析係数表!E31</f>
        <v>0.14384349827387802</v>
      </c>
      <c r="Y28" s="89">
        <f t="shared" si="8"/>
        <v>0</v>
      </c>
    </row>
    <row r="29" spans="1:25" x14ac:dyDescent="0.2">
      <c r="A29" s="6" t="s">
        <v>17</v>
      </c>
      <c r="B29" s="5" t="s">
        <v>272</v>
      </c>
      <c r="C29" s="90"/>
      <c r="D29" s="76">
        <f>投入係数表!AI29</f>
        <v>9.3841234533574309E-3</v>
      </c>
      <c r="E29" s="77">
        <f t="shared" si="9"/>
        <v>0.93841234533574314</v>
      </c>
      <c r="F29" s="76">
        <f>分析係数表!C32</f>
        <v>0.30214830214830213</v>
      </c>
      <c r="G29" s="77">
        <f t="shared" si="0"/>
        <v>0.28353969685820096</v>
      </c>
      <c r="H29" s="77">
        <v>0.29774204178185454</v>
      </c>
      <c r="I29" s="77">
        <f t="shared" si="1"/>
        <v>0.29774204178185454</v>
      </c>
      <c r="J29" s="76">
        <f>分析係数表!G32</f>
        <v>0.14123006833712984</v>
      </c>
      <c r="K29" s="78">
        <f t="shared" si="2"/>
        <v>4.2050128907687882E-2</v>
      </c>
      <c r="L29" s="79"/>
      <c r="M29" s="80"/>
      <c r="N29" s="81">
        <f>分析係数表!H32</f>
        <v>6.1970249789503225E-3</v>
      </c>
      <c r="O29" s="82">
        <f t="shared" si="3"/>
        <v>0.23283467961125751</v>
      </c>
      <c r="P29" s="76">
        <f>分析係数表!C32</f>
        <v>0.30214830214830213</v>
      </c>
      <c r="Q29" s="82">
        <f t="shared" si="4"/>
        <v>7.0350603125785352E-2</v>
      </c>
      <c r="R29" s="83">
        <v>9.1427841355225387E-2</v>
      </c>
      <c r="S29" s="84">
        <f t="shared" si="5"/>
        <v>0.3891698831370799</v>
      </c>
      <c r="T29" s="85">
        <f>分析係数表!F32</f>
        <v>0.48519362186788156</v>
      </c>
      <c r="U29" s="86">
        <f t="shared" si="6"/>
        <v>0.18882274512118</v>
      </c>
      <c r="V29" s="87">
        <f>分析係数表!D32</f>
        <v>2.5056947608200455E-2</v>
      </c>
      <c r="W29" s="88">
        <f t="shared" si="7"/>
        <v>0</v>
      </c>
      <c r="X29" s="76">
        <f>分析係数表!E32</f>
        <v>3.644646924829157E-2</v>
      </c>
      <c r="Y29" s="89">
        <f t="shared" si="8"/>
        <v>0</v>
      </c>
    </row>
    <row r="30" spans="1:25" x14ac:dyDescent="0.2">
      <c r="A30" s="6" t="s">
        <v>18</v>
      </c>
      <c r="B30" s="5" t="s">
        <v>273</v>
      </c>
      <c r="C30" s="90"/>
      <c r="D30" s="76">
        <f>投入係数表!AI30</f>
        <v>5.4914500208536081E-3</v>
      </c>
      <c r="E30" s="77">
        <f t="shared" si="9"/>
        <v>0.54914500208536077</v>
      </c>
      <c r="F30" s="76">
        <f>分析係数表!C33</f>
        <v>0.62789160608063455</v>
      </c>
      <c r="G30" s="77">
        <f t="shared" si="0"/>
        <v>0.3448035373305306</v>
      </c>
      <c r="H30" s="77">
        <v>0.37163197598973619</v>
      </c>
      <c r="I30" s="77">
        <f t="shared" si="1"/>
        <v>0.37163197598973619</v>
      </c>
      <c r="J30" s="76">
        <f>分析係数表!G33</f>
        <v>0.50525210084033612</v>
      </c>
      <c r="K30" s="78">
        <f t="shared" si="2"/>
        <v>0.18776783660825955</v>
      </c>
      <c r="L30" s="79"/>
      <c r="M30" s="80"/>
      <c r="N30" s="81">
        <f>分析係数表!H33</f>
        <v>9.5425203480213302E-4</v>
      </c>
      <c r="O30" s="82">
        <f t="shared" si="3"/>
        <v>3.5853166244487117E-2</v>
      </c>
      <c r="P30" s="76">
        <f>分析係数表!C33</f>
        <v>0.62789160608063455</v>
      </c>
      <c r="Q30" s="82">
        <f t="shared" si="4"/>
        <v>2.2511902136327009E-2</v>
      </c>
      <c r="R30" s="83">
        <v>9.8839784507796749E-2</v>
      </c>
      <c r="S30" s="84">
        <f t="shared" si="5"/>
        <v>0.47047176049753292</v>
      </c>
      <c r="T30" s="85">
        <f>分析係数表!F33</f>
        <v>0.63235294117647056</v>
      </c>
      <c r="U30" s="86">
        <f t="shared" si="6"/>
        <v>0.29750420149108697</v>
      </c>
      <c r="V30" s="87">
        <f>分析係数表!D33</f>
        <v>0.1134453781512605</v>
      </c>
      <c r="W30" s="88">
        <f t="shared" si="7"/>
        <v>0</v>
      </c>
      <c r="X30" s="76">
        <f>分析係数表!E33</f>
        <v>0.10189075630252101</v>
      </c>
      <c r="Y30" s="89">
        <f t="shared" si="8"/>
        <v>0</v>
      </c>
    </row>
    <row r="31" spans="1:25" x14ac:dyDescent="0.2">
      <c r="A31" s="6" t="s">
        <v>19</v>
      </c>
      <c r="B31" s="5" t="s">
        <v>274</v>
      </c>
      <c r="C31" s="90"/>
      <c r="D31" s="76">
        <f>投入係数表!AI31</f>
        <v>1.5987765883497845E-2</v>
      </c>
      <c r="E31" s="77">
        <f t="shared" si="9"/>
        <v>1.5987765883497844</v>
      </c>
      <c r="F31" s="76">
        <f>分析係数表!C34</f>
        <v>0.27565714917493578</v>
      </c>
      <c r="G31" s="77">
        <f t="shared" si="0"/>
        <v>0.4407141965121314</v>
      </c>
      <c r="H31" s="77">
        <v>0.57558892081026913</v>
      </c>
      <c r="I31" s="77">
        <f t="shared" si="1"/>
        <v>0.57558892081026913</v>
      </c>
      <c r="J31" s="76">
        <f>分析係数表!G34</f>
        <v>0.42483061710309467</v>
      </c>
      <c r="K31" s="78">
        <f t="shared" si="2"/>
        <v>0.24452779642553094</v>
      </c>
      <c r="L31" s="79"/>
      <c r="M31" s="80"/>
      <c r="N31" s="81">
        <f>分析係数表!H34</f>
        <v>0.15684535503788941</v>
      </c>
      <c r="O31" s="82">
        <f t="shared" si="3"/>
        <v>5.8929951247262293</v>
      </c>
      <c r="P31" s="76">
        <f>分析係数表!C34</f>
        <v>0.27565714917493578</v>
      </c>
      <c r="Q31" s="82">
        <f t="shared" si="4"/>
        <v>1.6244462361838274</v>
      </c>
      <c r="R31" s="83">
        <v>1.8285575646309062</v>
      </c>
      <c r="S31" s="84">
        <f t="shared" si="5"/>
        <v>2.4041464854411752</v>
      </c>
      <c r="T31" s="85">
        <f>分析係数表!F34</f>
        <v>0.69468351339803458</v>
      </c>
      <c r="U31" s="86">
        <f t="shared" si="6"/>
        <v>1.6701209272298123</v>
      </c>
      <c r="V31" s="87">
        <f>分析係数表!D34</f>
        <v>0.20460233168528352</v>
      </c>
      <c r="W31" s="88">
        <f t="shared" si="7"/>
        <v>0</v>
      </c>
      <c r="X31" s="76">
        <f>分析係数表!E34</f>
        <v>0.14466214978941586</v>
      </c>
      <c r="Y31" s="89">
        <f t="shared" si="8"/>
        <v>0</v>
      </c>
    </row>
    <row r="32" spans="1:25" x14ac:dyDescent="0.2">
      <c r="A32" s="6" t="s">
        <v>20</v>
      </c>
      <c r="B32" s="5" t="s">
        <v>37</v>
      </c>
      <c r="C32" s="90"/>
      <c r="D32" s="76">
        <f>投入係数表!AI32</f>
        <v>9.2450994021965795E-3</v>
      </c>
      <c r="E32" s="77">
        <f t="shared" si="9"/>
        <v>0.92450994021965793</v>
      </c>
      <c r="F32" s="76">
        <f>分析係数表!C35</f>
        <v>1</v>
      </c>
      <c r="G32" s="77">
        <f t="shared" si="0"/>
        <v>0.92450994021965793</v>
      </c>
      <c r="H32" s="77">
        <v>1.1184906644053949</v>
      </c>
      <c r="I32" s="77">
        <f t="shared" si="1"/>
        <v>1.1184906644053949</v>
      </c>
      <c r="J32" s="76">
        <f>分析係数表!G35</f>
        <v>0.31381419117031079</v>
      </c>
      <c r="K32" s="78">
        <f t="shared" si="2"/>
        <v>0.35099824318192252</v>
      </c>
      <c r="L32" s="79"/>
      <c r="M32" s="80"/>
      <c r="N32" s="81">
        <f>分析係数表!H35</f>
        <v>5.8153241650294694E-2</v>
      </c>
      <c r="O32" s="82">
        <f t="shared" si="3"/>
        <v>2.1849341311346269</v>
      </c>
      <c r="P32" s="76">
        <f>分析係数表!C35</f>
        <v>1</v>
      </c>
      <c r="Q32" s="82">
        <f t="shared" si="4"/>
        <v>2.1849341311346269</v>
      </c>
      <c r="R32" s="83">
        <v>2.823386659854529</v>
      </c>
      <c r="S32" s="84">
        <f t="shared" si="5"/>
        <v>3.9418773242599237</v>
      </c>
      <c r="T32" s="85">
        <f>分析係数表!F35</f>
        <v>0.63575437714668681</v>
      </c>
      <c r="U32" s="86">
        <f t="shared" si="6"/>
        <v>2.5060657630735164</v>
      </c>
      <c r="V32" s="87">
        <f>分析係数表!D35</f>
        <v>1.6503309039122057E-2</v>
      </c>
      <c r="W32" s="88">
        <f t="shared" si="7"/>
        <v>0</v>
      </c>
      <c r="X32" s="76">
        <f>分析係数表!E35</f>
        <v>1.4911619334841249E-2</v>
      </c>
      <c r="Y32" s="89">
        <f t="shared" si="8"/>
        <v>0</v>
      </c>
    </row>
    <row r="33" spans="1:25" x14ac:dyDescent="0.2">
      <c r="A33" s="6" t="s">
        <v>21</v>
      </c>
      <c r="B33" s="5" t="s">
        <v>38</v>
      </c>
      <c r="C33" s="90"/>
      <c r="D33" s="76">
        <f>投入係数表!AI33</f>
        <v>3.7536493813429724E-3</v>
      </c>
      <c r="E33" s="77">
        <f t="shared" si="9"/>
        <v>0.37536493813429722</v>
      </c>
      <c r="F33" s="76">
        <f>分析係数表!C36</f>
        <v>0.71183260362767953</v>
      </c>
      <c r="G33" s="77">
        <f t="shared" si="0"/>
        <v>0.26719700122267964</v>
      </c>
      <c r="H33" s="77">
        <v>0.35286238632439876</v>
      </c>
      <c r="I33" s="77">
        <f t="shared" si="1"/>
        <v>0.35286238632439876</v>
      </c>
      <c r="J33" s="76">
        <f>分析係数表!G36</f>
        <v>2.303890306122449E-2</v>
      </c>
      <c r="K33" s="78">
        <f t="shared" si="2"/>
        <v>8.1295623124801684E-3</v>
      </c>
      <c r="L33" s="79"/>
      <c r="M33" s="80"/>
      <c r="N33" s="81">
        <f>分析係数表!H36</f>
        <v>0.16821779399382542</v>
      </c>
      <c r="O33" s="82">
        <f t="shared" si="3"/>
        <v>6.3202805059693521</v>
      </c>
      <c r="P33" s="76">
        <f>分析係数表!C36</f>
        <v>0.71183260362767953</v>
      </c>
      <c r="Q33" s="82">
        <f t="shared" si="4"/>
        <v>4.4989817282214313</v>
      </c>
      <c r="R33" s="83">
        <v>4.7326737224773279</v>
      </c>
      <c r="S33" s="84">
        <f t="shared" si="5"/>
        <v>5.085536108801727</v>
      </c>
      <c r="T33" s="85">
        <f>分析係数表!F36</f>
        <v>0.87794961734693877</v>
      </c>
      <c r="U33" s="86">
        <f t="shared" si="6"/>
        <v>4.4648444807265166</v>
      </c>
      <c r="V33" s="87">
        <f>分析係数表!D36</f>
        <v>1.8176020408163265E-2</v>
      </c>
      <c r="W33" s="88">
        <f t="shared" si="7"/>
        <v>0</v>
      </c>
      <c r="X33" s="76">
        <f>分析係数表!E36</f>
        <v>7.5733418367346936E-3</v>
      </c>
      <c r="Y33" s="89">
        <f t="shared" si="8"/>
        <v>0</v>
      </c>
    </row>
    <row r="34" spans="1:25" x14ac:dyDescent="0.2">
      <c r="A34" s="6" t="s">
        <v>22</v>
      </c>
      <c r="B34" s="5" t="s">
        <v>377</v>
      </c>
      <c r="C34" s="90"/>
      <c r="D34" s="76">
        <f>投入係数表!AI34</f>
        <v>1.6196301960239121E-2</v>
      </c>
      <c r="E34" s="77">
        <f t="shared" si="9"/>
        <v>1.6196301960239121</v>
      </c>
      <c r="F34" s="76">
        <f>分析係数表!C37</f>
        <v>0.53618737957610785</v>
      </c>
      <c r="G34" s="77">
        <f t="shared" si="0"/>
        <v>0.86842527068839936</v>
      </c>
      <c r="H34" s="77">
        <v>1.1455582788974297</v>
      </c>
      <c r="I34" s="77">
        <f t="shared" si="1"/>
        <v>1.1455582788974297</v>
      </c>
      <c r="J34" s="76">
        <f>分析係数表!G37</f>
        <v>0.49029596047068413</v>
      </c>
      <c r="K34" s="78">
        <f t="shared" si="2"/>
        <v>0.56166259662715912</v>
      </c>
      <c r="L34" s="79"/>
      <c r="M34" s="80"/>
      <c r="N34" s="81">
        <f>分析係数表!H37</f>
        <v>4.9362896435587986E-2</v>
      </c>
      <c r="O34" s="82">
        <f t="shared" si="3"/>
        <v>1.8546631997295278</v>
      </c>
      <c r="P34" s="76">
        <f>分析係数表!C37</f>
        <v>0.53618737957610785</v>
      </c>
      <c r="Q34" s="82">
        <f t="shared" si="4"/>
        <v>0.99444700105921502</v>
      </c>
      <c r="R34" s="83">
        <v>1.3106693414764086</v>
      </c>
      <c r="S34" s="84">
        <f t="shared" si="5"/>
        <v>2.4562276203738382</v>
      </c>
      <c r="T34" s="85">
        <f>分析係数表!F37</f>
        <v>0.71575569252712545</v>
      </c>
      <c r="U34" s="86">
        <f t="shared" si="6"/>
        <v>1.7580589014249299</v>
      </c>
      <c r="V34" s="87">
        <f>分析係数表!D37</f>
        <v>6.9634761346849372E-2</v>
      </c>
      <c r="W34" s="88">
        <f t="shared" si="7"/>
        <v>0</v>
      </c>
      <c r="X34" s="76">
        <f>分析係数表!E37</f>
        <v>6.698588966430645E-2</v>
      </c>
      <c r="Y34" s="89">
        <f t="shared" si="8"/>
        <v>0</v>
      </c>
    </row>
    <row r="35" spans="1:25" x14ac:dyDescent="0.2">
      <c r="A35" s="6" t="s">
        <v>23</v>
      </c>
      <c r="B35" s="5" t="s">
        <v>193</v>
      </c>
      <c r="C35" s="90"/>
      <c r="D35" s="76">
        <f>投入係数表!AI35</f>
        <v>1.8907270957875713E-2</v>
      </c>
      <c r="E35" s="77">
        <f t="shared" si="9"/>
        <v>1.8907270957875713</v>
      </c>
      <c r="F35" s="76">
        <f>分析係数表!C38</f>
        <v>4.5765302018820897E-2</v>
      </c>
      <c r="G35" s="77">
        <f t="shared" si="0"/>
        <v>8.6529696573886303E-2</v>
      </c>
      <c r="H35" s="77">
        <v>0.10196139708014103</v>
      </c>
      <c r="I35" s="77">
        <f t="shared" si="1"/>
        <v>0.10196139708014103</v>
      </c>
      <c r="J35" s="76">
        <f>分析係数表!G38</f>
        <v>0.29880478087649404</v>
      </c>
      <c r="K35" s="78">
        <f t="shared" si="2"/>
        <v>3.0466552912392739E-2</v>
      </c>
      <c r="L35" s="79"/>
      <c r="M35" s="80"/>
      <c r="N35" s="81">
        <f>分析係数表!H38</f>
        <v>4.3266909907381419E-2</v>
      </c>
      <c r="O35" s="82">
        <f t="shared" si="3"/>
        <v>1.6256247377206277</v>
      </c>
      <c r="P35" s="76">
        <f>分析係数表!C38</f>
        <v>4.5765302018820897E-2</v>
      </c>
      <c r="Q35" s="82">
        <f t="shared" si="4"/>
        <v>7.4397207091051035E-2</v>
      </c>
      <c r="R35" s="83">
        <v>0.10034815171025559</v>
      </c>
      <c r="S35" s="84">
        <f t="shared" si="5"/>
        <v>0.20230954879039661</v>
      </c>
      <c r="T35" s="85">
        <f>分析係数表!F38</f>
        <v>0.49667994687915007</v>
      </c>
      <c r="U35" s="86">
        <f t="shared" si="6"/>
        <v>0.10048309594635901</v>
      </c>
      <c r="V35" s="87">
        <f>分析係数表!D38</f>
        <v>9.5617529880478086E-2</v>
      </c>
      <c r="W35" s="88">
        <f t="shared" si="7"/>
        <v>0</v>
      </c>
      <c r="X35" s="76">
        <f>分析係数表!E38</f>
        <v>7.8353253652058433E-2</v>
      </c>
      <c r="Y35" s="89">
        <f t="shared" si="8"/>
        <v>0</v>
      </c>
    </row>
    <row r="36" spans="1:25" x14ac:dyDescent="0.2">
      <c r="A36" s="6" t="s">
        <v>24</v>
      </c>
      <c r="B36" s="5" t="s">
        <v>39</v>
      </c>
      <c r="C36" s="90"/>
      <c r="D36" s="76">
        <f>投入係数表!AI36</f>
        <v>0</v>
      </c>
      <c r="E36" s="77">
        <f t="shared" si="9"/>
        <v>0</v>
      </c>
      <c r="F36" s="76">
        <f>分析係数表!C39</f>
        <v>1</v>
      </c>
      <c r="G36" s="77">
        <f t="shared" si="0"/>
        <v>0</v>
      </c>
      <c r="H36" s="77">
        <v>0.28415578624774385</v>
      </c>
      <c r="I36" s="77">
        <f t="shared" si="1"/>
        <v>0.28415578624774385</v>
      </c>
      <c r="J36" s="76">
        <f>分析係数表!G39</f>
        <v>0.34650769117538827</v>
      </c>
      <c r="K36" s="78">
        <f t="shared" si="2"/>
        <v>9.8462165426832865E-2</v>
      </c>
      <c r="L36" s="79"/>
      <c r="M36" s="80"/>
      <c r="N36" s="81">
        <f>分析係数表!H39</f>
        <v>3.8057816446814483E-3</v>
      </c>
      <c r="O36" s="82">
        <f t="shared" si="3"/>
        <v>0.14299086302213099</v>
      </c>
      <c r="P36" s="76">
        <f>分析係数表!C39</f>
        <v>1</v>
      </c>
      <c r="Q36" s="82">
        <f t="shared" si="4"/>
        <v>0.14299086302213099</v>
      </c>
      <c r="R36" s="83">
        <v>0.50211817290931893</v>
      </c>
      <c r="S36" s="84">
        <f t="shared" si="5"/>
        <v>0.78627395915706277</v>
      </c>
      <c r="T36" s="85">
        <f>分析係数表!F39</f>
        <v>0.69721056892617939</v>
      </c>
      <c r="U36" s="86">
        <f t="shared" si="6"/>
        <v>0.5481985143957353</v>
      </c>
      <c r="V36" s="87">
        <f>分析係数表!D39</f>
        <v>6.2559799808640612E-2</v>
      </c>
      <c r="W36" s="88">
        <f t="shared" si="7"/>
        <v>0</v>
      </c>
      <c r="X36" s="76">
        <f>分析係数表!E39</f>
        <v>7.911974681681018E-2</v>
      </c>
      <c r="Y36" s="89">
        <f t="shared" si="8"/>
        <v>0</v>
      </c>
    </row>
    <row r="37" spans="1:25" x14ac:dyDescent="0.2">
      <c r="A37" s="6" t="s">
        <v>25</v>
      </c>
      <c r="B37" s="5" t="s">
        <v>40</v>
      </c>
      <c r="C37" s="75">
        <f>最終需要_まとめ!C38</f>
        <v>100</v>
      </c>
      <c r="D37" s="76">
        <f>投入係数表!AI37</f>
        <v>0</v>
      </c>
      <c r="E37" s="77">
        <f t="shared" si="9"/>
        <v>0</v>
      </c>
      <c r="F37" s="76">
        <f>分析係数表!C40</f>
        <v>0.81742190937087544</v>
      </c>
      <c r="G37" s="77">
        <f t="shared" si="0"/>
        <v>0</v>
      </c>
      <c r="H37" s="77">
        <v>1.5718878273935808E-3</v>
      </c>
      <c r="I37" s="77">
        <f t="shared" si="1"/>
        <v>100.0015718878274</v>
      </c>
      <c r="J37" s="76">
        <f>分析係数表!G40</f>
        <v>0.56450715973863475</v>
      </c>
      <c r="K37" s="78">
        <f t="shared" si="2"/>
        <v>56.451603315796348</v>
      </c>
      <c r="L37" s="79"/>
      <c r="M37" s="80"/>
      <c r="N37" s="81">
        <f>分析係数表!H40</f>
        <v>3.0412573673870333E-2</v>
      </c>
      <c r="O37" s="82">
        <f t="shared" si="3"/>
        <v>1.1426614983095953</v>
      </c>
      <c r="P37" s="76">
        <f>分析係数表!C40</f>
        <v>0.81742190937087544</v>
      </c>
      <c r="Q37" s="82">
        <f t="shared" si="4"/>
        <v>0.93403654371281475</v>
      </c>
      <c r="R37" s="83">
        <v>0.93666633787474773</v>
      </c>
      <c r="S37" s="84">
        <f t="shared" si="5"/>
        <v>100.93823822570215</v>
      </c>
      <c r="T37" s="85">
        <f>分析係数表!F40</f>
        <v>0.75483108577783953</v>
      </c>
      <c r="U37" s="86">
        <f t="shared" si="6"/>
        <v>76.191319956408975</v>
      </c>
      <c r="V37" s="87">
        <f>分析係数表!D40</f>
        <v>9.815098011956068E-2</v>
      </c>
      <c r="W37" s="88">
        <f t="shared" si="7"/>
        <v>10</v>
      </c>
      <c r="X37" s="76">
        <f>分析係数表!E40</f>
        <v>6.1865702766578615E-2</v>
      </c>
      <c r="Y37" s="89">
        <f t="shared" si="8"/>
        <v>6</v>
      </c>
    </row>
    <row r="38" spans="1:25" x14ac:dyDescent="0.2">
      <c r="A38" s="6" t="s">
        <v>26</v>
      </c>
      <c r="B38" s="5" t="s">
        <v>276</v>
      </c>
      <c r="C38" s="90"/>
      <c r="D38" s="76">
        <f>投入係数表!AI38</f>
        <v>0</v>
      </c>
      <c r="E38" s="77">
        <f t="shared" si="9"/>
        <v>0</v>
      </c>
      <c r="F38" s="76">
        <f>分析係数表!C41</f>
        <v>0.72941623882867468</v>
      </c>
      <c r="G38" s="77">
        <f t="shared" si="0"/>
        <v>0</v>
      </c>
      <c r="H38" s="77">
        <v>2.5953096986965885E-3</v>
      </c>
      <c r="I38" s="77">
        <f t="shared" si="1"/>
        <v>2.5953096986965885E-3</v>
      </c>
      <c r="J38" s="76">
        <f>分析係数表!G41</f>
        <v>0.453348349649138</v>
      </c>
      <c r="K38" s="78">
        <f t="shared" si="2"/>
        <v>1.1765793687324999E-3</v>
      </c>
      <c r="L38" s="79"/>
      <c r="M38" s="80"/>
      <c r="N38" s="81">
        <f>分析係数表!H41</f>
        <v>5.191131069323604E-2</v>
      </c>
      <c r="O38" s="82">
        <f t="shared" si="3"/>
        <v>1.9504122437000992</v>
      </c>
      <c r="P38" s="76">
        <f>分析係数表!C41</f>
        <v>0.72941623882867468</v>
      </c>
      <c r="Q38" s="82">
        <f t="shared" si="4"/>
        <v>1.4226623629651229</v>
      </c>
      <c r="R38" s="83">
        <v>1.4476443626817432</v>
      </c>
      <c r="S38" s="84">
        <f t="shared" si="5"/>
        <v>1.4502396723804398</v>
      </c>
      <c r="T38" s="85">
        <f>分析係数表!F41</f>
        <v>0.55271593173351818</v>
      </c>
      <c r="U38" s="86">
        <f t="shared" si="6"/>
        <v>0.80157057175666691</v>
      </c>
      <c r="V38" s="87">
        <f>分析係数表!D41</f>
        <v>0.15680499003725201</v>
      </c>
      <c r="W38" s="88">
        <f t="shared" si="7"/>
        <v>0</v>
      </c>
      <c r="X38" s="76">
        <f>分析係数表!E41</f>
        <v>0.15299315602529673</v>
      </c>
      <c r="Y38" s="89">
        <f t="shared" si="8"/>
        <v>0</v>
      </c>
    </row>
    <row r="39" spans="1:25" x14ac:dyDescent="0.2">
      <c r="A39" s="6" t="s">
        <v>51</v>
      </c>
      <c r="B39" s="5" t="s">
        <v>367</v>
      </c>
      <c r="C39" s="90"/>
      <c r="D39" s="76">
        <f>投入係数表!AI39</f>
        <v>1.3207284860280828E-3</v>
      </c>
      <c r="E39" s="77">
        <f t="shared" si="9"/>
        <v>0.13207284860280827</v>
      </c>
      <c r="F39" s="76">
        <f>分析係数表!C42</f>
        <v>0.64552736982643522</v>
      </c>
      <c r="G39" s="77">
        <f>E39*F39</f>
        <v>8.5256638584055799E-2</v>
      </c>
      <c r="H39" s="77">
        <v>9.9231607793687629E-2</v>
      </c>
      <c r="I39" s="77">
        <f>C39+H39</f>
        <v>9.9231607793687629E-2</v>
      </c>
      <c r="J39" s="76">
        <f>分析係数表!G42</f>
        <v>0.48562628336755648</v>
      </c>
      <c r="K39" s="78">
        <f>I39*J39</f>
        <v>4.8189476885435574E-2</v>
      </c>
      <c r="L39" s="79"/>
      <c r="M39" s="80"/>
      <c r="N39" s="81">
        <f>分析係数表!H42</f>
        <v>1.1765366264383946E-2</v>
      </c>
      <c r="O39" s="82">
        <f t="shared" si="3"/>
        <v>0.44204844969673529</v>
      </c>
      <c r="P39" s="76">
        <f>分析係数表!C42</f>
        <v>0.64552736982643522</v>
      </c>
      <c r="Q39" s="82">
        <f>O39*P39</f>
        <v>0.2853543730685868</v>
      </c>
      <c r="R39" s="83">
        <v>0.30698346086831058</v>
      </c>
      <c r="S39" s="84">
        <f>I39+R39</f>
        <v>0.40621506866199819</v>
      </c>
      <c r="T39" s="85">
        <f>分析係数表!F42</f>
        <v>0.5462012320328542</v>
      </c>
      <c r="U39" s="86">
        <f>S39*T39</f>
        <v>0.22187517097349388</v>
      </c>
      <c r="V39" s="87">
        <f>分析係数表!D42</f>
        <v>0.32956878850102672</v>
      </c>
      <c r="W39" s="88">
        <f>ROUND(S39*V39,0)</f>
        <v>0</v>
      </c>
      <c r="X39" s="76">
        <f>分析係数表!E42</f>
        <v>0.30492813141683778</v>
      </c>
      <c r="Y39" s="89">
        <f>ROUND(S39*X39,0)</f>
        <v>0</v>
      </c>
    </row>
    <row r="40" spans="1:25" x14ac:dyDescent="0.2">
      <c r="A40" s="6" t="s">
        <v>194</v>
      </c>
      <c r="B40" s="5" t="s">
        <v>41</v>
      </c>
      <c r="C40" s="90"/>
      <c r="D40" s="76">
        <f>投入係数表!AI40</f>
        <v>5.6652300848046712E-2</v>
      </c>
      <c r="E40" s="77">
        <f t="shared" si="9"/>
        <v>5.6652300848046711</v>
      </c>
      <c r="F40" s="76">
        <f>分析係数表!C43</f>
        <v>0.44974585997704541</v>
      </c>
      <c r="G40" s="77">
        <f>E40*F40</f>
        <v>2.5479137764583069</v>
      </c>
      <c r="H40" s="77">
        <v>2.9729859057580197</v>
      </c>
      <c r="I40" s="77">
        <f>C40+H40</f>
        <v>2.9729859057580197</v>
      </c>
      <c r="J40" s="76">
        <f>分析係数表!G43</f>
        <v>0.36430023338101331</v>
      </c>
      <c r="K40" s="78">
        <f>I40*J40</f>
        <v>1.0830594593061098</v>
      </c>
      <c r="L40" s="79"/>
      <c r="M40" s="80"/>
      <c r="N40" s="81">
        <f>分析係数表!H43</f>
        <v>3.2949761436991298E-2</v>
      </c>
      <c r="O40" s="82">
        <f t="shared" si="3"/>
        <v>1.2379887403243492</v>
      </c>
      <c r="P40" s="76">
        <f>分析係数表!C43</f>
        <v>0.44974585997704541</v>
      </c>
      <c r="Q40" s="82">
        <f>O40*P40</f>
        <v>0.55678031065907363</v>
      </c>
      <c r="R40" s="83">
        <v>1.1135587931258224</v>
      </c>
      <c r="S40" s="84">
        <f>I40+R40</f>
        <v>4.0865446988838423</v>
      </c>
      <c r="T40" s="85">
        <f>分析係数表!F43</f>
        <v>0.57336445080177667</v>
      </c>
      <c r="U40" s="86">
        <f>S40*T40</f>
        <v>2.343079456952446</v>
      </c>
      <c r="V40" s="87">
        <f>分析係数表!D43</f>
        <v>9.4481668297824284E-2</v>
      </c>
      <c r="W40" s="88">
        <f>ROUND(S40*V40,0)</f>
        <v>0</v>
      </c>
      <c r="X40" s="76">
        <f>分析係数表!E43</f>
        <v>6.9412030414815931E-2</v>
      </c>
      <c r="Y40" s="89">
        <f>ROUND(S40*X40,0)</f>
        <v>0</v>
      </c>
    </row>
    <row r="41" spans="1:25" x14ac:dyDescent="0.2">
      <c r="A41" s="6" t="s">
        <v>340</v>
      </c>
      <c r="B41" s="5" t="s">
        <v>42</v>
      </c>
      <c r="C41" s="90"/>
      <c r="D41" s="76">
        <f>投入係数表!AI41</f>
        <v>3.2670652022799944E-3</v>
      </c>
      <c r="E41" s="77">
        <f t="shared" si="9"/>
        <v>0.32670652022799945</v>
      </c>
      <c r="F41" s="76">
        <f>分析係数表!C44</f>
        <v>0.68535687071374141</v>
      </c>
      <c r="G41" s="77">
        <f>E41*F41</f>
        <v>0.22391055834523738</v>
      </c>
      <c r="H41" s="77">
        <v>0.23163093245587979</v>
      </c>
      <c r="I41" s="77">
        <f>C41+H41</f>
        <v>0.23163093245587979</v>
      </c>
      <c r="J41" s="76">
        <f>分析係数表!G44</f>
        <v>0.27039319248826293</v>
      </c>
      <c r="K41" s="78">
        <f>I41*J41</f>
        <v>6.2631427305778531E-2</v>
      </c>
      <c r="L41" s="79"/>
      <c r="M41" s="80"/>
      <c r="N41" s="81">
        <f>分析係数表!H44</f>
        <v>0.11684535503788943</v>
      </c>
      <c r="O41" s="82">
        <f t="shared" si="3"/>
        <v>4.3901147561484937</v>
      </c>
      <c r="P41" s="76">
        <f>分析係数表!C44</f>
        <v>0.68535687071374141</v>
      </c>
      <c r="Q41" s="82">
        <f>O41*P41</f>
        <v>3.0087953113481514</v>
      </c>
      <c r="R41" s="83">
        <v>3.0651213423413894</v>
      </c>
      <c r="S41" s="84">
        <f>I41+R41</f>
        <v>3.2967522747972691</v>
      </c>
      <c r="T41" s="85">
        <f>分析係数表!F44</f>
        <v>0.52366979655712054</v>
      </c>
      <c r="U41" s="86">
        <f>S41*T41</f>
        <v>1.7264095930423102</v>
      </c>
      <c r="V41" s="87">
        <f>分析係数表!D44</f>
        <v>0.16265649452269171</v>
      </c>
      <c r="W41" s="88">
        <f>ROUND(S41*V41,0)</f>
        <v>1</v>
      </c>
      <c r="X41" s="76">
        <f>分析係数表!E44</f>
        <v>0.12729851330203443</v>
      </c>
      <c r="Y41" s="89">
        <f>ROUND(S41*X41,0)</f>
        <v>0</v>
      </c>
    </row>
    <row r="42" spans="1:25" x14ac:dyDescent="0.2">
      <c r="A42" s="6" t="s">
        <v>341</v>
      </c>
      <c r="B42" s="5" t="s">
        <v>278</v>
      </c>
      <c r="C42" s="90"/>
      <c r="D42" s="76">
        <f>投入係数表!AI42</f>
        <v>9.5231475045182822E-3</v>
      </c>
      <c r="E42" s="77">
        <f t="shared" si="9"/>
        <v>0.95231475045182823</v>
      </c>
      <c r="F42" s="76">
        <f>分析係数表!C45</f>
        <v>1</v>
      </c>
      <c r="G42" s="77">
        <f>E42*F42</f>
        <v>0.95231475045182823</v>
      </c>
      <c r="H42" s="77">
        <v>1.0133807287818835</v>
      </c>
      <c r="I42" s="77">
        <f>C42+H42</f>
        <v>1.0133807287818835</v>
      </c>
      <c r="J42" s="76">
        <f>分析係数表!G45</f>
        <v>0</v>
      </c>
      <c r="K42" s="78">
        <f>I42*J42</f>
        <v>0</v>
      </c>
      <c r="L42" s="79"/>
      <c r="M42" s="80"/>
      <c r="N42" s="81">
        <f>分析係数表!H45</f>
        <v>0</v>
      </c>
      <c r="O42" s="82">
        <f t="shared" si="3"/>
        <v>0</v>
      </c>
      <c r="P42" s="76">
        <f>分析係数表!C45</f>
        <v>1</v>
      </c>
      <c r="Q42" s="82">
        <f>O42*P42</f>
        <v>0</v>
      </c>
      <c r="R42" s="83">
        <v>0.12006107835112953</v>
      </c>
      <c r="S42" s="84">
        <f>I42+R42</f>
        <v>1.133441807133013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1.4180453218406785E-2</v>
      </c>
      <c r="E43" s="77">
        <f t="shared" si="9"/>
        <v>1.4180453218406786</v>
      </c>
      <c r="F43" s="76">
        <f>分析係数表!C46</f>
        <v>1</v>
      </c>
      <c r="G43" s="77">
        <f>E43*F43</f>
        <v>1.4180453218406786</v>
      </c>
      <c r="H43" s="77">
        <v>1.4987597944027988</v>
      </c>
      <c r="I43" s="77">
        <f>C43+H43</f>
        <v>1.4987597944027988</v>
      </c>
      <c r="J43" s="76">
        <f>分析係数表!G46</f>
        <v>9.2635479388605835E-3</v>
      </c>
      <c r="K43" s="78">
        <f>I43*J43</f>
        <v>1.3883833204287158E-2</v>
      </c>
      <c r="L43" s="79"/>
      <c r="M43" s="80"/>
      <c r="N43" s="81">
        <f>分析係数表!H46</f>
        <v>4.7106371035644121E-2</v>
      </c>
      <c r="O43" s="82">
        <f t="shared" si="3"/>
        <v>1.7698810066102111</v>
      </c>
      <c r="P43" s="76">
        <f>分析係数表!C46</f>
        <v>1</v>
      </c>
      <c r="Q43" s="82">
        <f>O43*P43</f>
        <v>1.7698810066102111</v>
      </c>
      <c r="R43" s="83">
        <v>1.8941918453903226</v>
      </c>
      <c r="S43" s="84">
        <f>I43+R43</f>
        <v>3.3929516397931216</v>
      </c>
      <c r="T43" s="85">
        <f>分析係数表!F46</f>
        <v>0.31310792033348772</v>
      </c>
      <c r="U43" s="86">
        <f>S43*T43</f>
        <v>1.0623600317277213</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92">
        <f>投入係数表!AI44</f>
        <v>0.2373835673571528</v>
      </c>
      <c r="E44" s="91">
        <f>SUM(E5:E43)</f>
        <v>23.738356735715282</v>
      </c>
      <c r="F44" s="92">
        <f>分析係数表!C47</f>
        <v>0.38982283979167087</v>
      </c>
      <c r="G44" s="91">
        <f>SUM(G5:G43)</f>
        <v>10.786358936507563</v>
      </c>
      <c r="H44" s="91">
        <f>SUM(H5:H43)</f>
        <v>13.173630868349138</v>
      </c>
      <c r="I44" s="91">
        <f>SUM(I5:I43)</f>
        <v>113.17363086834914</v>
      </c>
      <c r="J44" s="92">
        <f>分析係数表!G47</f>
        <v>0.23326731469175374</v>
      </c>
      <c r="K44" s="93">
        <f>SUM(K5:K43)</f>
        <v>59.92345967215855</v>
      </c>
      <c r="L44" s="94">
        <f>最終需要_まとめ!$L$33</f>
        <v>0.627</v>
      </c>
      <c r="M44" s="91">
        <f>K44*L44</f>
        <v>37.572009214443412</v>
      </c>
      <c r="N44" s="95">
        <f>分析係数表!H47</f>
        <v>1</v>
      </c>
      <c r="O44" s="109">
        <f>SUM(O5:O43)</f>
        <v>37.572009214443419</v>
      </c>
      <c r="P44" s="92">
        <f>分析係数表!C47</f>
        <v>0.38982283979167087</v>
      </c>
      <c r="Q44" s="96">
        <f>SUM(Q5:Q43)</f>
        <v>19.523045749898788</v>
      </c>
      <c r="R44" s="91">
        <f>SUM(R5:R43)</f>
        <v>23.094576870334521</v>
      </c>
      <c r="S44" s="97">
        <f>SUM(S5:S43)</f>
        <v>136.26820773868366</v>
      </c>
      <c r="T44" s="98">
        <f>分析係数表!F47</f>
        <v>0.43488259974461208</v>
      </c>
      <c r="U44" s="99">
        <f>SUM(U5:U43)</f>
        <v>96.036159575968355</v>
      </c>
      <c r="V44" s="100">
        <f>分析係数表!D47</f>
        <v>5.7416673181664192E-2</v>
      </c>
      <c r="W44" s="101">
        <f>SUM(W5:W43)</f>
        <v>11</v>
      </c>
      <c r="X44" s="92">
        <f>分析係数表!E47</f>
        <v>4.8986266385218774E-2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1.7326518236160443E-3</v>
      </c>
      <c r="E5" s="110">
        <f>$C$38*D5</f>
        <v>0.17326518236160443</v>
      </c>
      <c r="F5" s="85">
        <f>分析係数表!C8</f>
        <v>0.24707259953161598</v>
      </c>
      <c r="G5" s="110">
        <f t="shared" ref="G5:G38" si="0">E5*F5</f>
        <v>4.2809079014401105E-2</v>
      </c>
      <c r="H5" s="110">
        <f t="array" ref="H5:H43">MMULT(逆行列係数!C5:AO43,'34'!G5:G43)</f>
        <v>5.7180622435370601E-2</v>
      </c>
      <c r="I5" s="110">
        <f t="shared" ref="I5:I38" si="1">C5+H5</f>
        <v>5.7180622435370601E-2</v>
      </c>
      <c r="J5" s="85">
        <f>分析係数表!G8</f>
        <v>0.12001140250855188</v>
      </c>
      <c r="K5" s="111">
        <f t="shared" ref="K5:K38" si="2">I5*J5</f>
        <v>6.8623266947807939E-3</v>
      </c>
      <c r="L5" s="79" t="s">
        <v>187</v>
      </c>
      <c r="M5" s="80" t="s">
        <v>187</v>
      </c>
      <c r="N5" s="81">
        <f>分析係数表!H8</f>
        <v>1.0676396295256806E-2</v>
      </c>
      <c r="O5" s="82">
        <f t="shared" ref="O5:O43" si="3">$M$44*N5</f>
        <v>0.33123756157901041</v>
      </c>
      <c r="P5" s="76">
        <f>分析係数表!C8</f>
        <v>0.24707259953161598</v>
      </c>
      <c r="Q5" s="82">
        <f t="shared" ref="Q5:Q38" si="4">O5*P5</f>
        <v>8.1839725401839827E-2</v>
      </c>
      <c r="R5" s="83">
        <f t="array" ref="R5:R43">MMULT(逆行列係数!C5:AO43,'34'!Q5:Q43)</f>
        <v>0.12793768427992933</v>
      </c>
      <c r="S5" s="84">
        <f t="shared" ref="S5:S38" si="5">I5+R5</f>
        <v>0.18511830671529994</v>
      </c>
      <c r="T5" s="85">
        <f>分析係数表!F8</f>
        <v>0.45011402508551879</v>
      </c>
      <c r="U5" s="86">
        <f t="shared" ref="U5:U43" si="6">S5*T5</f>
        <v>8.3324346152639284E-2</v>
      </c>
      <c r="V5" s="87">
        <f>分析係数表!D8</f>
        <v>0.3184150513112885</v>
      </c>
      <c r="W5" s="167">
        <f t="shared" ref="W5:W43" si="7">ROUND(S5*V5,0)</f>
        <v>0</v>
      </c>
      <c r="X5" s="76">
        <f>分析係数表!E8</f>
        <v>0.16220068415051311</v>
      </c>
      <c r="Y5" s="166">
        <f t="shared" ref="Y5:Y43" si="8">ROUND(S5*X5,0)</f>
        <v>0</v>
      </c>
    </row>
    <row r="6" spans="1:25" x14ac:dyDescent="0.2">
      <c r="A6" s="6" t="s">
        <v>219</v>
      </c>
      <c r="B6" s="5" t="s">
        <v>265</v>
      </c>
      <c r="C6" s="90"/>
      <c r="D6" s="107">
        <f>投入係数表!AJ6</f>
        <v>0</v>
      </c>
      <c r="E6" s="110">
        <f t="shared" ref="E6:E43" si="9">$C$38*D6</f>
        <v>0</v>
      </c>
      <c r="F6" s="85">
        <f>分析係数表!C9</f>
        <v>9.7560975609756073E-2</v>
      </c>
      <c r="G6" s="110">
        <f t="shared" si="0"/>
        <v>0</v>
      </c>
      <c r="H6" s="110">
        <v>2.7596176446737414E-4</v>
      </c>
      <c r="I6" s="110">
        <f t="shared" si="1"/>
        <v>2.7596176446737414E-4</v>
      </c>
      <c r="J6" s="85">
        <f>分析係数表!G9</f>
        <v>0.27272727272727271</v>
      </c>
      <c r="K6" s="111">
        <f t="shared" si="2"/>
        <v>7.5262299400192937E-5</v>
      </c>
      <c r="L6" s="79"/>
      <c r="M6" s="80"/>
      <c r="N6" s="81">
        <f>分析係数表!H9</f>
        <v>5.7255122088127987E-4</v>
      </c>
      <c r="O6" s="82">
        <f t="shared" si="3"/>
        <v>1.7763528538937468E-2</v>
      </c>
      <c r="P6" s="76">
        <f>分析係数表!C9</f>
        <v>9.7560975609756073E-2</v>
      </c>
      <c r="Q6" s="82">
        <f t="shared" si="4"/>
        <v>1.7330271745304843E-3</v>
      </c>
      <c r="R6" s="83">
        <v>2.10987578025336E-3</v>
      </c>
      <c r="S6" s="84">
        <f t="shared" si="5"/>
        <v>2.3858375447207343E-3</v>
      </c>
      <c r="T6" s="85">
        <f>分析係数表!F9</f>
        <v>0.77272727272727271</v>
      </c>
      <c r="U6" s="86">
        <f t="shared" si="6"/>
        <v>1.8436017391023855E-3</v>
      </c>
      <c r="V6" s="87">
        <f>分析係数表!D9</f>
        <v>9.0909090909090912E-2</v>
      </c>
      <c r="W6" s="167">
        <f t="shared" si="7"/>
        <v>0</v>
      </c>
      <c r="X6" s="76">
        <f>分析係数表!E9</f>
        <v>0</v>
      </c>
      <c r="Y6" s="166">
        <f t="shared" si="8"/>
        <v>0</v>
      </c>
    </row>
    <row r="7" spans="1:25" x14ac:dyDescent="0.2">
      <c r="A7" s="6" t="s">
        <v>220</v>
      </c>
      <c r="B7" s="5" t="s">
        <v>266</v>
      </c>
      <c r="C7" s="90"/>
      <c r="D7" s="107">
        <f>投入係数表!AJ7</f>
        <v>4.3316295590401107E-4</v>
      </c>
      <c r="E7" s="110">
        <f t="shared" si="9"/>
        <v>4.3316295590401108E-2</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3.3088925709785472E-2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0.44906166219839139</v>
      </c>
      <c r="G8" s="110">
        <f t="shared" si="0"/>
        <v>0</v>
      </c>
      <c r="H8" s="110">
        <v>2.2787351799009002E-2</v>
      </c>
      <c r="I8" s="110">
        <f t="shared" si="1"/>
        <v>2.2787351799009002E-2</v>
      </c>
      <c r="J8" s="85">
        <f>分析係数表!G11</f>
        <v>0.33788395904436858</v>
      </c>
      <c r="K8" s="111">
        <f t="shared" si="2"/>
        <v>7.6994806419859764E-3</v>
      </c>
      <c r="L8" s="79"/>
      <c r="M8" s="80"/>
      <c r="N8" s="81">
        <f>分析係数表!H11</f>
        <v>-2.2452989054167835E-5</v>
      </c>
      <c r="O8" s="82">
        <f t="shared" si="3"/>
        <v>-6.9660896231127313E-4</v>
      </c>
      <c r="P8" s="76">
        <f>分析係数表!C11</f>
        <v>0.44906166219839139</v>
      </c>
      <c r="Q8" s="82">
        <f t="shared" si="4"/>
        <v>-3.1282037851779692E-4</v>
      </c>
      <c r="R8" s="83">
        <v>1.9697488264904695E-2</v>
      </c>
      <c r="S8" s="84">
        <f t="shared" si="5"/>
        <v>4.2484840063913697E-2</v>
      </c>
      <c r="T8" s="85">
        <f>分析係数表!F11</f>
        <v>0.55767918088737201</v>
      </c>
      <c r="U8" s="86">
        <f t="shared" si="6"/>
        <v>2.3692910806974395E-2</v>
      </c>
      <c r="V8" s="87">
        <f>分析係数表!D11</f>
        <v>2.9351535836177476E-2</v>
      </c>
      <c r="W8" s="167">
        <f t="shared" si="7"/>
        <v>0</v>
      </c>
      <c r="X8" s="76">
        <f>分析係数表!E11</f>
        <v>2.4573378839590442E-2</v>
      </c>
      <c r="Y8" s="166">
        <f t="shared" si="8"/>
        <v>0</v>
      </c>
    </row>
    <row r="9" spans="1:25" x14ac:dyDescent="0.2">
      <c r="A9" s="6" t="s">
        <v>222</v>
      </c>
      <c r="B9" s="5" t="s">
        <v>190</v>
      </c>
      <c r="C9" s="90"/>
      <c r="D9" s="107">
        <f>投入係数表!AJ9</f>
        <v>6.6707095209217705E-3</v>
      </c>
      <c r="E9" s="110">
        <f t="shared" si="9"/>
        <v>0.66707095209217704</v>
      </c>
      <c r="F9" s="85">
        <f>分析係数表!C12</f>
        <v>0.19299381807477189</v>
      </c>
      <c r="G9" s="110">
        <f t="shared" si="0"/>
        <v>0.1287405699710425</v>
      </c>
      <c r="H9" s="110">
        <v>0.16065282133313349</v>
      </c>
      <c r="I9" s="110">
        <f t="shared" si="1"/>
        <v>0.16065282133313349</v>
      </c>
      <c r="J9" s="85">
        <f>分析係数表!G12</f>
        <v>0.13871320371671741</v>
      </c>
      <c r="K9" s="111">
        <f t="shared" si="2"/>
        <v>2.2284667533248353E-2</v>
      </c>
      <c r="L9" s="79"/>
      <c r="M9" s="80"/>
      <c r="N9" s="81">
        <f>分析係数表!H12</f>
        <v>9.0137524557956775E-2</v>
      </c>
      <c r="O9" s="82">
        <f t="shared" si="3"/>
        <v>2.7965366791986059</v>
      </c>
      <c r="P9" s="76">
        <f>分析係数表!C12</f>
        <v>0.19299381807477189</v>
      </c>
      <c r="Q9" s="82">
        <f t="shared" si="4"/>
        <v>0.5397142911046825</v>
      </c>
      <c r="R9" s="83">
        <v>0.63199619658168082</v>
      </c>
      <c r="S9" s="84">
        <f t="shared" si="5"/>
        <v>0.79264901791481435</v>
      </c>
      <c r="T9" s="85">
        <f>分析係数表!F12</f>
        <v>0.32372921058795973</v>
      </c>
      <c r="U9" s="86">
        <f t="shared" si="6"/>
        <v>0.2566036408428844</v>
      </c>
      <c r="V9" s="87">
        <f>分析係数表!D12</f>
        <v>2.9241820879206685E-2</v>
      </c>
      <c r="W9" s="167">
        <f t="shared" si="7"/>
        <v>0</v>
      </c>
      <c r="X9" s="76">
        <f>分析係数表!E12</f>
        <v>3.2208948231435934E-2</v>
      </c>
      <c r="Y9" s="166">
        <f t="shared" si="8"/>
        <v>0</v>
      </c>
    </row>
    <row r="10" spans="1:25" x14ac:dyDescent="0.2">
      <c r="A10" s="6" t="s">
        <v>223</v>
      </c>
      <c r="B10" s="5" t="s">
        <v>28</v>
      </c>
      <c r="C10" s="90"/>
      <c r="D10" s="107">
        <f>投入係数表!AJ10</f>
        <v>2.858875508966473E-3</v>
      </c>
      <c r="E10" s="110">
        <f t="shared" si="9"/>
        <v>0.2858875508966473</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0.44791956276614864</v>
      </c>
      <c r="P10" s="76">
        <f>分析係数表!C13</f>
        <v>0</v>
      </c>
      <c r="Q10" s="82">
        <f t="shared" si="4"/>
        <v>0</v>
      </c>
      <c r="R10" s="83">
        <v>0</v>
      </c>
      <c r="S10" s="84">
        <f t="shared" si="5"/>
        <v>0</v>
      </c>
      <c r="T10" s="85">
        <f>分析係数表!F13</f>
        <v>0.38272650296359018</v>
      </c>
      <c r="U10" s="86">
        <f t="shared" si="6"/>
        <v>0</v>
      </c>
      <c r="V10" s="87">
        <f>分析係数表!D13</f>
        <v>0.22861981371718881</v>
      </c>
      <c r="W10" s="167">
        <f t="shared" si="7"/>
        <v>0</v>
      </c>
      <c r="X10" s="76">
        <f>分析係数表!E13</f>
        <v>0.19898391193903472</v>
      </c>
      <c r="Y10" s="166">
        <f t="shared" si="8"/>
        <v>0</v>
      </c>
    </row>
    <row r="11" spans="1:25" x14ac:dyDescent="0.2">
      <c r="A11" s="6" t="s">
        <v>224</v>
      </c>
      <c r="B11" s="5" t="s">
        <v>267</v>
      </c>
      <c r="C11" s="90"/>
      <c r="D11" s="107">
        <f>投入係数表!AJ11</f>
        <v>4.1583643766785064E-3</v>
      </c>
      <c r="E11" s="110">
        <f t="shared" si="9"/>
        <v>0.41583643766785067</v>
      </c>
      <c r="F11" s="85">
        <f>分析係数表!C14</f>
        <v>0.21988652218398286</v>
      </c>
      <c r="G11" s="110">
        <f t="shared" si="0"/>
        <v>9.1436828076160256E-2</v>
      </c>
      <c r="H11" s="110">
        <v>0.23518002867800705</v>
      </c>
      <c r="I11" s="110">
        <f t="shared" si="1"/>
        <v>0.23518002867800705</v>
      </c>
      <c r="J11" s="85">
        <f>分析係数表!G14</f>
        <v>0.16684014869888475</v>
      </c>
      <c r="K11" s="111">
        <f t="shared" si="2"/>
        <v>3.9237470955646676E-2</v>
      </c>
      <c r="L11" s="79"/>
      <c r="M11" s="80"/>
      <c r="N11" s="81">
        <f>分析係数表!H14</f>
        <v>1.1338759472354757E-3</v>
      </c>
      <c r="O11" s="82">
        <f t="shared" si="3"/>
        <v>3.5178752596719293E-2</v>
      </c>
      <c r="P11" s="76">
        <f>分析係数表!C14</f>
        <v>0.21988652218398286</v>
      </c>
      <c r="Q11" s="82">
        <f t="shared" si="4"/>
        <v>7.7353335632633609E-3</v>
      </c>
      <c r="R11" s="83">
        <v>8.8788380419564925E-2</v>
      </c>
      <c r="S11" s="84">
        <f t="shared" si="5"/>
        <v>0.32396840909757196</v>
      </c>
      <c r="T11" s="85">
        <f>分析係数表!F14</f>
        <v>0.30074349442379184</v>
      </c>
      <c r="U11" s="86">
        <f t="shared" si="6"/>
        <v>9.7431391434920342E-2</v>
      </c>
      <c r="V11" s="87">
        <f>分析係数表!D14</f>
        <v>4.8401486988847581E-2</v>
      </c>
      <c r="W11" s="167">
        <f t="shared" si="7"/>
        <v>0</v>
      </c>
      <c r="X11" s="76">
        <f>分析係数表!E14</f>
        <v>4.5501858736059476E-2</v>
      </c>
      <c r="Y11" s="166">
        <f t="shared" si="8"/>
        <v>0</v>
      </c>
    </row>
    <row r="12" spans="1:25" x14ac:dyDescent="0.2">
      <c r="A12" s="6" t="s">
        <v>225</v>
      </c>
      <c r="B12" s="5" t="s">
        <v>29</v>
      </c>
      <c r="C12" s="90"/>
      <c r="D12" s="107">
        <f>投入係数表!AJ12</f>
        <v>0.17317854977042363</v>
      </c>
      <c r="E12" s="110">
        <f t="shared" si="9"/>
        <v>17.317854977042362</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0.25495888020592594</v>
      </c>
      <c r="P12" s="76">
        <f>分析係数表!C15</f>
        <v>0</v>
      </c>
      <c r="Q12" s="82">
        <f t="shared" si="4"/>
        <v>0</v>
      </c>
      <c r="R12" s="83">
        <v>0</v>
      </c>
      <c r="S12" s="84">
        <f t="shared" si="5"/>
        <v>0</v>
      </c>
      <c r="T12" s="85">
        <f>分析係数表!F15</f>
        <v>0.30247314514114415</v>
      </c>
      <c r="U12" s="86">
        <f t="shared" si="6"/>
        <v>0</v>
      </c>
      <c r="V12" s="87">
        <f>分析係数表!D15</f>
        <v>2.9777666749937547E-2</v>
      </c>
      <c r="W12" s="167">
        <f t="shared" si="7"/>
        <v>0</v>
      </c>
      <c r="X12" s="76">
        <f>分析係数表!E15</f>
        <v>2.7329502872845367E-2</v>
      </c>
      <c r="Y12" s="166">
        <f t="shared" si="8"/>
        <v>0</v>
      </c>
    </row>
    <row r="13" spans="1:25" x14ac:dyDescent="0.2">
      <c r="A13" s="6" t="s">
        <v>226</v>
      </c>
      <c r="B13" s="5" t="s">
        <v>30</v>
      </c>
      <c r="C13" s="90"/>
      <c r="D13" s="107">
        <f>投入係数表!AJ13</f>
        <v>2.4257125530624622E-3</v>
      </c>
      <c r="E13" s="110">
        <f t="shared" si="9"/>
        <v>0.24257125530624621</v>
      </c>
      <c r="F13" s="85">
        <f>分析係数表!C16</f>
        <v>4.5651796563096703E-2</v>
      </c>
      <c r="G13" s="110">
        <f t="shared" si="0"/>
        <v>1.1073813599295743E-2</v>
      </c>
      <c r="H13" s="110">
        <v>1.5403682179447547E-2</v>
      </c>
      <c r="I13" s="110">
        <f t="shared" si="1"/>
        <v>1.5403682179447547E-2</v>
      </c>
      <c r="J13" s="85">
        <f>分析係数表!G16</f>
        <v>3.2758620689655175E-2</v>
      </c>
      <c r="K13" s="111">
        <f t="shared" si="2"/>
        <v>5.0460338174052315E-4</v>
      </c>
      <c r="L13" s="79"/>
      <c r="M13" s="80"/>
      <c r="N13" s="81">
        <f>分析係数表!H16</f>
        <v>1.6682570867246702E-2</v>
      </c>
      <c r="O13" s="82">
        <f t="shared" si="3"/>
        <v>0.51758045899727601</v>
      </c>
      <c r="P13" s="76">
        <f>分析係数表!C16</f>
        <v>4.5651796563096703E-2</v>
      </c>
      <c r="Q13" s="82">
        <f t="shared" si="4"/>
        <v>2.3628477819177859E-2</v>
      </c>
      <c r="R13" s="83">
        <v>2.9404961052898377E-2</v>
      </c>
      <c r="S13" s="84">
        <f t="shared" si="5"/>
        <v>4.4808643232345922E-2</v>
      </c>
      <c r="T13" s="85">
        <f>分析係数表!F16</f>
        <v>0.28965517241379313</v>
      </c>
      <c r="U13" s="86">
        <f t="shared" si="6"/>
        <v>1.2979055281093303E-2</v>
      </c>
      <c r="V13" s="87">
        <f>分析係数表!D16</f>
        <v>1.5517241379310345E-2</v>
      </c>
      <c r="W13" s="167">
        <f t="shared" si="7"/>
        <v>0</v>
      </c>
      <c r="X13" s="76">
        <f>分析係数表!E16</f>
        <v>1.5517241379310345E-2</v>
      </c>
      <c r="Y13" s="166">
        <f t="shared" si="8"/>
        <v>0</v>
      </c>
    </row>
    <row r="14" spans="1:25" x14ac:dyDescent="0.2">
      <c r="A14" s="6" t="s">
        <v>2</v>
      </c>
      <c r="B14" s="5" t="s">
        <v>364</v>
      </c>
      <c r="C14" s="90"/>
      <c r="D14" s="107">
        <f>投入係数表!AJ14</f>
        <v>2.3390799618816598E-3</v>
      </c>
      <c r="E14" s="110">
        <f t="shared" si="9"/>
        <v>0.23390799618816599</v>
      </c>
      <c r="F14" s="85">
        <f>分析係数表!C17</f>
        <v>0.18709439528023597</v>
      </c>
      <c r="G14" s="110">
        <f t="shared" si="0"/>
        <v>4.3762875098036655E-2</v>
      </c>
      <c r="H14" s="110">
        <v>8.3657863279359063E-2</v>
      </c>
      <c r="I14" s="110">
        <f t="shared" si="1"/>
        <v>8.3657863279359063E-2</v>
      </c>
      <c r="J14" s="85">
        <f>分析係数表!G17</f>
        <v>0.21183949688973955</v>
      </c>
      <c r="K14" s="111">
        <f t="shared" si="2"/>
        <v>1.7722039667970039E-2</v>
      </c>
      <c r="L14" s="79"/>
      <c r="M14" s="80"/>
      <c r="N14" s="81">
        <f>分析係数表!H17</f>
        <v>2.9525680606230704E-3</v>
      </c>
      <c r="O14" s="82">
        <f t="shared" si="3"/>
        <v>9.1604078543932418E-2</v>
      </c>
      <c r="P14" s="76">
        <f>分析係数表!C17</f>
        <v>0.18709439528023597</v>
      </c>
      <c r="Q14" s="82">
        <f t="shared" si="4"/>
        <v>1.7138609680380276E-2</v>
      </c>
      <c r="R14" s="83">
        <v>4.8164841268234747E-2</v>
      </c>
      <c r="S14" s="84">
        <f t="shared" si="5"/>
        <v>0.13182270454759382</v>
      </c>
      <c r="T14" s="85">
        <f>分析係数表!F17</f>
        <v>0.32134800738259622</v>
      </c>
      <c r="U14" s="86">
        <f t="shared" si="6"/>
        <v>4.2360963434153978E-2</v>
      </c>
      <c r="V14" s="87">
        <f>分析係数表!D17</f>
        <v>5.1062957139927541E-2</v>
      </c>
      <c r="W14" s="167">
        <f t="shared" si="7"/>
        <v>0</v>
      </c>
      <c r="X14" s="76">
        <f>分析係数表!E17</f>
        <v>4.9900881810103222E-2</v>
      </c>
      <c r="Y14" s="166">
        <f t="shared" si="8"/>
        <v>0</v>
      </c>
    </row>
    <row r="15" spans="1:25" x14ac:dyDescent="0.2">
      <c r="A15" s="6" t="s">
        <v>3</v>
      </c>
      <c r="B15" s="5" t="s">
        <v>31</v>
      </c>
      <c r="C15" s="90"/>
      <c r="D15" s="107">
        <f>投入係数表!AJ15</f>
        <v>8.6632591180802214E-4</v>
      </c>
      <c r="E15" s="110">
        <f t="shared" si="9"/>
        <v>8.6632591180802215E-2</v>
      </c>
      <c r="F15" s="85">
        <f>分析係数表!C18</f>
        <v>0.19379844961240311</v>
      </c>
      <c r="G15" s="110">
        <f t="shared" si="0"/>
        <v>1.6789261856744616E-2</v>
      </c>
      <c r="H15" s="110">
        <v>2.6976621457668958E-2</v>
      </c>
      <c r="I15" s="110">
        <f t="shared" si="1"/>
        <v>2.6976621457668958E-2</v>
      </c>
      <c r="J15" s="85">
        <f>分析係数表!G18</f>
        <v>0.21558441558441557</v>
      </c>
      <c r="K15" s="111">
        <f t="shared" si="2"/>
        <v>5.8157391713935672E-3</v>
      </c>
      <c r="L15" s="79"/>
      <c r="M15" s="80"/>
      <c r="N15" s="81">
        <f>分析係数表!H18</f>
        <v>4.3783328655627279E-4</v>
      </c>
      <c r="O15" s="82">
        <f t="shared" si="3"/>
        <v>1.3583874765069826E-2</v>
      </c>
      <c r="P15" s="76">
        <f>分析係数表!C18</f>
        <v>0.19379844961240311</v>
      </c>
      <c r="Q15" s="82">
        <f t="shared" si="4"/>
        <v>2.6325338691995789E-3</v>
      </c>
      <c r="R15" s="83">
        <v>8.7382548288544859E-3</v>
      </c>
      <c r="S15" s="84">
        <f t="shared" si="5"/>
        <v>3.5714876286523443E-2</v>
      </c>
      <c r="T15" s="85">
        <f>分析係数表!F18</f>
        <v>0.45643447461629277</v>
      </c>
      <c r="U15" s="86">
        <f t="shared" si="6"/>
        <v>1.6301500793825221E-2</v>
      </c>
      <c r="V15" s="87">
        <f>分析係数表!D18</f>
        <v>7.5088547815820542E-2</v>
      </c>
      <c r="W15" s="167">
        <f t="shared" si="7"/>
        <v>0</v>
      </c>
      <c r="X15" s="76">
        <f>分析係数表!E18</f>
        <v>7.5796930342384883E-2</v>
      </c>
      <c r="Y15" s="166">
        <f t="shared" si="8"/>
        <v>0</v>
      </c>
    </row>
    <row r="16" spans="1:25" x14ac:dyDescent="0.2">
      <c r="A16" s="6" t="s">
        <v>4</v>
      </c>
      <c r="B16" s="5" t="s">
        <v>32</v>
      </c>
      <c r="C16" s="90"/>
      <c r="D16" s="107">
        <f>投入係数表!AJ16</f>
        <v>0</v>
      </c>
      <c r="E16" s="110">
        <f t="shared" si="9"/>
        <v>0</v>
      </c>
      <c r="F16" s="85">
        <f>分析係数表!C19</f>
        <v>0.18975946996975368</v>
      </c>
      <c r="G16" s="110">
        <f t="shared" si="0"/>
        <v>0</v>
      </c>
      <c r="H16" s="110">
        <v>8.5461702643569604E-3</v>
      </c>
      <c r="I16" s="110">
        <f t="shared" si="1"/>
        <v>8.5461702643569604E-3</v>
      </c>
      <c r="J16" s="85">
        <f>分析係数表!G19</f>
        <v>5.7642820380854352E-2</v>
      </c>
      <c r="K16" s="111">
        <f t="shared" si="2"/>
        <v>4.926253574925268E-4</v>
      </c>
      <c r="L16" s="79"/>
      <c r="M16" s="80"/>
      <c r="N16" s="81">
        <f>分析係数表!H19</f>
        <v>-1.1226494527083918E-4</v>
      </c>
      <c r="O16" s="82">
        <f t="shared" si="3"/>
        <v>-3.4830448115563658E-3</v>
      </c>
      <c r="P16" s="76">
        <f>分析係数表!C19</f>
        <v>0.18975946996975368</v>
      </c>
      <c r="Q16" s="82">
        <f t="shared" si="4"/>
        <v>-6.6094073732183656E-4</v>
      </c>
      <c r="R16" s="83">
        <v>6.4248675967948105E-3</v>
      </c>
      <c r="S16" s="84">
        <f t="shared" si="5"/>
        <v>1.4971037861151771E-2</v>
      </c>
      <c r="T16" s="85">
        <f>分析係数表!F19</f>
        <v>0.23974952822096415</v>
      </c>
      <c r="U16" s="86">
        <f t="shared" si="6"/>
        <v>3.5892992641893295E-3</v>
      </c>
      <c r="V16" s="87">
        <f>分析係数表!D19</f>
        <v>4.54623434551381E-3</v>
      </c>
      <c r="W16" s="167">
        <f t="shared" si="7"/>
        <v>0</v>
      </c>
      <c r="X16" s="76">
        <f>分析係数表!E19</f>
        <v>4.7177903585520669E-3</v>
      </c>
      <c r="Y16" s="166">
        <f t="shared" si="8"/>
        <v>0</v>
      </c>
    </row>
    <row r="17" spans="1:25" x14ac:dyDescent="0.2">
      <c r="A17" s="6" t="s">
        <v>5</v>
      </c>
      <c r="B17" s="5" t="s">
        <v>33</v>
      </c>
      <c r="C17" s="90"/>
      <c r="D17" s="107">
        <f>投入係数表!AJ17</f>
        <v>1.55938664125444E-3</v>
      </c>
      <c r="E17" s="110">
        <f t="shared" si="9"/>
        <v>0.15593866412544399</v>
      </c>
      <c r="F17" s="85">
        <f>分析係数表!C20</f>
        <v>6.5301867121599799E-2</v>
      </c>
      <c r="G17" s="110">
        <f t="shared" si="0"/>
        <v>1.0183085923839525E-2</v>
      </c>
      <c r="H17" s="110">
        <v>1.4135413699319255E-2</v>
      </c>
      <c r="I17" s="110">
        <f t="shared" si="1"/>
        <v>1.4135413699319255E-2</v>
      </c>
      <c r="J17" s="85">
        <f>分析係数表!G20</f>
        <v>0.10011990407673861</v>
      </c>
      <c r="K17" s="111">
        <f t="shared" si="2"/>
        <v>1.4152362636608606E-3</v>
      </c>
      <c r="L17" s="79"/>
      <c r="M17" s="80"/>
      <c r="N17" s="81">
        <f>分析係数表!H20</f>
        <v>5.5009823182711204E-4</v>
      </c>
      <c r="O17" s="82">
        <f t="shared" si="3"/>
        <v>1.7066919576626195E-2</v>
      </c>
      <c r="P17" s="76">
        <f>分析係数表!C20</f>
        <v>6.5301867121599799E-2</v>
      </c>
      <c r="Q17" s="82">
        <f t="shared" si="4"/>
        <v>1.114501714367874E-3</v>
      </c>
      <c r="R17" s="83">
        <v>4.6462349520260664E-3</v>
      </c>
      <c r="S17" s="84">
        <f t="shared" si="5"/>
        <v>1.8781648651345323E-2</v>
      </c>
      <c r="T17" s="85">
        <f>分析係数表!F20</f>
        <v>0.22242206235011991</v>
      </c>
      <c r="U17" s="86">
        <f t="shared" si="6"/>
        <v>4.1774530273675746E-3</v>
      </c>
      <c r="V17" s="87">
        <f>分析係数表!D20</f>
        <v>4.3465227817745804E-2</v>
      </c>
      <c r="W17" s="167">
        <f t="shared" si="7"/>
        <v>0</v>
      </c>
      <c r="X17" s="76">
        <f>分析係数表!E20</f>
        <v>4.6762589928057555E-2</v>
      </c>
      <c r="Y17" s="166">
        <f t="shared" si="8"/>
        <v>0</v>
      </c>
    </row>
    <row r="18" spans="1:25" x14ac:dyDescent="0.2">
      <c r="A18" s="6" t="s">
        <v>6</v>
      </c>
      <c r="B18" s="5" t="s">
        <v>34</v>
      </c>
      <c r="C18" s="90"/>
      <c r="D18" s="107">
        <f>投入係数表!AJ18</f>
        <v>3.4653036472320889E-4</v>
      </c>
      <c r="E18" s="110">
        <f t="shared" si="9"/>
        <v>3.4653036472320889E-2</v>
      </c>
      <c r="F18" s="85">
        <f>分析係数表!C21</f>
        <v>0.11128404669260705</v>
      </c>
      <c r="G18" s="110">
        <f t="shared" si="0"/>
        <v>3.856330128826373E-3</v>
      </c>
      <c r="H18" s="110">
        <v>1.4364755593271241E-2</v>
      </c>
      <c r="I18" s="110">
        <f t="shared" si="1"/>
        <v>1.4364755593271241E-2</v>
      </c>
      <c r="J18" s="85">
        <f>分析係数表!G21</f>
        <v>0.28512917454316322</v>
      </c>
      <c r="K18" s="111">
        <f t="shared" si="2"/>
        <v>4.095810904823716E-3</v>
      </c>
      <c r="L18" s="79"/>
      <c r="M18" s="80"/>
      <c r="N18" s="81">
        <f>分析係数表!H21</f>
        <v>9.2057255122088126E-4</v>
      </c>
      <c r="O18" s="82">
        <f t="shared" si="3"/>
        <v>2.85609674547622E-2</v>
      </c>
      <c r="P18" s="76">
        <f>分析係数表!C21</f>
        <v>0.11128404669260705</v>
      </c>
      <c r="Q18" s="82">
        <f t="shared" si="4"/>
        <v>3.1783800358217871E-3</v>
      </c>
      <c r="R18" s="83">
        <v>1.0730126075058487E-2</v>
      </c>
      <c r="S18" s="84">
        <f t="shared" si="5"/>
        <v>2.5094881668329728E-2</v>
      </c>
      <c r="T18" s="85">
        <f>分析係数表!F21</f>
        <v>0.42485822306238186</v>
      </c>
      <c r="U18" s="86">
        <f t="shared" si="6"/>
        <v>1.0661766833567309E-2</v>
      </c>
      <c r="V18" s="87">
        <f>分析係数表!D21</f>
        <v>9.2470069313169506E-2</v>
      </c>
      <c r="W18" s="167">
        <f t="shared" si="7"/>
        <v>0</v>
      </c>
      <c r="X18" s="76">
        <f>分析係数表!E21</f>
        <v>8.1758034026465032E-2</v>
      </c>
      <c r="Y18" s="166">
        <f t="shared" si="8"/>
        <v>0</v>
      </c>
    </row>
    <row r="19" spans="1:25" x14ac:dyDescent="0.2">
      <c r="A19" s="6" t="s">
        <v>7</v>
      </c>
      <c r="B19" s="5" t="s">
        <v>268</v>
      </c>
      <c r="C19" s="90"/>
      <c r="D19" s="107">
        <f>投入係数表!AJ19</f>
        <v>0</v>
      </c>
      <c r="E19" s="110">
        <f t="shared" si="9"/>
        <v>0</v>
      </c>
      <c r="F19" s="85">
        <f>分析係数表!C22</f>
        <v>0.13366912049593183</v>
      </c>
      <c r="G19" s="110">
        <f t="shared" si="0"/>
        <v>0</v>
      </c>
      <c r="H19" s="110">
        <v>8.1200316418014538E-3</v>
      </c>
      <c r="I19" s="110">
        <f t="shared" si="1"/>
        <v>8.1200316418014538E-3</v>
      </c>
      <c r="J19" s="85">
        <f>分析係数表!G22</f>
        <v>0.19466531325776801</v>
      </c>
      <c r="K19" s="111">
        <f t="shared" si="2"/>
        <v>1.5806885032142682E-3</v>
      </c>
      <c r="L19" s="79"/>
      <c r="M19" s="80"/>
      <c r="N19" s="81">
        <f>分析係数表!H22</f>
        <v>4.490597810833567E-5</v>
      </c>
      <c r="O19" s="82">
        <f t="shared" si="3"/>
        <v>1.3932179246225463E-3</v>
      </c>
      <c r="P19" s="76">
        <f>分析係数表!C22</f>
        <v>0.13366912049593183</v>
      </c>
      <c r="Q19" s="82">
        <f t="shared" si="4"/>
        <v>1.862302146434632E-4</v>
      </c>
      <c r="R19" s="83">
        <v>3.2166843569315781E-3</v>
      </c>
      <c r="S19" s="84">
        <f t="shared" si="5"/>
        <v>1.1336715998733031E-2</v>
      </c>
      <c r="T19" s="85">
        <f>分析係数表!F22</f>
        <v>0.41154908926859529</v>
      </c>
      <c r="U19" s="86">
        <f t="shared" si="6"/>
        <v>4.6656151445752924E-3</v>
      </c>
      <c r="V19" s="87">
        <f>分析係数表!D22</f>
        <v>4.4775277730784414E-2</v>
      </c>
      <c r="W19" s="167">
        <f t="shared" si="7"/>
        <v>0</v>
      </c>
      <c r="X19" s="76">
        <f>分析係数表!E22</f>
        <v>4.7087351266001241E-2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6.9660896231127313E-4</v>
      </c>
      <c r="P20" s="76">
        <f>分析係数表!C23</f>
        <v>0</v>
      </c>
      <c r="Q20" s="82">
        <f t="shared" si="4"/>
        <v>0</v>
      </c>
      <c r="R20" s="83">
        <v>0</v>
      </c>
      <c r="S20" s="84">
        <f t="shared" si="5"/>
        <v>0</v>
      </c>
      <c r="T20" s="85">
        <f>分析係数表!F23</f>
        <v>0.43921610853881771</v>
      </c>
      <c r="U20" s="86">
        <f t="shared" si="6"/>
        <v>0</v>
      </c>
      <c r="V20" s="87">
        <f>分析係数表!D23</f>
        <v>6.2775923333692252E-2</v>
      </c>
      <c r="W20" s="167">
        <f t="shared" si="7"/>
        <v>0</v>
      </c>
      <c r="X20" s="76">
        <f>分析係数表!E23</f>
        <v>6.6759987078712182E-2</v>
      </c>
      <c r="Y20" s="166">
        <f t="shared" si="8"/>
        <v>0</v>
      </c>
    </row>
    <row r="21" spans="1:25" x14ac:dyDescent="0.2">
      <c r="A21" s="6" t="s">
        <v>9</v>
      </c>
      <c r="B21" s="5" t="s">
        <v>270</v>
      </c>
      <c r="C21" s="90"/>
      <c r="D21" s="107">
        <f>投入係数表!AJ21</f>
        <v>1.3341419041843541E-2</v>
      </c>
      <c r="E21" s="110">
        <f t="shared" si="9"/>
        <v>1.3341419041843541</v>
      </c>
      <c r="F21" s="85">
        <f>分析係数表!C24</f>
        <v>0.55726027397260269</v>
      </c>
      <c r="G21" s="110">
        <f t="shared" si="0"/>
        <v>0.74346428304410306</v>
      </c>
      <c r="H21" s="110">
        <v>0.81226559373139451</v>
      </c>
      <c r="I21" s="110">
        <f t="shared" si="1"/>
        <v>0.81226559373139451</v>
      </c>
      <c r="J21" s="85">
        <f>分析係数表!G24</f>
        <v>0.20783847980997625</v>
      </c>
      <c r="K21" s="111">
        <f t="shared" si="2"/>
        <v>0.1688200462030808</v>
      </c>
      <c r="L21" s="79"/>
      <c r="M21" s="80"/>
      <c r="N21" s="81">
        <f>分析係数表!H24</f>
        <v>3.255683412854336E-4</v>
      </c>
      <c r="O21" s="82">
        <f t="shared" si="3"/>
        <v>1.010082995351346E-2</v>
      </c>
      <c r="P21" s="76">
        <f>分析係数表!C24</f>
        <v>0.55726027397260269</v>
      </c>
      <c r="Q21" s="82">
        <f t="shared" si="4"/>
        <v>5.6287912672455826E-3</v>
      </c>
      <c r="R21" s="83">
        <v>2.8998915906894358E-2</v>
      </c>
      <c r="S21" s="84">
        <f t="shared" si="5"/>
        <v>0.84126450963828892</v>
      </c>
      <c r="T21" s="85">
        <f>分析係数表!F24</f>
        <v>0.38954869358669836</v>
      </c>
      <c r="U21" s="86">
        <f t="shared" si="6"/>
        <v>0.32771349069044986</v>
      </c>
      <c r="V21" s="87">
        <f>分析係数表!D24</f>
        <v>4.1567695961995249E-3</v>
      </c>
      <c r="W21" s="167">
        <f t="shared" si="7"/>
        <v>0</v>
      </c>
      <c r="X21" s="76">
        <f>分析係数表!E24</f>
        <v>2.3752969121140144E-3</v>
      </c>
      <c r="Y21" s="166">
        <f t="shared" si="8"/>
        <v>0</v>
      </c>
    </row>
    <row r="22" spans="1:25" x14ac:dyDescent="0.2">
      <c r="A22" s="6" t="s">
        <v>10</v>
      </c>
      <c r="B22" s="5" t="s">
        <v>271</v>
      </c>
      <c r="C22" s="90"/>
      <c r="D22" s="107">
        <f>投入係数表!AJ22</f>
        <v>0</v>
      </c>
      <c r="E22" s="110">
        <f t="shared" si="9"/>
        <v>0</v>
      </c>
      <c r="F22" s="85">
        <f>分析係数表!C25</f>
        <v>7.2460776218001621E-2</v>
      </c>
      <c r="G22" s="110">
        <f t="shared" si="0"/>
        <v>0</v>
      </c>
      <c r="H22" s="110">
        <v>2.150945455711176E-2</v>
      </c>
      <c r="I22" s="110">
        <f t="shared" si="1"/>
        <v>2.150945455711176E-2</v>
      </c>
      <c r="J22" s="85">
        <f>分析係数表!G25</f>
        <v>0.19694960212201593</v>
      </c>
      <c r="K22" s="111">
        <f t="shared" si="2"/>
        <v>4.2362785168847438E-3</v>
      </c>
      <c r="L22" s="79"/>
      <c r="M22" s="80"/>
      <c r="N22" s="81">
        <f>分析係数表!H25</f>
        <v>5.0519225371877636E-4</v>
      </c>
      <c r="O22" s="82">
        <f t="shared" si="3"/>
        <v>1.5673701652003647E-2</v>
      </c>
      <c r="P22" s="76">
        <f>分析係数表!C25</f>
        <v>7.2460776218001621E-2</v>
      </c>
      <c r="Q22" s="82">
        <f t="shared" si="4"/>
        <v>1.1357285879135587E-3</v>
      </c>
      <c r="R22" s="83">
        <v>1.6631521264248324E-2</v>
      </c>
      <c r="S22" s="84">
        <f t="shared" si="5"/>
        <v>3.8140975821360085E-2</v>
      </c>
      <c r="T22" s="85">
        <f>分析係数表!F25</f>
        <v>0.34811560565870908</v>
      </c>
      <c r="U22" s="86">
        <f t="shared" si="6"/>
        <v>1.3277468898466946E-2</v>
      </c>
      <c r="V22" s="87">
        <f>分析係数表!D25</f>
        <v>1.248894783377542E-2</v>
      </c>
      <c r="W22" s="167">
        <f t="shared" si="7"/>
        <v>0</v>
      </c>
      <c r="X22" s="76">
        <f>分析係数表!E25</f>
        <v>1.1715296198054819E-2</v>
      </c>
      <c r="Y22" s="166">
        <f t="shared" si="8"/>
        <v>0</v>
      </c>
    </row>
    <row r="23" spans="1:25" x14ac:dyDescent="0.2">
      <c r="A23" s="6" t="s">
        <v>11</v>
      </c>
      <c r="B23" s="5" t="s">
        <v>35</v>
      </c>
      <c r="C23" s="90"/>
      <c r="D23" s="107">
        <f>投入係数表!AJ23</f>
        <v>8.6632591180802222E-5</v>
      </c>
      <c r="E23" s="110">
        <f t="shared" si="9"/>
        <v>8.6632591180802222E-3</v>
      </c>
      <c r="F23" s="85">
        <f>分析係数表!C26</f>
        <v>0.52994639944068989</v>
      </c>
      <c r="G23" s="110">
        <f t="shared" si="0"/>
        <v>4.5910629770483406E-3</v>
      </c>
      <c r="H23" s="110">
        <v>3.7418817637645527E-2</v>
      </c>
      <c r="I23" s="110">
        <f t="shared" si="1"/>
        <v>3.7418817637645527E-2</v>
      </c>
      <c r="J23" s="85">
        <f>分析係数表!G26</f>
        <v>0.19649205047072152</v>
      </c>
      <c r="K23" s="111">
        <f t="shared" si="2"/>
        <v>7.3525002038109695E-3</v>
      </c>
      <c r="L23" s="79"/>
      <c r="M23" s="80"/>
      <c r="N23" s="81">
        <f>分析係数表!H26</f>
        <v>1.0148751052483862E-2</v>
      </c>
      <c r="O23" s="82">
        <f t="shared" si="3"/>
        <v>0.31486725096469548</v>
      </c>
      <c r="P23" s="76">
        <f>分析係数表!C26</f>
        <v>0.52994639944068989</v>
      </c>
      <c r="Q23" s="82">
        <f t="shared" si="4"/>
        <v>0.16686276595052846</v>
      </c>
      <c r="R23" s="83">
        <v>0.19499573386963742</v>
      </c>
      <c r="S23" s="84">
        <f t="shared" si="5"/>
        <v>0.23241455150728296</v>
      </c>
      <c r="T23" s="85">
        <f>分析係数表!F26</f>
        <v>0.33286456502207118</v>
      </c>
      <c r="U23" s="86">
        <f t="shared" si="6"/>
        <v>7.7362568592271502E-2</v>
      </c>
      <c r="V23" s="87">
        <f>分析係数表!D26</f>
        <v>1.68365951794992E-2</v>
      </c>
      <c r="W23" s="167">
        <f t="shared" si="7"/>
        <v>0</v>
      </c>
      <c r="X23" s="76">
        <f>分析係数表!E26</f>
        <v>1.8360092191101216E-2</v>
      </c>
      <c r="Y23" s="166">
        <f t="shared" si="8"/>
        <v>0</v>
      </c>
    </row>
    <row r="24" spans="1:25" x14ac:dyDescent="0.2">
      <c r="A24" s="6" t="s">
        <v>12</v>
      </c>
      <c r="B24" s="5" t="s">
        <v>365</v>
      </c>
      <c r="C24" s="90"/>
      <c r="D24" s="107">
        <f>投入係数表!AJ24</f>
        <v>0</v>
      </c>
      <c r="E24" s="110">
        <f t="shared" si="9"/>
        <v>0</v>
      </c>
      <c r="F24" s="85">
        <f>分析係数表!C27</f>
        <v>1</v>
      </c>
      <c r="G24" s="110">
        <f t="shared" si="0"/>
        <v>0</v>
      </c>
      <c r="H24" s="110">
        <v>5.547101005730551E-3</v>
      </c>
      <c r="I24" s="110">
        <f t="shared" si="1"/>
        <v>5.547101005730551E-3</v>
      </c>
      <c r="J24" s="85">
        <f>分析係数表!G27</f>
        <v>0.17101837770961673</v>
      </c>
      <c r="K24" s="111">
        <f t="shared" si="2"/>
        <v>9.4865621499142221E-4</v>
      </c>
      <c r="L24" s="79"/>
      <c r="M24" s="80"/>
      <c r="N24" s="81">
        <f>分析係数表!H27</f>
        <v>1.1349985966881842E-2</v>
      </c>
      <c r="O24" s="82">
        <f t="shared" si="3"/>
        <v>0.35213583044834862</v>
      </c>
      <c r="P24" s="76">
        <f>分析係数表!C27</f>
        <v>1</v>
      </c>
      <c r="Q24" s="82">
        <f t="shared" si="4"/>
        <v>0.35213583044834862</v>
      </c>
      <c r="R24" s="83">
        <v>0.36607614876110256</v>
      </c>
      <c r="S24" s="84">
        <f t="shared" si="5"/>
        <v>0.37162324976683309</v>
      </c>
      <c r="T24" s="85">
        <f>分析係数表!F27</f>
        <v>0.32043714720210326</v>
      </c>
      <c r="U24" s="86">
        <f t="shared" si="6"/>
        <v>0.11908189398925868</v>
      </c>
      <c r="V24" s="87">
        <f>分析係数表!D27</f>
        <v>8.5186998994767633E-3</v>
      </c>
      <c r="W24" s="167">
        <f t="shared" si="7"/>
        <v>0</v>
      </c>
      <c r="X24" s="76">
        <f>分析係数表!E27</f>
        <v>1.0026548444467355E-2</v>
      </c>
      <c r="Y24" s="166">
        <f t="shared" si="8"/>
        <v>0</v>
      </c>
    </row>
    <row r="25" spans="1:25" x14ac:dyDescent="0.2">
      <c r="A25" s="6" t="s">
        <v>13</v>
      </c>
      <c r="B25" s="5" t="s">
        <v>191</v>
      </c>
      <c r="C25" s="90"/>
      <c r="D25" s="107">
        <f>投入係数表!AJ25</f>
        <v>0</v>
      </c>
      <c r="E25" s="110">
        <f t="shared" si="9"/>
        <v>0</v>
      </c>
      <c r="F25" s="85">
        <f>分析係数表!C28</f>
        <v>0.16640624999999998</v>
      </c>
      <c r="G25" s="110">
        <f t="shared" si="0"/>
        <v>0</v>
      </c>
      <c r="H25" s="110">
        <v>2.7569480720123891E-2</v>
      </c>
      <c r="I25" s="110">
        <f t="shared" si="1"/>
        <v>2.7569480720123891E-2</v>
      </c>
      <c r="J25" s="85">
        <f>分析係数表!G28</f>
        <v>0.1248661800486618</v>
      </c>
      <c r="K25" s="111">
        <f t="shared" si="2"/>
        <v>3.4424957434471002E-3</v>
      </c>
      <c r="L25" s="79"/>
      <c r="M25" s="80"/>
      <c r="N25" s="81">
        <f>分析係数表!H28</f>
        <v>1.9927027785573953E-2</v>
      </c>
      <c r="O25" s="82">
        <f t="shared" si="3"/>
        <v>0.61824045405125483</v>
      </c>
      <c r="P25" s="76">
        <f>分析係数表!C28</f>
        <v>0.16640624999999998</v>
      </c>
      <c r="Q25" s="82">
        <f t="shared" si="4"/>
        <v>0.10287907555696661</v>
      </c>
      <c r="R25" s="83">
        <v>0.12198770581626826</v>
      </c>
      <c r="S25" s="84">
        <f t="shared" si="5"/>
        <v>0.14955718653639216</v>
      </c>
      <c r="T25" s="85">
        <f>分析係数表!F28</f>
        <v>0.21187347931873479</v>
      </c>
      <c r="U25" s="86">
        <f t="shared" si="6"/>
        <v>3.1687201468586446E-2</v>
      </c>
      <c r="V25" s="87">
        <f>分析係数表!D28</f>
        <v>2.0145985401459853E-2</v>
      </c>
      <c r="W25" s="167">
        <f t="shared" si="7"/>
        <v>0</v>
      </c>
      <c r="X25" s="76">
        <f>分析係数表!E28</f>
        <v>2.0145985401459853E-2</v>
      </c>
      <c r="Y25" s="166">
        <f t="shared" si="8"/>
        <v>0</v>
      </c>
    </row>
    <row r="26" spans="1:25" x14ac:dyDescent="0.2">
      <c r="A26" s="6" t="s">
        <v>14</v>
      </c>
      <c r="B26" s="5" t="s">
        <v>50</v>
      </c>
      <c r="C26" s="90"/>
      <c r="D26" s="107">
        <f>投入係数表!AJ26</f>
        <v>3.3786710560512866E-3</v>
      </c>
      <c r="E26" s="110">
        <f t="shared" si="9"/>
        <v>0.33786710560512867</v>
      </c>
      <c r="F26" s="85">
        <f>分析係数表!C29</f>
        <v>0.73364739989128469</v>
      </c>
      <c r="G26" s="110">
        <f t="shared" si="0"/>
        <v>0.24787532353599676</v>
      </c>
      <c r="H26" s="110">
        <v>0.37070545423944945</v>
      </c>
      <c r="I26" s="110">
        <f t="shared" si="1"/>
        <v>0.37070545423944945</v>
      </c>
      <c r="J26" s="85">
        <f>分析係数表!G29</f>
        <v>0.26009380097879281</v>
      </c>
      <c r="K26" s="111">
        <f t="shared" si="2"/>
        <v>9.6418190636708354E-2</v>
      </c>
      <c r="L26" s="79"/>
      <c r="M26" s="80"/>
      <c r="N26" s="81">
        <f>分析係数表!H29</f>
        <v>1.0137524557956778E-2</v>
      </c>
      <c r="O26" s="82">
        <f t="shared" si="3"/>
        <v>0.31451894648353984</v>
      </c>
      <c r="P26" s="76">
        <f>分析係数表!C29</f>
        <v>0.73364739989128469</v>
      </c>
      <c r="Q26" s="82">
        <f t="shared" si="4"/>
        <v>0.23074600730419512</v>
      </c>
      <c r="R26" s="83">
        <v>0.380658883242318</v>
      </c>
      <c r="S26" s="84">
        <f t="shared" si="5"/>
        <v>0.75136433748176745</v>
      </c>
      <c r="T26" s="85">
        <f>分析係数表!F29</f>
        <v>0.41032830342577487</v>
      </c>
      <c r="U26" s="86">
        <f t="shared" si="6"/>
        <v>0.308306053853525</v>
      </c>
      <c r="V26" s="87">
        <f>分析係数表!D29</f>
        <v>0.11816884176182708</v>
      </c>
      <c r="W26" s="167">
        <f t="shared" si="7"/>
        <v>0</v>
      </c>
      <c r="X26" s="76">
        <f>分析係数表!E29</f>
        <v>9.9714518760195756E-2</v>
      </c>
      <c r="Y26" s="166">
        <f t="shared" si="8"/>
        <v>0</v>
      </c>
    </row>
    <row r="27" spans="1:25" x14ac:dyDescent="0.2">
      <c r="A27" s="6" t="s">
        <v>15</v>
      </c>
      <c r="B27" s="5" t="s">
        <v>36</v>
      </c>
      <c r="C27" s="90"/>
      <c r="D27" s="107">
        <f>投入係数表!AJ27</f>
        <v>2.3390799618816598E-3</v>
      </c>
      <c r="E27" s="110">
        <f t="shared" si="9"/>
        <v>0.23390799618816599</v>
      </c>
      <c r="F27" s="85">
        <f>分析係数表!C30</f>
        <v>1</v>
      </c>
      <c r="G27" s="110">
        <f t="shared" si="0"/>
        <v>0.23390799618816599</v>
      </c>
      <c r="H27" s="110">
        <v>0.27887662408701896</v>
      </c>
      <c r="I27" s="110">
        <f t="shared" si="1"/>
        <v>0.27887662408701896</v>
      </c>
      <c r="J27" s="85">
        <f>分析係数表!G30</f>
        <v>0.34455785557569396</v>
      </c>
      <c r="K27" s="111">
        <f t="shared" si="2"/>
        <v>9.6089131565612176E-2</v>
      </c>
      <c r="L27" s="79"/>
      <c r="M27" s="80"/>
      <c r="N27" s="81">
        <f>分析係数表!H30</f>
        <v>0</v>
      </c>
      <c r="O27" s="82">
        <f t="shared" si="3"/>
        <v>0</v>
      </c>
      <c r="P27" s="76">
        <f>分析係数表!C30</f>
        <v>1</v>
      </c>
      <c r="Q27" s="82">
        <f t="shared" si="4"/>
        <v>0</v>
      </c>
      <c r="R27" s="83">
        <v>7.6969118712555878E-2</v>
      </c>
      <c r="S27" s="84">
        <f t="shared" si="5"/>
        <v>0.35584574279957482</v>
      </c>
      <c r="T27" s="85">
        <f>分析係数表!F30</f>
        <v>0.43861490031479539</v>
      </c>
      <c r="U27" s="86">
        <f t="shared" si="6"/>
        <v>0.15607924500547982</v>
      </c>
      <c r="V27" s="87">
        <f>分析係数表!D30</f>
        <v>0.11847753505675857</v>
      </c>
      <c r="W27" s="167">
        <f t="shared" si="7"/>
        <v>0</v>
      </c>
      <c r="X27" s="76">
        <f>分析係数表!E30</f>
        <v>7.8889630830869029E-2</v>
      </c>
      <c r="Y27" s="166">
        <f t="shared" si="8"/>
        <v>0</v>
      </c>
    </row>
    <row r="28" spans="1:25" x14ac:dyDescent="0.2">
      <c r="A28" s="6" t="s">
        <v>16</v>
      </c>
      <c r="B28" s="5" t="s">
        <v>192</v>
      </c>
      <c r="C28" s="90"/>
      <c r="D28" s="107">
        <f>投入係数表!AJ28</f>
        <v>1.1175604262323486E-2</v>
      </c>
      <c r="E28" s="110">
        <f t="shared" si="9"/>
        <v>1.1175604262323486</v>
      </c>
      <c r="F28" s="85">
        <f>分析係数表!C31</f>
        <v>8.5246870996353641E-2</v>
      </c>
      <c r="G28" s="110">
        <f t="shared" si="0"/>
        <v>9.5268529485659018E-2</v>
      </c>
      <c r="H28" s="110">
        <v>0.11239389746324785</v>
      </c>
      <c r="I28" s="110">
        <f t="shared" si="1"/>
        <v>0.11239389746324785</v>
      </c>
      <c r="J28" s="85">
        <f>分析係数表!G31</f>
        <v>7.1346375143843496E-2</v>
      </c>
      <c r="K28" s="111">
        <f t="shared" si="2"/>
        <v>8.0188971722915618E-3</v>
      </c>
      <c r="L28" s="79"/>
      <c r="M28" s="80"/>
      <c r="N28" s="81">
        <f>分析係数表!H31</f>
        <v>2.2093741229301151E-2</v>
      </c>
      <c r="O28" s="82">
        <f t="shared" si="3"/>
        <v>0.68546321891429285</v>
      </c>
      <c r="P28" s="76">
        <f>分析係数表!C31</f>
        <v>8.5246870996353641E-2</v>
      </c>
      <c r="Q28" s="82">
        <f t="shared" si="4"/>
        <v>5.8433594595532039E-2</v>
      </c>
      <c r="R28" s="83">
        <v>7.9798847400953152E-2</v>
      </c>
      <c r="S28" s="84">
        <f t="shared" si="5"/>
        <v>0.19219274486420101</v>
      </c>
      <c r="T28" s="85">
        <f>分析係数表!F31</f>
        <v>0.34637514384349827</v>
      </c>
      <c r="U28" s="86">
        <f t="shared" si="6"/>
        <v>6.6570789648014383E-2</v>
      </c>
      <c r="V28" s="87">
        <f>分析係数表!D31</f>
        <v>0.16455696202531644</v>
      </c>
      <c r="W28" s="167">
        <f t="shared" si="7"/>
        <v>0</v>
      </c>
      <c r="X28" s="76">
        <f>分析係数表!E31</f>
        <v>0.14384349827387802</v>
      </c>
      <c r="Y28" s="166">
        <f t="shared" si="8"/>
        <v>0</v>
      </c>
    </row>
    <row r="29" spans="1:25" x14ac:dyDescent="0.2">
      <c r="A29" s="6" t="s">
        <v>17</v>
      </c>
      <c r="B29" s="5" t="s">
        <v>272</v>
      </c>
      <c r="C29" s="90"/>
      <c r="D29" s="107">
        <f>投入係数表!AJ29</f>
        <v>4.6781599237633196E-3</v>
      </c>
      <c r="E29" s="110">
        <f t="shared" si="9"/>
        <v>0.46781599237633198</v>
      </c>
      <c r="F29" s="85">
        <f>分析係数表!C32</f>
        <v>0.30214830214830213</v>
      </c>
      <c r="G29" s="110">
        <f t="shared" si="0"/>
        <v>0.14134980781433176</v>
      </c>
      <c r="H29" s="110">
        <v>0.15481143275999509</v>
      </c>
      <c r="I29" s="110">
        <f t="shared" si="1"/>
        <v>0.15481143275999509</v>
      </c>
      <c r="J29" s="85">
        <f>分析係数表!G32</f>
        <v>0.14123006833712984</v>
      </c>
      <c r="K29" s="111">
        <f t="shared" si="2"/>
        <v>2.1864029228063089E-2</v>
      </c>
      <c r="L29" s="79"/>
      <c r="M29" s="80"/>
      <c r="N29" s="81">
        <f>分析係数表!H32</f>
        <v>6.1970249789503225E-3</v>
      </c>
      <c r="O29" s="82">
        <f t="shared" si="3"/>
        <v>0.19226407359791139</v>
      </c>
      <c r="P29" s="76">
        <f>分析係数表!C32</f>
        <v>0.30214830214830213</v>
      </c>
      <c r="Q29" s="82">
        <f t="shared" si="4"/>
        <v>5.809226340172513E-2</v>
      </c>
      <c r="R29" s="83">
        <v>7.5496868630429356E-2</v>
      </c>
      <c r="S29" s="84">
        <f t="shared" si="5"/>
        <v>0.23030830139042446</v>
      </c>
      <c r="T29" s="85">
        <f>分析係数表!F32</f>
        <v>0.48519362186788156</v>
      </c>
      <c r="U29" s="86">
        <f t="shared" si="6"/>
        <v>0.11174411889785971</v>
      </c>
      <c r="V29" s="87">
        <f>分析係数表!D32</f>
        <v>2.5056947608200455E-2</v>
      </c>
      <c r="W29" s="167">
        <f t="shared" si="7"/>
        <v>0</v>
      </c>
      <c r="X29" s="76">
        <f>分析係数表!E32</f>
        <v>3.644646924829157E-2</v>
      </c>
      <c r="Y29" s="166">
        <f t="shared" si="8"/>
        <v>0</v>
      </c>
    </row>
    <row r="30" spans="1:25" x14ac:dyDescent="0.2">
      <c r="A30" s="6" t="s">
        <v>18</v>
      </c>
      <c r="B30" s="5" t="s">
        <v>273</v>
      </c>
      <c r="C30" s="90"/>
      <c r="D30" s="107">
        <f>投入係数表!AJ30</f>
        <v>3.8118340119552975E-3</v>
      </c>
      <c r="E30" s="110">
        <f t="shared" si="9"/>
        <v>0.38118340119552974</v>
      </c>
      <c r="F30" s="85">
        <f>分析係数表!C33</f>
        <v>0.62789160608063455</v>
      </c>
      <c r="G30" s="110">
        <f t="shared" si="0"/>
        <v>0.23934185798794003</v>
      </c>
      <c r="H30" s="110">
        <v>0.26731707114060382</v>
      </c>
      <c r="I30" s="110">
        <f t="shared" si="1"/>
        <v>0.26731707114060382</v>
      </c>
      <c r="J30" s="85">
        <f>分析係数表!G33</f>
        <v>0.50525210084033612</v>
      </c>
      <c r="K30" s="111">
        <f t="shared" si="2"/>
        <v>0.13506251178427567</v>
      </c>
      <c r="L30" s="79"/>
      <c r="M30" s="80"/>
      <c r="N30" s="81">
        <f>分析係数表!H33</f>
        <v>9.5425203480213302E-4</v>
      </c>
      <c r="O30" s="82">
        <f t="shared" si="3"/>
        <v>2.9605880898229107E-2</v>
      </c>
      <c r="P30" s="76">
        <f>分析係数表!C33</f>
        <v>0.62789160608063455</v>
      </c>
      <c r="Q30" s="82">
        <f t="shared" si="4"/>
        <v>1.8589284106621053E-2</v>
      </c>
      <c r="R30" s="83">
        <v>8.1617307330406494E-2</v>
      </c>
      <c r="S30" s="84">
        <f t="shared" si="5"/>
        <v>0.34893437847101033</v>
      </c>
      <c r="T30" s="85">
        <f>分析係数表!F33</f>
        <v>0.63235294117647056</v>
      </c>
      <c r="U30" s="86">
        <f t="shared" si="6"/>
        <v>0.2206496805037271</v>
      </c>
      <c r="V30" s="87">
        <f>分析係数表!D33</f>
        <v>0.1134453781512605</v>
      </c>
      <c r="W30" s="167">
        <f t="shared" si="7"/>
        <v>0</v>
      </c>
      <c r="X30" s="76">
        <f>分析係数表!E33</f>
        <v>0.10189075630252101</v>
      </c>
      <c r="Y30" s="166">
        <f t="shared" si="8"/>
        <v>0</v>
      </c>
    </row>
    <row r="31" spans="1:25" x14ac:dyDescent="0.2">
      <c r="A31" s="6" t="s">
        <v>19</v>
      </c>
      <c r="B31" s="5" t="s">
        <v>274</v>
      </c>
      <c r="C31" s="90"/>
      <c r="D31" s="107">
        <f>投入係数表!AJ31</f>
        <v>6.0729446417742354E-2</v>
      </c>
      <c r="E31" s="110">
        <f t="shared" si="9"/>
        <v>6.0729446417742352</v>
      </c>
      <c r="F31" s="85">
        <f>分析係数表!C34</f>
        <v>0.27565714917493578</v>
      </c>
      <c r="G31" s="110">
        <f t="shared" si="0"/>
        <v>1.6740506070486874</v>
      </c>
      <c r="H31" s="110">
        <v>1.8083726365213504</v>
      </c>
      <c r="I31" s="110">
        <f t="shared" si="1"/>
        <v>1.8083726365213504</v>
      </c>
      <c r="J31" s="85">
        <f>分析係数表!G34</f>
        <v>0.42483061710309467</v>
      </c>
      <c r="K31" s="111">
        <f t="shared" si="2"/>
        <v>0.76825206312571559</v>
      </c>
      <c r="L31" s="79"/>
      <c r="M31" s="80"/>
      <c r="N31" s="81">
        <f>分析係数表!H34</f>
        <v>0.15684535503788941</v>
      </c>
      <c r="O31" s="82">
        <f t="shared" si="3"/>
        <v>4.8661619062253978</v>
      </c>
      <c r="P31" s="76">
        <f>分析係数表!C34</f>
        <v>0.27565714917493578</v>
      </c>
      <c r="Q31" s="82">
        <f t="shared" si="4"/>
        <v>1.3413923184937644</v>
      </c>
      <c r="R31" s="83">
        <v>1.5099379816236624</v>
      </c>
      <c r="S31" s="84">
        <f t="shared" si="5"/>
        <v>3.3183106181450128</v>
      </c>
      <c r="T31" s="85">
        <f>分析係数表!F34</f>
        <v>0.69468351339803458</v>
      </c>
      <c r="U31" s="86">
        <f t="shared" si="6"/>
        <v>2.3051756787589812</v>
      </c>
      <c r="V31" s="87">
        <f>分析係数表!D34</f>
        <v>0.20460233168528352</v>
      </c>
      <c r="W31" s="167">
        <f t="shared" si="7"/>
        <v>1</v>
      </c>
      <c r="X31" s="76">
        <f>分析係数表!E34</f>
        <v>0.14466214978941586</v>
      </c>
      <c r="Y31" s="166">
        <f t="shared" si="8"/>
        <v>0</v>
      </c>
    </row>
    <row r="32" spans="1:25" x14ac:dyDescent="0.2">
      <c r="A32" s="6" t="s">
        <v>20</v>
      </c>
      <c r="B32" s="5" t="s">
        <v>37</v>
      </c>
      <c r="C32" s="90"/>
      <c r="D32" s="107">
        <f>投入係数表!AJ32</f>
        <v>7.7103006150913977E-3</v>
      </c>
      <c r="E32" s="110">
        <f t="shared" si="9"/>
        <v>0.77103006150913977</v>
      </c>
      <c r="F32" s="85">
        <f>分析係数表!C35</f>
        <v>1</v>
      </c>
      <c r="G32" s="110">
        <f t="shared" si="0"/>
        <v>0.77103006150913977</v>
      </c>
      <c r="H32" s="110">
        <v>1.0485569095925573</v>
      </c>
      <c r="I32" s="110">
        <f t="shared" si="1"/>
        <v>1.0485569095925573</v>
      </c>
      <c r="J32" s="85">
        <f>分析係数表!G35</f>
        <v>0.31381419117031079</v>
      </c>
      <c r="K32" s="111">
        <f t="shared" si="2"/>
        <v>0.32905203847982906</v>
      </c>
      <c r="L32" s="79"/>
      <c r="M32" s="80"/>
      <c r="N32" s="81">
        <f>分析係数表!H35</f>
        <v>5.8153241650294694E-2</v>
      </c>
      <c r="O32" s="82">
        <f t="shared" si="3"/>
        <v>1.8042172123861975</v>
      </c>
      <c r="P32" s="76">
        <f>分析係数表!C35</f>
        <v>1</v>
      </c>
      <c r="Q32" s="82">
        <f t="shared" si="4"/>
        <v>1.8042172123861975</v>
      </c>
      <c r="R32" s="83">
        <v>2.3314216828522079</v>
      </c>
      <c r="S32" s="84">
        <f t="shared" si="5"/>
        <v>3.3799785924447652</v>
      </c>
      <c r="T32" s="85">
        <f>分析係数表!F35</f>
        <v>0.63575437714668681</v>
      </c>
      <c r="U32" s="86">
        <f t="shared" si="6"/>
        <v>2.1488361848088569</v>
      </c>
      <c r="V32" s="87">
        <f>分析係数表!D35</f>
        <v>1.6503309039122057E-2</v>
      </c>
      <c r="W32" s="167">
        <f t="shared" si="7"/>
        <v>0</v>
      </c>
      <c r="X32" s="76">
        <f>分析係数表!E35</f>
        <v>1.4911619334841249E-2</v>
      </c>
      <c r="Y32" s="166">
        <f t="shared" si="8"/>
        <v>0</v>
      </c>
    </row>
    <row r="33" spans="1:25" x14ac:dyDescent="0.2">
      <c r="A33" s="6" t="s">
        <v>21</v>
      </c>
      <c r="B33" s="5" t="s">
        <v>38</v>
      </c>
      <c r="C33" s="90"/>
      <c r="D33" s="107">
        <f>投入係数表!AJ33</f>
        <v>1.8885904877414882E-2</v>
      </c>
      <c r="E33" s="110">
        <f t="shared" si="9"/>
        <v>1.8885904877414883</v>
      </c>
      <c r="F33" s="85">
        <f>分析係数表!C36</f>
        <v>0.71183260362767953</v>
      </c>
      <c r="G33" s="110">
        <f t="shared" si="0"/>
        <v>1.3443602840754927</v>
      </c>
      <c r="H33" s="110">
        <v>1.4703594319901514</v>
      </c>
      <c r="I33" s="110">
        <f t="shared" si="1"/>
        <v>1.4703594319901514</v>
      </c>
      <c r="J33" s="85">
        <f>分析係数表!G36</f>
        <v>2.303890306122449E-2</v>
      </c>
      <c r="K33" s="111">
        <f t="shared" si="2"/>
        <v>3.3875468418778198E-2</v>
      </c>
      <c r="L33" s="79"/>
      <c r="M33" s="80"/>
      <c r="N33" s="81">
        <f>分析係数表!H36</f>
        <v>0.16821779399382542</v>
      </c>
      <c r="O33" s="82">
        <f t="shared" si="3"/>
        <v>5.2189943456360579</v>
      </c>
      <c r="P33" s="76">
        <f>分析係数表!C36</f>
        <v>0.71183260362767953</v>
      </c>
      <c r="Q33" s="82">
        <f t="shared" si="4"/>
        <v>3.7150503333722527</v>
      </c>
      <c r="R33" s="83">
        <v>3.9080223376195362</v>
      </c>
      <c r="S33" s="84">
        <f t="shared" si="5"/>
        <v>5.3783817696096872</v>
      </c>
      <c r="T33" s="85">
        <f>分析係数表!F36</f>
        <v>0.87794961734693877</v>
      </c>
      <c r="U33" s="86">
        <f t="shared" si="6"/>
        <v>4.7219482165745763</v>
      </c>
      <c r="V33" s="87">
        <f>分析係数表!D36</f>
        <v>1.8176020408163265E-2</v>
      </c>
      <c r="W33" s="167">
        <f t="shared" si="7"/>
        <v>0</v>
      </c>
      <c r="X33" s="76">
        <f>分析係数表!E36</f>
        <v>7.5733418367346936E-3</v>
      </c>
      <c r="Y33" s="166">
        <f t="shared" si="8"/>
        <v>0</v>
      </c>
    </row>
    <row r="34" spans="1:25" x14ac:dyDescent="0.2">
      <c r="A34" s="6" t="s">
        <v>22</v>
      </c>
      <c r="B34" s="5" t="s">
        <v>377</v>
      </c>
      <c r="C34" s="90"/>
      <c r="D34" s="107">
        <f>投入係数表!AJ34</f>
        <v>1.1868664991769903E-2</v>
      </c>
      <c r="E34" s="110">
        <f t="shared" si="9"/>
        <v>1.1868664991769904</v>
      </c>
      <c r="F34" s="85">
        <f>分析係数表!C37</f>
        <v>0.53618737957610785</v>
      </c>
      <c r="G34" s="110">
        <f t="shared" si="0"/>
        <v>0.63638283810037921</v>
      </c>
      <c r="H34" s="110">
        <v>0.82909013435081813</v>
      </c>
      <c r="I34" s="110">
        <f t="shared" si="1"/>
        <v>0.82909013435081813</v>
      </c>
      <c r="J34" s="85">
        <f>分析係数表!G37</f>
        <v>0.49029596047068413</v>
      </c>
      <c r="K34" s="111">
        <f t="shared" si="2"/>
        <v>0.40649954373830294</v>
      </c>
      <c r="L34" s="79"/>
      <c r="M34" s="80"/>
      <c r="N34" s="81">
        <f>分析係数表!H37</f>
        <v>4.9362896435587986E-2</v>
      </c>
      <c r="O34" s="82">
        <f t="shared" si="3"/>
        <v>1.5314948036413341</v>
      </c>
      <c r="P34" s="76">
        <f>分析係数表!C37</f>
        <v>0.53618737957610785</v>
      </c>
      <c r="Q34" s="82">
        <f t="shared" si="4"/>
        <v>0.82116818559887272</v>
      </c>
      <c r="R34" s="83">
        <v>1.0822899198387383</v>
      </c>
      <c r="S34" s="84">
        <f t="shared" si="5"/>
        <v>1.9113800541895565</v>
      </c>
      <c r="T34" s="85">
        <f>分析係数表!F37</f>
        <v>0.71575569252712545</v>
      </c>
      <c r="U34" s="86">
        <f t="shared" si="6"/>
        <v>1.3680811543689806</v>
      </c>
      <c r="V34" s="87">
        <f>分析係数表!D37</f>
        <v>6.9634761346849372E-2</v>
      </c>
      <c r="W34" s="167">
        <f t="shared" si="7"/>
        <v>0</v>
      </c>
      <c r="X34" s="76">
        <f>分析係数表!E37</f>
        <v>6.698588966430645E-2</v>
      </c>
      <c r="Y34" s="166">
        <f t="shared" si="8"/>
        <v>0</v>
      </c>
    </row>
    <row r="35" spans="1:25" x14ac:dyDescent="0.2">
      <c r="A35" s="6" t="s">
        <v>23</v>
      </c>
      <c r="B35" s="5" t="s">
        <v>193</v>
      </c>
      <c r="C35" s="90"/>
      <c r="D35" s="107">
        <f>投入係数表!AJ35</f>
        <v>1.1522134627046696E-2</v>
      </c>
      <c r="E35" s="110">
        <f t="shared" si="9"/>
        <v>1.1522134627046696</v>
      </c>
      <c r="F35" s="85">
        <f>分析係数表!C38</f>
        <v>4.5765302018820897E-2</v>
      </c>
      <c r="G35" s="110">
        <f t="shared" si="0"/>
        <v>5.2731397110830636E-2</v>
      </c>
      <c r="H35" s="110">
        <v>6.741916880558263E-2</v>
      </c>
      <c r="I35" s="110">
        <f t="shared" si="1"/>
        <v>6.741916880558263E-2</v>
      </c>
      <c r="J35" s="85">
        <f>分析係数表!G38</f>
        <v>0.29880478087649404</v>
      </c>
      <c r="K35" s="111">
        <f t="shared" si="2"/>
        <v>2.014516996182748E-2</v>
      </c>
      <c r="L35" s="79"/>
      <c r="M35" s="80"/>
      <c r="N35" s="81">
        <f>分析係数表!H38</f>
        <v>4.3266909907381419E-2</v>
      </c>
      <c r="O35" s="82">
        <f t="shared" si="3"/>
        <v>1.3423654703738233</v>
      </c>
      <c r="P35" s="76">
        <f>分析係数表!C38</f>
        <v>4.5765302018820897E-2</v>
      </c>
      <c r="Q35" s="82">
        <f t="shared" si="4"/>
        <v>6.1433761171294593E-2</v>
      </c>
      <c r="R35" s="83">
        <v>8.2862846969563364E-2</v>
      </c>
      <c r="S35" s="84">
        <f t="shared" si="5"/>
        <v>0.15028201577514599</v>
      </c>
      <c r="T35" s="85">
        <f>分析係数表!F38</f>
        <v>0.49667994687915007</v>
      </c>
      <c r="U35" s="86">
        <f t="shared" si="6"/>
        <v>7.4642063612091109E-2</v>
      </c>
      <c r="V35" s="87">
        <f>分析係数表!D38</f>
        <v>9.5617529880478086E-2</v>
      </c>
      <c r="W35" s="167">
        <f t="shared" si="7"/>
        <v>0</v>
      </c>
      <c r="X35" s="76">
        <f>分析係数表!E38</f>
        <v>7.8353253652058433E-2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0.11115019582758381</v>
      </c>
      <c r="I36" s="110">
        <f t="shared" si="1"/>
        <v>0.11115019582758381</v>
      </c>
      <c r="J36" s="85">
        <f>分析係数表!G39</f>
        <v>0.34650769117538827</v>
      </c>
      <c r="K36" s="111">
        <f t="shared" si="2"/>
        <v>3.8514397729908341E-2</v>
      </c>
      <c r="L36" s="79"/>
      <c r="M36" s="80"/>
      <c r="N36" s="81">
        <f>分析係数表!H39</f>
        <v>3.8057816446814483E-3</v>
      </c>
      <c r="O36" s="82">
        <f t="shared" si="3"/>
        <v>0.1180752191117608</v>
      </c>
      <c r="P36" s="76">
        <f>分析係数表!C39</f>
        <v>1</v>
      </c>
      <c r="Q36" s="82">
        <f t="shared" si="4"/>
        <v>0.1180752191117608</v>
      </c>
      <c r="R36" s="83">
        <v>0.41462588611056039</v>
      </c>
      <c r="S36" s="84">
        <f t="shared" si="5"/>
        <v>0.52577608193814418</v>
      </c>
      <c r="T36" s="85">
        <f>分析係数表!F39</f>
        <v>0.69721056892617939</v>
      </c>
      <c r="U36" s="86">
        <f t="shared" si="6"/>
        <v>0.36657664121587102</v>
      </c>
      <c r="V36" s="87">
        <f>分析係数表!D39</f>
        <v>6.2559799808640612E-2</v>
      </c>
      <c r="W36" s="167">
        <f t="shared" si="7"/>
        <v>0</v>
      </c>
      <c r="X36" s="76">
        <f>分析係数表!E39</f>
        <v>7.911974681681018E-2</v>
      </c>
      <c r="Y36" s="166">
        <f t="shared" si="8"/>
        <v>0</v>
      </c>
    </row>
    <row r="37" spans="1:25" x14ac:dyDescent="0.2">
      <c r="A37" s="6" t="s">
        <v>25</v>
      </c>
      <c r="B37" s="5" t="s">
        <v>40</v>
      </c>
      <c r="C37" s="90"/>
      <c r="D37" s="107">
        <f>投入係数表!AJ37</f>
        <v>8.6632591180802222E-5</v>
      </c>
      <c r="E37" s="110">
        <f t="shared" si="9"/>
        <v>8.6632591180802222E-3</v>
      </c>
      <c r="F37" s="85">
        <f>分析係数表!C40</f>
        <v>0.81742190937087544</v>
      </c>
      <c r="G37" s="110">
        <f t="shared" si="0"/>
        <v>7.0815378096757819E-3</v>
      </c>
      <c r="H37" s="110">
        <v>8.4037327148961498E-3</v>
      </c>
      <c r="I37" s="110">
        <f t="shared" si="1"/>
        <v>8.4037327148961498E-3</v>
      </c>
      <c r="J37" s="85">
        <f>分析係数表!G40</f>
        <v>0.56450715973863475</v>
      </c>
      <c r="K37" s="111">
        <f t="shared" si="2"/>
        <v>4.7439672860886718E-3</v>
      </c>
      <c r="L37" s="79"/>
      <c r="M37" s="80"/>
      <c r="N37" s="81">
        <f>分析係数表!H40</f>
        <v>3.0412573673870333E-2</v>
      </c>
      <c r="O37" s="82">
        <f t="shared" si="3"/>
        <v>0.94355683945061941</v>
      </c>
      <c r="P37" s="76">
        <f>分析係数表!C40</f>
        <v>0.81742190937087544</v>
      </c>
      <c r="Q37" s="82">
        <f t="shared" si="4"/>
        <v>0.7712840333036739</v>
      </c>
      <c r="R37" s="83">
        <v>0.77345559528551178</v>
      </c>
      <c r="S37" s="84">
        <f t="shared" si="5"/>
        <v>0.78185932800040792</v>
      </c>
      <c r="T37" s="85">
        <f>分析係数表!F40</f>
        <v>0.75483108577783953</v>
      </c>
      <c r="U37" s="86">
        <f t="shared" si="6"/>
        <v>0.5901717254800799</v>
      </c>
      <c r="V37" s="87">
        <f>分析係数表!D40</f>
        <v>9.815098011956068E-2</v>
      </c>
      <c r="W37" s="167">
        <f t="shared" si="7"/>
        <v>0</v>
      </c>
      <c r="X37" s="76">
        <f>分析係数表!E40</f>
        <v>6.1865702766578615E-2</v>
      </c>
      <c r="Y37" s="166">
        <f t="shared" si="8"/>
        <v>0</v>
      </c>
    </row>
    <row r="38" spans="1:25" x14ac:dyDescent="0.2">
      <c r="A38" s="6" t="s">
        <v>26</v>
      </c>
      <c r="B38" s="5" t="s">
        <v>276</v>
      </c>
      <c r="C38" s="75">
        <f>最終需要_まとめ!C39</f>
        <v>100</v>
      </c>
      <c r="D38" s="107">
        <f>投入係数表!AJ38</f>
        <v>2.0445291518669324E-2</v>
      </c>
      <c r="E38" s="110">
        <f t="shared" si="9"/>
        <v>2.0445291518669322</v>
      </c>
      <c r="F38" s="85">
        <f>分析係数表!C41</f>
        <v>0.72941623882867468</v>
      </c>
      <c r="G38" s="110">
        <f t="shared" si="0"/>
        <v>1.4913127641303578</v>
      </c>
      <c r="H38" s="110">
        <v>1.5151283688334867</v>
      </c>
      <c r="I38" s="110">
        <f t="shared" si="1"/>
        <v>101.51512836883349</v>
      </c>
      <c r="J38" s="85">
        <f>分析係数表!G41</f>
        <v>0.453348349649138</v>
      </c>
      <c r="K38" s="111">
        <f t="shared" si="2"/>
        <v>46.021715910431055</v>
      </c>
      <c r="L38" s="79"/>
      <c r="M38" s="80"/>
      <c r="N38" s="81">
        <f>分析係数表!H41</f>
        <v>5.191131069323604E-2</v>
      </c>
      <c r="O38" s="82">
        <f t="shared" si="3"/>
        <v>1.6105599208636636</v>
      </c>
      <c r="P38" s="76">
        <f>分析係数表!C41</f>
        <v>0.72941623882867468</v>
      </c>
      <c r="Q38" s="82">
        <f t="shared" si="4"/>
        <v>1.1747685598845814</v>
      </c>
      <c r="R38" s="83">
        <v>1.1953975359467326</v>
      </c>
      <c r="S38" s="84">
        <f t="shared" si="5"/>
        <v>102.71052590478023</v>
      </c>
      <c r="T38" s="85">
        <f>分析係数表!F41</f>
        <v>0.55271593173351818</v>
      </c>
      <c r="U38" s="86">
        <f t="shared" si="6"/>
        <v>56.769744024300259</v>
      </c>
      <c r="V38" s="87">
        <f>分析係数表!D41</f>
        <v>0.15680499003725201</v>
      </c>
      <c r="W38" s="167">
        <f t="shared" si="7"/>
        <v>16</v>
      </c>
      <c r="X38" s="76">
        <f>分析係数表!E41</f>
        <v>0.15299315602529673</v>
      </c>
      <c r="Y38" s="166">
        <f t="shared" si="8"/>
        <v>16</v>
      </c>
    </row>
    <row r="39" spans="1:25" x14ac:dyDescent="0.2">
      <c r="A39" s="6" t="s">
        <v>51</v>
      </c>
      <c r="B39" s="5" t="s">
        <v>367</v>
      </c>
      <c r="C39" s="90"/>
      <c r="D39" s="107">
        <f>投入係数表!AJ39</f>
        <v>9.5295850298882437E-4</v>
      </c>
      <c r="E39" s="110">
        <f t="shared" si="9"/>
        <v>9.5295850298882434E-2</v>
      </c>
      <c r="F39" s="85">
        <f>分析係数表!C42</f>
        <v>0.64552736982643522</v>
      </c>
      <c r="G39" s="110">
        <f>E39*F39</f>
        <v>6.1516079598811287E-2</v>
      </c>
      <c r="H39" s="110">
        <v>7.3929439080888532E-2</v>
      </c>
      <c r="I39" s="110">
        <f>C39+H39</f>
        <v>7.3929439080888532E-2</v>
      </c>
      <c r="J39" s="85">
        <f>分析係数表!G42</f>
        <v>0.48562628336755648</v>
      </c>
      <c r="K39" s="111">
        <f>I39*J39</f>
        <v>3.5902078732300079E-2</v>
      </c>
      <c r="L39" s="79"/>
      <c r="M39" s="80"/>
      <c r="N39" s="81">
        <f>分析係数表!H42</f>
        <v>1.1765366264383946E-2</v>
      </c>
      <c r="O39" s="82">
        <f t="shared" si="3"/>
        <v>0.36502309625110713</v>
      </c>
      <c r="P39" s="76">
        <f>分析係数表!C42</f>
        <v>0.64552736982643522</v>
      </c>
      <c r="Q39" s="82">
        <f>O39*P39</f>
        <v>0.23563239924887888</v>
      </c>
      <c r="R39" s="83">
        <v>0.25349269624383181</v>
      </c>
      <c r="S39" s="84">
        <f>I39+R39</f>
        <v>0.32742213532472031</v>
      </c>
      <c r="T39" s="85">
        <f>分析係数表!F42</f>
        <v>0.5462012320328542</v>
      </c>
      <c r="U39" s="86">
        <f t="shared" si="6"/>
        <v>0.17883837370919015</v>
      </c>
      <c r="V39" s="87">
        <f>分析係数表!D42</f>
        <v>0.32956878850102672</v>
      </c>
      <c r="W39" s="167">
        <f t="shared" si="7"/>
        <v>0</v>
      </c>
      <c r="X39" s="76">
        <f>分析係数表!E42</f>
        <v>0.30492813141683778</v>
      </c>
      <c r="Y39" s="166">
        <f t="shared" si="8"/>
        <v>0</v>
      </c>
    </row>
    <row r="40" spans="1:25" x14ac:dyDescent="0.2">
      <c r="A40" s="6" t="s">
        <v>194</v>
      </c>
      <c r="B40" s="5" t="s">
        <v>41</v>
      </c>
      <c r="C40" s="90"/>
      <c r="D40" s="107">
        <f>投入係数表!AJ40</f>
        <v>4.7041497011175604E-2</v>
      </c>
      <c r="E40" s="110">
        <f t="shared" si="9"/>
        <v>4.7041497011175606</v>
      </c>
      <c r="F40" s="85">
        <f>分析係数表!C43</f>
        <v>0.44974585997704541</v>
      </c>
      <c r="G40" s="110">
        <f>E40*F40</f>
        <v>2.1156718527898786</v>
      </c>
      <c r="H40" s="110">
        <v>2.537197155391139</v>
      </c>
      <c r="I40" s="110">
        <f>C40+H40</f>
        <v>2.537197155391139</v>
      </c>
      <c r="J40" s="85">
        <f>分析係数表!G43</f>
        <v>0.36430023338101331</v>
      </c>
      <c r="K40" s="111">
        <f>I40*J40</f>
        <v>0.92430151584263498</v>
      </c>
      <c r="L40" s="79"/>
      <c r="M40" s="80"/>
      <c r="N40" s="81">
        <f>分析係数表!H43</f>
        <v>3.2949761436991298E-2</v>
      </c>
      <c r="O40" s="82">
        <f t="shared" si="3"/>
        <v>1.0222736521917932</v>
      </c>
      <c r="P40" s="76">
        <f>分析係数表!C43</f>
        <v>0.44974585997704541</v>
      </c>
      <c r="Q40" s="82">
        <f>O40*P40</f>
        <v>0.45976334283687303</v>
      </c>
      <c r="R40" s="83">
        <v>0.9195251760373625</v>
      </c>
      <c r="S40" s="84">
        <f>I40+R40</f>
        <v>3.4567223314285016</v>
      </c>
      <c r="T40" s="85">
        <f>分析係数表!F43</f>
        <v>0.57336445080177667</v>
      </c>
      <c r="U40" s="86">
        <f t="shared" si="6"/>
        <v>1.9819617011337398</v>
      </c>
      <c r="V40" s="87">
        <f>分析係数表!D43</f>
        <v>9.4481668297824284E-2</v>
      </c>
      <c r="W40" s="167">
        <f t="shared" si="7"/>
        <v>0</v>
      </c>
      <c r="X40" s="76">
        <f>分析係数表!E43</f>
        <v>6.9412030414815931E-2</v>
      </c>
      <c r="Y40" s="166">
        <f t="shared" si="8"/>
        <v>0</v>
      </c>
    </row>
    <row r="41" spans="1:25" x14ac:dyDescent="0.2">
      <c r="A41" s="6" t="s">
        <v>340</v>
      </c>
      <c r="B41" s="5" t="s">
        <v>42</v>
      </c>
      <c r="C41" s="90"/>
      <c r="D41" s="107">
        <f>投入係数表!AJ41</f>
        <v>1.2734990903577926E-2</v>
      </c>
      <c r="E41" s="110">
        <f t="shared" si="9"/>
        <v>1.2734990903577925</v>
      </c>
      <c r="F41" s="85">
        <f>分析係数表!C44</f>
        <v>0.68535687071374141</v>
      </c>
      <c r="G41" s="110">
        <f>E41*F41</f>
        <v>0.87280135142441284</v>
      </c>
      <c r="H41" s="110">
        <v>0.90069050649333127</v>
      </c>
      <c r="I41" s="110">
        <f>C41+H41</f>
        <v>0.90069050649333127</v>
      </c>
      <c r="J41" s="85">
        <f>分析係数表!G44</f>
        <v>0.27039319248826293</v>
      </c>
      <c r="K41" s="111">
        <f>I41*J41</f>
        <v>0.24354058149460237</v>
      </c>
      <c r="L41" s="79"/>
      <c r="M41" s="80"/>
      <c r="N41" s="81">
        <f>分析係数表!H44</f>
        <v>0.11684535503788943</v>
      </c>
      <c r="O41" s="82">
        <f t="shared" si="3"/>
        <v>3.6251530398678655</v>
      </c>
      <c r="P41" s="76">
        <f>分析係数表!C44</f>
        <v>0.68535687071374141</v>
      </c>
      <c r="Q41" s="82">
        <f>O41*P41</f>
        <v>2.4845235432622474</v>
      </c>
      <c r="R41" s="83">
        <v>2.5310349658151208</v>
      </c>
      <c r="S41" s="84">
        <f>I41+R41</f>
        <v>3.431725472308452</v>
      </c>
      <c r="T41" s="85">
        <f>分析係数表!F44</f>
        <v>0.52366979655712054</v>
      </c>
      <c r="U41" s="86">
        <f t="shared" si="6"/>
        <v>1.7970909799236554</v>
      </c>
      <c r="V41" s="87">
        <f>分析係数表!D44</f>
        <v>0.16265649452269171</v>
      </c>
      <c r="W41" s="167">
        <f t="shared" si="7"/>
        <v>1</v>
      </c>
      <c r="X41" s="76">
        <f>分析係数表!E44</f>
        <v>0.12729851330203443</v>
      </c>
      <c r="Y41" s="166">
        <f t="shared" si="8"/>
        <v>0</v>
      </c>
    </row>
    <row r="42" spans="1:25" x14ac:dyDescent="0.2">
      <c r="A42" s="6" t="s">
        <v>341</v>
      </c>
      <c r="B42" s="5" t="s">
        <v>278</v>
      </c>
      <c r="C42" s="90"/>
      <c r="D42" s="107">
        <f>投入係数表!AJ42</f>
        <v>5.9776487914753526E-3</v>
      </c>
      <c r="E42" s="110">
        <f t="shared" si="9"/>
        <v>0.59776487914753529</v>
      </c>
      <c r="F42" s="85">
        <f>分析係数表!C45</f>
        <v>1</v>
      </c>
      <c r="G42" s="110">
        <f>E42*F42</f>
        <v>0.59776487914753529</v>
      </c>
      <c r="H42" s="110">
        <v>0.67046285856632248</v>
      </c>
      <c r="I42" s="110">
        <f>C42+H42</f>
        <v>0.67046285856632248</v>
      </c>
      <c r="J42" s="85">
        <f>分析係数表!G45</f>
        <v>0</v>
      </c>
      <c r="K42" s="111">
        <f>I42*J42</f>
        <v>0</v>
      </c>
      <c r="L42" s="79"/>
      <c r="M42" s="80"/>
      <c r="N42" s="81">
        <f>分析係数表!H45</f>
        <v>0</v>
      </c>
      <c r="O42" s="82">
        <f t="shared" si="3"/>
        <v>0</v>
      </c>
      <c r="P42" s="76">
        <f>分析係数表!C45</f>
        <v>1</v>
      </c>
      <c r="Q42" s="82">
        <f>O42*P42</f>
        <v>0</v>
      </c>
      <c r="R42" s="83">
        <v>9.9140867000081095E-2</v>
      </c>
      <c r="S42" s="84">
        <f>I42+R42</f>
        <v>0.76960372556640355</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5.024690288486529E-3</v>
      </c>
      <c r="E43" s="110">
        <f t="shared" si="9"/>
        <v>0.50246902884865285</v>
      </c>
      <c r="F43" s="85">
        <f>分析係数表!C46</f>
        <v>1</v>
      </c>
      <c r="G43" s="110">
        <f>E43*F43</f>
        <v>0.50246902884865285</v>
      </c>
      <c r="H43" s="110">
        <v>0.58625392375835539</v>
      </c>
      <c r="I43" s="110">
        <f>C43+H43</f>
        <v>0.58625392375835539</v>
      </c>
      <c r="J43" s="85">
        <f>分析係数表!G46</f>
        <v>9.2635479388605835E-3</v>
      </c>
      <c r="K43" s="111">
        <f>I43*J43</f>
        <v>5.4307913270806429E-3</v>
      </c>
      <c r="L43" s="79"/>
      <c r="M43" s="80"/>
      <c r="N43" s="81">
        <f>分析係数表!H46</f>
        <v>4.7106371035644121E-2</v>
      </c>
      <c r="O43" s="82">
        <f t="shared" si="3"/>
        <v>1.4614856029290511</v>
      </c>
      <c r="P43" s="76">
        <f>分析係数表!C46</f>
        <v>1</v>
      </c>
      <c r="Q43" s="82">
        <f>O43*P43</f>
        <v>1.4614856029290511</v>
      </c>
      <c r="R43" s="83">
        <v>1.5641357248788479</v>
      </c>
      <c r="S43" s="84">
        <f>I43+R43</f>
        <v>2.1503896486372032</v>
      </c>
      <c r="T43" s="85">
        <f>分析係数表!F46</f>
        <v>0.31310792033348772</v>
      </c>
      <c r="U43" s="86">
        <f t="shared" si="6"/>
        <v>0.67330403079145407</v>
      </c>
      <c r="V43" s="87">
        <f>分析係数表!D46</f>
        <v>7.7196232823838196E-4</v>
      </c>
      <c r="W43" s="167">
        <f t="shared" si="7"/>
        <v>0</v>
      </c>
      <c r="X43" s="76">
        <f>分析係数表!E46</f>
        <v>2.1614945190674695E-3</v>
      </c>
      <c r="Y43" s="166">
        <f t="shared" si="8"/>
        <v>0</v>
      </c>
    </row>
    <row r="44" spans="1:25" x14ac:dyDescent="0.2">
      <c r="A44" s="192">
        <v>40</v>
      </c>
      <c r="B44" s="14" t="s">
        <v>150</v>
      </c>
      <c r="C44" s="197">
        <f>SUM(C5:C43)</f>
        <v>100</v>
      </c>
      <c r="D44" s="108">
        <f>投入係数表!AJ44</f>
        <v>0.43836091137485922</v>
      </c>
      <c r="E44" s="96">
        <f>SUM(E5:E43)</f>
        <v>43.836091137485916</v>
      </c>
      <c r="F44" s="98">
        <f>分析係数表!C47</f>
        <v>0.38982283979167087</v>
      </c>
      <c r="G44" s="96">
        <f>SUM(G5:G43)</f>
        <v>12.181623386295447</v>
      </c>
      <c r="H44" s="96">
        <f>SUM(H5:H43)</f>
        <v>14.362710713394</v>
      </c>
      <c r="I44" s="96">
        <f>SUM(I5:I43)</f>
        <v>114.36271071339399</v>
      </c>
      <c r="J44" s="98">
        <f>分析係数表!G47</f>
        <v>0.23326731469175374</v>
      </c>
      <c r="K44" s="112">
        <f>SUM(K5:K43)</f>
        <v>49.482012215212642</v>
      </c>
      <c r="L44" s="94">
        <f>最終需要_まとめ!$L$33</f>
        <v>0.627</v>
      </c>
      <c r="M44" s="91">
        <f>K44*L44</f>
        <v>31.025221658938328</v>
      </c>
      <c r="N44" s="95">
        <f>分析係数表!H47</f>
        <v>1</v>
      </c>
      <c r="O44" s="96">
        <f>SUM(O5:O43)</f>
        <v>31.025221658938325</v>
      </c>
      <c r="P44" s="92">
        <f>分析係数表!C47</f>
        <v>0.38982283979167087</v>
      </c>
      <c r="Q44" s="96">
        <f>SUM(Q5:Q43)</f>
        <v>16.121225202280591</v>
      </c>
      <c r="R44" s="91">
        <f>SUM(R5:R43)</f>
        <v>19.070429862613704</v>
      </c>
      <c r="S44" s="97">
        <f>SUM(S5:S43)</f>
        <v>133.4331405760077</v>
      </c>
      <c r="T44" s="98">
        <f>分析係数表!F47</f>
        <v>0.43488259974461208</v>
      </c>
      <c r="U44" s="99">
        <f>SUM(U5:U43)</f>
        <v>74.966474830980658</v>
      </c>
      <c r="V44" s="100">
        <f>分析係数表!D47</f>
        <v>5.7416673181664192E-2</v>
      </c>
      <c r="W44" s="164">
        <f>SUM(W5:W43)</f>
        <v>18</v>
      </c>
      <c r="X44" s="92">
        <f>分析係数表!E47</f>
        <v>4.8986266385218774E-2</v>
      </c>
      <c r="Y44" s="165">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2.0533880903490761E-3</v>
      </c>
      <c r="E5" s="110">
        <f>$C$39*D5</f>
        <v>0.20533880903490762</v>
      </c>
      <c r="F5" s="85">
        <f>分析係数表!C8</f>
        <v>0.24707259953161598</v>
      </c>
      <c r="G5" s="110">
        <f t="shared" ref="G5:G38" si="0">E5*F5</f>
        <v>5.0733593332980699E-2</v>
      </c>
      <c r="H5" s="110">
        <f t="array" ref="H5:H43">MMULT(逆行列係数!C5:AO43,'35'!G5:G43)</f>
        <v>5.8465801993085799E-2</v>
      </c>
      <c r="I5" s="110">
        <f t="shared" ref="I5:I38" si="1">C5+H5</f>
        <v>5.8465801993085799E-2</v>
      </c>
      <c r="J5" s="85">
        <f>分析係数表!G8</f>
        <v>0.12001140250855188</v>
      </c>
      <c r="K5" s="111">
        <f t="shared" ref="K5:K38" si="2">I5*J5</f>
        <v>7.0165628959775149E-3</v>
      </c>
      <c r="L5" s="79" t="s">
        <v>177</v>
      </c>
      <c r="M5" s="80" t="s">
        <v>177</v>
      </c>
      <c r="N5" s="81">
        <f>分析係数表!H8</f>
        <v>1.0676396295256806E-2</v>
      </c>
      <c r="O5" s="82">
        <f t="shared" ref="O5:O43" si="3">$M$44*N5</f>
        <v>0.36330855592367756</v>
      </c>
      <c r="P5" s="76">
        <f>分析係数表!C8</f>
        <v>0.24707259953161598</v>
      </c>
      <c r="Q5" s="82">
        <f t="shared" ref="Q5:Q38" si="4">O5*P5</f>
        <v>8.9763589344140499E-2</v>
      </c>
      <c r="R5" s="83">
        <f t="array" ref="R5:R43">MMULT(逆行列係数!C5:AO43,'35'!Q5:Q43)</f>
        <v>0.1403248324326086</v>
      </c>
      <c r="S5" s="84">
        <f t="shared" ref="S5:S38" si="5">I5+R5</f>
        <v>0.19879063442569439</v>
      </c>
      <c r="T5" s="85">
        <f>分析係数表!F8</f>
        <v>0.45011402508551879</v>
      </c>
      <c r="U5" s="86">
        <f t="shared" ref="U5:U38" si="6">S5*T5</f>
        <v>8.9478452610653195E-2</v>
      </c>
      <c r="V5" s="87">
        <f>分析係数表!D8</f>
        <v>0.3184150513112885</v>
      </c>
      <c r="W5" s="167">
        <f t="shared" ref="W5:W38" si="7">ROUND(S5*V5,0)</f>
        <v>0</v>
      </c>
      <c r="X5" s="76">
        <f>分析係数表!E8</f>
        <v>0.16220068415051311</v>
      </c>
      <c r="Y5" s="166">
        <f t="shared" ref="Y5:Y38" si="8">ROUND(S5*X5,0)</f>
        <v>0</v>
      </c>
    </row>
    <row r="6" spans="1:25" x14ac:dyDescent="0.2">
      <c r="A6" s="6" t="s">
        <v>219</v>
      </c>
      <c r="B6" s="5" t="s">
        <v>265</v>
      </c>
      <c r="C6" s="90"/>
      <c r="D6" s="107">
        <f>投入係数表!AK6</f>
        <v>0</v>
      </c>
      <c r="E6" s="110">
        <f t="shared" ref="E6:E43" si="9">$C$39*D6</f>
        <v>0</v>
      </c>
      <c r="F6" s="85">
        <f>分析係数表!C9</f>
        <v>9.7560975609756073E-2</v>
      </c>
      <c r="G6" s="110">
        <f t="shared" si="0"/>
        <v>0</v>
      </c>
      <c r="H6" s="110">
        <v>7.2075048646785356E-4</v>
      </c>
      <c r="I6" s="110">
        <f t="shared" si="1"/>
        <v>7.2075048646785356E-4</v>
      </c>
      <c r="J6" s="85">
        <f>分析係数表!G9</f>
        <v>0.27272727272727271</v>
      </c>
      <c r="K6" s="111">
        <f t="shared" si="2"/>
        <v>1.9656831449123277E-4</v>
      </c>
      <c r="L6" s="79"/>
      <c r="M6" s="80"/>
      <c r="N6" s="81">
        <f>分析係数表!H9</f>
        <v>5.7255122088127987E-4</v>
      </c>
      <c r="O6" s="82">
        <f t="shared" si="3"/>
        <v>1.9483424134708261E-2</v>
      </c>
      <c r="P6" s="76">
        <f>分析係数表!C9</f>
        <v>9.7560975609756073E-2</v>
      </c>
      <c r="Q6" s="82">
        <f t="shared" si="4"/>
        <v>1.9008218668008054E-3</v>
      </c>
      <c r="R6" s="83">
        <v>2.3141576071509266E-3</v>
      </c>
      <c r="S6" s="84">
        <f t="shared" si="5"/>
        <v>3.0349080936187801E-3</v>
      </c>
      <c r="T6" s="85">
        <f>分析係数表!F9</f>
        <v>0.77272727272727271</v>
      </c>
      <c r="U6" s="86">
        <f t="shared" si="6"/>
        <v>2.3451562541599662E-3</v>
      </c>
      <c r="V6" s="87">
        <f>分析係数表!D9</f>
        <v>9.0909090909090912E-2</v>
      </c>
      <c r="W6" s="167">
        <f t="shared" si="7"/>
        <v>0</v>
      </c>
      <c r="X6" s="76">
        <f>分析係数表!E9</f>
        <v>0</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3.6292652799946756E-2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0.44906166219839139</v>
      </c>
      <c r="G8" s="110">
        <f t="shared" si="0"/>
        <v>0</v>
      </c>
      <c r="H8" s="110">
        <v>2.0560395389669476E-2</v>
      </c>
      <c r="I8" s="110">
        <f t="shared" si="1"/>
        <v>2.0560395389669476E-2</v>
      </c>
      <c r="J8" s="85">
        <f>分析係数表!G11</f>
        <v>0.33788395904436858</v>
      </c>
      <c r="K8" s="111">
        <f t="shared" si="2"/>
        <v>6.9470277937791055E-3</v>
      </c>
      <c r="L8" s="79"/>
      <c r="M8" s="80"/>
      <c r="N8" s="81">
        <f>分析係数表!H11</f>
        <v>-2.2452989054167835E-5</v>
      </c>
      <c r="O8" s="82">
        <f t="shared" si="3"/>
        <v>-7.6405584841993167E-4</v>
      </c>
      <c r="P8" s="76">
        <f>分析係数表!C11</f>
        <v>0.44906166219839139</v>
      </c>
      <c r="Q8" s="82">
        <f t="shared" si="4"/>
        <v>-3.4310818930385667E-4</v>
      </c>
      <c r="R8" s="83">
        <v>2.1604633190548114E-2</v>
      </c>
      <c r="S8" s="84">
        <f t="shared" si="5"/>
        <v>4.2165028580217589E-2</v>
      </c>
      <c r="T8" s="85">
        <f>分析係数表!F11</f>
        <v>0.55767918088737201</v>
      </c>
      <c r="U8" s="86">
        <f t="shared" si="6"/>
        <v>2.3514558600708377E-2</v>
      </c>
      <c r="V8" s="87">
        <f>分析係数表!D11</f>
        <v>2.9351535836177476E-2</v>
      </c>
      <c r="W8" s="167">
        <f t="shared" si="7"/>
        <v>0</v>
      </c>
      <c r="X8" s="76">
        <f>分析係数表!E11</f>
        <v>2.4573378839590442E-2</v>
      </c>
      <c r="Y8" s="166">
        <f t="shared" si="8"/>
        <v>0</v>
      </c>
    </row>
    <row r="9" spans="1:25" x14ac:dyDescent="0.2">
      <c r="A9" s="6" t="s">
        <v>222</v>
      </c>
      <c r="B9" s="5" t="s">
        <v>190</v>
      </c>
      <c r="C9" s="90"/>
      <c r="D9" s="107">
        <f>投入係数表!AK9</f>
        <v>2.0533880903490761E-3</v>
      </c>
      <c r="E9" s="110">
        <f t="shared" si="9"/>
        <v>0.20533880903490762</v>
      </c>
      <c r="F9" s="85">
        <f>分析係数表!C12</f>
        <v>0.19299381807477189</v>
      </c>
      <c r="G9" s="110">
        <f t="shared" si="0"/>
        <v>3.962912075457329E-2</v>
      </c>
      <c r="H9" s="110">
        <v>5.0744826584097784E-2</v>
      </c>
      <c r="I9" s="110">
        <f t="shared" si="1"/>
        <v>5.0744826584097784E-2</v>
      </c>
      <c r="J9" s="85">
        <f>分析係数表!G12</f>
        <v>0.13871320371671741</v>
      </c>
      <c r="K9" s="111">
        <f t="shared" si="2"/>
        <v>7.0389774675294536E-3</v>
      </c>
      <c r="L9" s="79"/>
      <c r="M9" s="80"/>
      <c r="N9" s="81">
        <f>分析係数表!H12</f>
        <v>9.0137524557956775E-2</v>
      </c>
      <c r="O9" s="82">
        <f t="shared" si="3"/>
        <v>3.067302203481816</v>
      </c>
      <c r="P9" s="76">
        <f>分析係数表!C12</f>
        <v>0.19299381807477189</v>
      </c>
      <c r="Q9" s="82">
        <f t="shared" si="4"/>
        <v>0.59197036343911658</v>
      </c>
      <c r="R9" s="83">
        <v>0.69318716281691373</v>
      </c>
      <c r="S9" s="84">
        <f t="shared" si="5"/>
        <v>0.74393198940101146</v>
      </c>
      <c r="T9" s="85">
        <f>分析係数表!F12</f>
        <v>0.32372921058795973</v>
      </c>
      <c r="U9" s="86">
        <f t="shared" si="6"/>
        <v>0.24083251565991987</v>
      </c>
      <c r="V9" s="87">
        <f>分析係数表!D12</f>
        <v>2.9241820879206685E-2</v>
      </c>
      <c r="W9" s="167">
        <f t="shared" si="7"/>
        <v>0</v>
      </c>
      <c r="X9" s="76">
        <f>分析係数表!E12</f>
        <v>3.2208948231435934E-2</v>
      </c>
      <c r="Y9" s="166">
        <f t="shared" si="8"/>
        <v>0</v>
      </c>
    </row>
    <row r="10" spans="1:25" x14ac:dyDescent="0.2">
      <c r="A10" s="6" t="s">
        <v>223</v>
      </c>
      <c r="B10" s="5" t="s">
        <v>28</v>
      </c>
      <c r="C10" s="90"/>
      <c r="D10" s="107">
        <f>投入係数表!AK10</f>
        <v>2.6694045174537988E-2</v>
      </c>
      <c r="E10" s="110">
        <f t="shared" si="9"/>
        <v>2.6694045174537986</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0.49128791053401616</v>
      </c>
      <c r="P10" s="76">
        <f>分析係数表!C13</f>
        <v>0</v>
      </c>
      <c r="Q10" s="82">
        <f t="shared" si="4"/>
        <v>0</v>
      </c>
      <c r="R10" s="83">
        <v>0</v>
      </c>
      <c r="S10" s="84">
        <f t="shared" si="5"/>
        <v>0</v>
      </c>
      <c r="T10" s="85">
        <f>分析係数表!F13</f>
        <v>0.38272650296359018</v>
      </c>
      <c r="U10" s="86">
        <f t="shared" si="6"/>
        <v>0</v>
      </c>
      <c r="V10" s="87">
        <f>分析係数表!D13</f>
        <v>0.22861981371718881</v>
      </c>
      <c r="W10" s="167">
        <f t="shared" si="7"/>
        <v>0</v>
      </c>
      <c r="X10" s="76">
        <f>分析係数表!E13</f>
        <v>0.19898391193903472</v>
      </c>
      <c r="Y10" s="166">
        <f t="shared" si="8"/>
        <v>0</v>
      </c>
    </row>
    <row r="11" spans="1:25" x14ac:dyDescent="0.2">
      <c r="A11" s="6" t="s">
        <v>224</v>
      </c>
      <c r="B11" s="5" t="s">
        <v>267</v>
      </c>
      <c r="C11" s="90"/>
      <c r="D11" s="107">
        <f>投入係数表!AK11</f>
        <v>1.9507186858316223E-2</v>
      </c>
      <c r="E11" s="110">
        <f t="shared" si="9"/>
        <v>1.9507186858316223</v>
      </c>
      <c r="F11" s="85">
        <f>分析係数表!C14</f>
        <v>0.21988652218398286</v>
      </c>
      <c r="G11" s="110">
        <f t="shared" si="0"/>
        <v>0.42893674758682493</v>
      </c>
      <c r="H11" s="110">
        <v>0.83507662718475661</v>
      </c>
      <c r="I11" s="110">
        <f t="shared" si="1"/>
        <v>0.83507662718475661</v>
      </c>
      <c r="J11" s="85">
        <f>分析係数表!G14</f>
        <v>0.16684014869888475</v>
      </c>
      <c r="K11" s="111">
        <f t="shared" si="2"/>
        <v>0.13932430865446793</v>
      </c>
      <c r="L11" s="79"/>
      <c r="M11" s="80"/>
      <c r="N11" s="81">
        <f>分析係数表!H14</f>
        <v>1.1338759472354757E-3</v>
      </c>
      <c r="O11" s="82">
        <f t="shared" si="3"/>
        <v>3.858482034520655E-2</v>
      </c>
      <c r="P11" s="76">
        <f>分析係数表!C14</f>
        <v>0.21988652218398286</v>
      </c>
      <c r="Q11" s="82">
        <f t="shared" si="4"/>
        <v>8.4842819548012535E-3</v>
      </c>
      <c r="R11" s="83">
        <v>9.738502517426556E-2</v>
      </c>
      <c r="S11" s="84">
        <f t="shared" si="5"/>
        <v>0.93246165235902212</v>
      </c>
      <c r="T11" s="85">
        <f>分析係数表!F14</f>
        <v>0.30074349442379184</v>
      </c>
      <c r="U11" s="86">
        <f t="shared" si="6"/>
        <v>0.2804317757466353</v>
      </c>
      <c r="V11" s="87">
        <f>分析係数表!D14</f>
        <v>4.8401486988847581E-2</v>
      </c>
      <c r="W11" s="167">
        <f t="shared" si="7"/>
        <v>0</v>
      </c>
      <c r="X11" s="76">
        <f>分析係数表!E14</f>
        <v>4.5501858736059476E-2</v>
      </c>
      <c r="Y11" s="166">
        <f t="shared" si="8"/>
        <v>0</v>
      </c>
    </row>
    <row r="12" spans="1:25" x14ac:dyDescent="0.2">
      <c r="A12" s="6" t="s">
        <v>225</v>
      </c>
      <c r="B12" s="5" t="s">
        <v>29</v>
      </c>
      <c r="C12" s="90"/>
      <c r="D12" s="107">
        <f>投入係数表!AK12</f>
        <v>3.0800821355236141E-3</v>
      </c>
      <c r="E12" s="110">
        <f t="shared" si="9"/>
        <v>0.30800821355236141</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0.27964444052169501</v>
      </c>
      <c r="P12" s="76">
        <f>分析係数表!C15</f>
        <v>0</v>
      </c>
      <c r="Q12" s="82">
        <f t="shared" si="4"/>
        <v>0</v>
      </c>
      <c r="R12" s="83">
        <v>0</v>
      </c>
      <c r="S12" s="84">
        <f t="shared" si="5"/>
        <v>0</v>
      </c>
      <c r="T12" s="85">
        <f>分析係数表!F15</f>
        <v>0.30247314514114415</v>
      </c>
      <c r="U12" s="86">
        <f t="shared" si="6"/>
        <v>0</v>
      </c>
      <c r="V12" s="87">
        <f>分析係数表!D15</f>
        <v>2.9777666749937547E-2</v>
      </c>
      <c r="W12" s="167">
        <f t="shared" si="7"/>
        <v>0</v>
      </c>
      <c r="X12" s="76">
        <f>分析係数表!E15</f>
        <v>2.7329502872845367E-2</v>
      </c>
      <c r="Y12" s="166">
        <f t="shared" si="8"/>
        <v>0</v>
      </c>
    </row>
    <row r="13" spans="1:25" x14ac:dyDescent="0.2">
      <c r="A13" s="6" t="s">
        <v>226</v>
      </c>
      <c r="B13" s="5" t="s">
        <v>30</v>
      </c>
      <c r="C13" s="90"/>
      <c r="D13" s="107">
        <f>投入係数表!AK13</f>
        <v>3.0800821355236141E-3</v>
      </c>
      <c r="E13" s="110">
        <f t="shared" si="9"/>
        <v>0.30800821355236141</v>
      </c>
      <c r="F13" s="85">
        <f>分析係数表!C16</f>
        <v>4.5651796563096703E-2</v>
      </c>
      <c r="G13" s="110">
        <f t="shared" si="0"/>
        <v>1.4061128304855248E-2</v>
      </c>
      <c r="H13" s="110">
        <v>2.1400649341585216E-2</v>
      </c>
      <c r="I13" s="110">
        <f t="shared" si="1"/>
        <v>2.1400649341585216E-2</v>
      </c>
      <c r="J13" s="85">
        <f>分析係数表!G16</f>
        <v>3.2758620689655175E-2</v>
      </c>
      <c r="K13" s="111">
        <f t="shared" si="2"/>
        <v>7.0105575429330882E-4</v>
      </c>
      <c r="L13" s="79"/>
      <c r="M13" s="80"/>
      <c r="N13" s="81">
        <f>分析係数表!H16</f>
        <v>1.6682570867246702E-2</v>
      </c>
      <c r="O13" s="82">
        <f t="shared" si="3"/>
        <v>0.56769349537600933</v>
      </c>
      <c r="P13" s="76">
        <f>分析係数表!C16</f>
        <v>4.5651796563096703E-2</v>
      </c>
      <c r="Q13" s="82">
        <f t="shared" si="4"/>
        <v>2.5916227961098857E-2</v>
      </c>
      <c r="R13" s="83">
        <v>3.2252000305141262E-2</v>
      </c>
      <c r="S13" s="84">
        <f t="shared" si="5"/>
        <v>5.3652649646726475E-2</v>
      </c>
      <c r="T13" s="85">
        <f>分析係数表!F16</f>
        <v>0.28965517241379313</v>
      </c>
      <c r="U13" s="86">
        <f t="shared" si="6"/>
        <v>1.5540767483879394E-2</v>
      </c>
      <c r="V13" s="87">
        <f>分析係数表!D16</f>
        <v>1.5517241379310345E-2</v>
      </c>
      <c r="W13" s="167">
        <f t="shared" si="7"/>
        <v>0</v>
      </c>
      <c r="X13" s="76">
        <f>分析係数表!E16</f>
        <v>1.5517241379310345E-2</v>
      </c>
      <c r="Y13" s="166">
        <f t="shared" si="8"/>
        <v>0</v>
      </c>
    </row>
    <row r="14" spans="1:25" x14ac:dyDescent="0.2">
      <c r="A14" s="6" t="s">
        <v>2</v>
      </c>
      <c r="B14" s="5" t="s">
        <v>364</v>
      </c>
      <c r="C14" s="90"/>
      <c r="D14" s="107">
        <f>投入係数表!AK14</f>
        <v>8.2135523613963042E-3</v>
      </c>
      <c r="E14" s="110">
        <f t="shared" si="9"/>
        <v>0.82135523613963046</v>
      </c>
      <c r="F14" s="85">
        <f>分析係数表!C17</f>
        <v>0.18709439528023597</v>
      </c>
      <c r="G14" s="110">
        <f t="shared" si="0"/>
        <v>0.15367096121579957</v>
      </c>
      <c r="H14" s="110">
        <v>0.25621346761683828</v>
      </c>
      <c r="I14" s="110">
        <f t="shared" si="1"/>
        <v>0.25621346761683828</v>
      </c>
      <c r="J14" s="85">
        <f>分析係数表!G17</f>
        <v>0.21183949688973955</v>
      </c>
      <c r="K14" s="111">
        <f t="shared" si="2"/>
        <v>5.4276132076326596E-2</v>
      </c>
      <c r="L14" s="79"/>
      <c r="M14" s="80"/>
      <c r="N14" s="81">
        <f>分析係数表!H17</f>
        <v>2.9525680606230704E-3</v>
      </c>
      <c r="O14" s="82">
        <f t="shared" si="3"/>
        <v>0.10047334406722103</v>
      </c>
      <c r="P14" s="76">
        <f>分析係数表!C17</f>
        <v>0.18709439528023597</v>
      </c>
      <c r="Q14" s="82">
        <f t="shared" si="4"/>
        <v>1.8797999550039801E-2</v>
      </c>
      <c r="R14" s="83">
        <v>5.2828244611025282E-2</v>
      </c>
      <c r="S14" s="84">
        <f t="shared" si="5"/>
        <v>0.30904171222786359</v>
      </c>
      <c r="T14" s="85">
        <f>分析係数表!F17</f>
        <v>0.32134800738259622</v>
      </c>
      <c r="U14" s="86">
        <f t="shared" si="6"/>
        <v>9.9309938422529678E-2</v>
      </c>
      <c r="V14" s="87">
        <f>分析係数表!D17</f>
        <v>5.1062957139927541E-2</v>
      </c>
      <c r="W14" s="167">
        <f t="shared" si="7"/>
        <v>0</v>
      </c>
      <c r="X14" s="76">
        <f>分析係数表!E17</f>
        <v>4.9900881810103222E-2</v>
      </c>
      <c r="Y14" s="166">
        <f t="shared" si="8"/>
        <v>0</v>
      </c>
    </row>
    <row r="15" spans="1:25" x14ac:dyDescent="0.2">
      <c r="A15" s="6" t="s">
        <v>3</v>
      </c>
      <c r="B15" s="5" t="s">
        <v>31</v>
      </c>
      <c r="C15" s="90"/>
      <c r="D15" s="107">
        <f>投入係数表!AK15</f>
        <v>1.026694045174538E-3</v>
      </c>
      <c r="E15" s="110">
        <f t="shared" si="9"/>
        <v>0.10266940451745381</v>
      </c>
      <c r="F15" s="85">
        <f>分析係数表!C18</f>
        <v>0.19379844961240311</v>
      </c>
      <c r="G15" s="110">
        <f t="shared" si="0"/>
        <v>1.9897171418111204E-2</v>
      </c>
      <c r="H15" s="110">
        <v>3.3664752583513195E-2</v>
      </c>
      <c r="I15" s="110">
        <f t="shared" si="1"/>
        <v>3.3664752583513195E-2</v>
      </c>
      <c r="J15" s="85">
        <f>分析係数表!G18</f>
        <v>0.21558441558441557</v>
      </c>
      <c r="K15" s="111">
        <f t="shared" si="2"/>
        <v>7.2575960115106369E-3</v>
      </c>
      <c r="L15" s="79"/>
      <c r="M15" s="80"/>
      <c r="N15" s="81">
        <f>分析係数表!H18</f>
        <v>4.3783328655627279E-4</v>
      </c>
      <c r="O15" s="82">
        <f t="shared" si="3"/>
        <v>1.4899089044188669E-2</v>
      </c>
      <c r="P15" s="76">
        <f>分析係数表!C18</f>
        <v>0.19379844961240311</v>
      </c>
      <c r="Q15" s="82">
        <f t="shared" si="4"/>
        <v>2.8874203574009052E-3</v>
      </c>
      <c r="R15" s="83">
        <v>9.5843077941719645E-3</v>
      </c>
      <c r="S15" s="84">
        <f t="shared" si="5"/>
        <v>4.324906037768516E-2</v>
      </c>
      <c r="T15" s="85">
        <f>分析係数表!F18</f>
        <v>0.45643447461629277</v>
      </c>
      <c r="U15" s="86">
        <f t="shared" si="6"/>
        <v>1.9740362151137052E-2</v>
      </c>
      <c r="V15" s="87">
        <f>分析係数表!D18</f>
        <v>7.5088547815820542E-2</v>
      </c>
      <c r="W15" s="167">
        <f t="shared" si="7"/>
        <v>0</v>
      </c>
      <c r="X15" s="76">
        <f>分析係数表!E18</f>
        <v>7.5796930342384883E-2</v>
      </c>
      <c r="Y15" s="166">
        <f t="shared" si="8"/>
        <v>0</v>
      </c>
    </row>
    <row r="16" spans="1:25" x14ac:dyDescent="0.2">
      <c r="A16" s="6" t="s">
        <v>4</v>
      </c>
      <c r="B16" s="5" t="s">
        <v>32</v>
      </c>
      <c r="C16" s="90"/>
      <c r="D16" s="107">
        <f>投入係数表!AK16</f>
        <v>0</v>
      </c>
      <c r="E16" s="110">
        <f t="shared" si="9"/>
        <v>0</v>
      </c>
      <c r="F16" s="85">
        <f>分析係数表!C19</f>
        <v>0.18975946996975368</v>
      </c>
      <c r="G16" s="110">
        <f t="shared" si="0"/>
        <v>0</v>
      </c>
      <c r="H16" s="110">
        <v>1.2215704360020126E-2</v>
      </c>
      <c r="I16" s="110">
        <f t="shared" si="1"/>
        <v>1.2215704360020126E-2</v>
      </c>
      <c r="J16" s="85">
        <f>分析係数表!G19</f>
        <v>5.7642820380854352E-2</v>
      </c>
      <c r="K16" s="111">
        <f t="shared" si="2"/>
        <v>7.0414765225025946E-4</v>
      </c>
      <c r="L16" s="79"/>
      <c r="M16" s="80"/>
      <c r="N16" s="81">
        <f>分析係数表!H19</f>
        <v>-1.1226494527083918E-4</v>
      </c>
      <c r="O16" s="82">
        <f t="shared" si="3"/>
        <v>-3.8202792420996587E-3</v>
      </c>
      <c r="P16" s="76">
        <f>分析係数表!C19</f>
        <v>0.18975946996975368</v>
      </c>
      <c r="Q16" s="82">
        <f t="shared" si="4"/>
        <v>-7.2493416411728356E-4</v>
      </c>
      <c r="R16" s="83">
        <v>7.0469344040125417E-3</v>
      </c>
      <c r="S16" s="84">
        <f t="shared" si="5"/>
        <v>1.9262638764032669E-2</v>
      </c>
      <c r="T16" s="85">
        <f>分析係数表!F19</f>
        <v>0.23974952822096415</v>
      </c>
      <c r="U16" s="86">
        <f t="shared" si="6"/>
        <v>4.6182085559676881E-3</v>
      </c>
      <c r="V16" s="87">
        <f>分析係数表!D19</f>
        <v>4.54623434551381E-3</v>
      </c>
      <c r="W16" s="167">
        <f t="shared" si="7"/>
        <v>0</v>
      </c>
      <c r="X16" s="76">
        <f>分析係数表!E19</f>
        <v>4.7177903585520669E-3</v>
      </c>
      <c r="Y16" s="166">
        <f t="shared" si="8"/>
        <v>0</v>
      </c>
    </row>
    <row r="17" spans="1:25" x14ac:dyDescent="0.2">
      <c r="A17" s="6" t="s">
        <v>5</v>
      </c>
      <c r="B17" s="5" t="s">
        <v>33</v>
      </c>
      <c r="C17" s="90"/>
      <c r="D17" s="107">
        <f>投入係数表!AK17</f>
        <v>0</v>
      </c>
      <c r="E17" s="110">
        <f t="shared" si="9"/>
        <v>0</v>
      </c>
      <c r="F17" s="85">
        <f>分析係数表!C20</f>
        <v>6.5301867121599799E-2</v>
      </c>
      <c r="G17" s="110">
        <f t="shared" si="0"/>
        <v>0</v>
      </c>
      <c r="H17" s="110">
        <v>6.768345535515476E-3</v>
      </c>
      <c r="I17" s="110">
        <f t="shared" si="1"/>
        <v>6.768345535515476E-3</v>
      </c>
      <c r="J17" s="85">
        <f>分析係数表!G20</f>
        <v>0.10011990407673861</v>
      </c>
      <c r="K17" s="111">
        <f t="shared" si="2"/>
        <v>6.7764610577403152E-4</v>
      </c>
      <c r="L17" s="79"/>
      <c r="M17" s="80"/>
      <c r="N17" s="81">
        <f>分析係数表!H20</f>
        <v>5.5009823182711204E-4</v>
      </c>
      <c r="O17" s="82">
        <f t="shared" si="3"/>
        <v>1.871936828628833E-2</v>
      </c>
      <c r="P17" s="76">
        <f>分析係数表!C20</f>
        <v>6.5301867121599799E-2</v>
      </c>
      <c r="Q17" s="82">
        <f t="shared" si="4"/>
        <v>1.22240970043149E-3</v>
      </c>
      <c r="R17" s="83">
        <v>5.0960914663660921E-3</v>
      </c>
      <c r="S17" s="84">
        <f t="shared" si="5"/>
        <v>1.1864437001881568E-2</v>
      </c>
      <c r="T17" s="85">
        <f>分析係数表!F20</f>
        <v>0.22242206235011991</v>
      </c>
      <c r="U17" s="86">
        <f t="shared" si="6"/>
        <v>2.6389125465815719E-3</v>
      </c>
      <c r="V17" s="87">
        <f>分析係数表!D20</f>
        <v>4.3465227817745804E-2</v>
      </c>
      <c r="W17" s="167">
        <f t="shared" si="7"/>
        <v>0</v>
      </c>
      <c r="X17" s="76">
        <f>分析係数表!E20</f>
        <v>4.6762589928057555E-2</v>
      </c>
      <c r="Y17" s="166">
        <f t="shared" si="8"/>
        <v>0</v>
      </c>
    </row>
    <row r="18" spans="1:25" x14ac:dyDescent="0.2">
      <c r="A18" s="6" t="s">
        <v>6</v>
      </c>
      <c r="B18" s="5" t="s">
        <v>34</v>
      </c>
      <c r="C18" s="90"/>
      <c r="D18" s="107">
        <f>投入係数表!AK18</f>
        <v>3.0800821355236141E-3</v>
      </c>
      <c r="E18" s="110">
        <f t="shared" si="9"/>
        <v>0.30800821355236141</v>
      </c>
      <c r="F18" s="85">
        <f>分析係数表!C21</f>
        <v>0.11128404669260705</v>
      </c>
      <c r="G18" s="110">
        <f t="shared" si="0"/>
        <v>3.4276400418667474E-2</v>
      </c>
      <c r="H18" s="110">
        <v>4.9346605960529456E-2</v>
      </c>
      <c r="I18" s="110">
        <f t="shared" si="1"/>
        <v>4.9346605960529456E-2</v>
      </c>
      <c r="J18" s="85">
        <f>分析係数表!G21</f>
        <v>0.28512917454316322</v>
      </c>
      <c r="K18" s="111">
        <f t="shared" si="2"/>
        <v>1.4070157024032501E-2</v>
      </c>
      <c r="L18" s="79"/>
      <c r="M18" s="80"/>
      <c r="N18" s="81">
        <f>分析係数表!H21</f>
        <v>9.2057255122088126E-4</v>
      </c>
      <c r="O18" s="82">
        <f t="shared" si="3"/>
        <v>3.1326289785217204E-2</v>
      </c>
      <c r="P18" s="76">
        <f>分析係数表!C21</f>
        <v>0.11128404669260705</v>
      </c>
      <c r="Q18" s="82">
        <f t="shared" si="4"/>
        <v>3.4861162951642507E-3</v>
      </c>
      <c r="R18" s="83">
        <v>1.1769035463928266E-2</v>
      </c>
      <c r="S18" s="84">
        <f t="shared" si="5"/>
        <v>6.1115641424457724E-2</v>
      </c>
      <c r="T18" s="85">
        <f>分析係数表!F21</f>
        <v>0.42485822306238186</v>
      </c>
      <c r="U18" s="86">
        <f t="shared" si="6"/>
        <v>2.5965482816912806E-2</v>
      </c>
      <c r="V18" s="87">
        <f>分析係数表!D21</f>
        <v>9.2470069313169506E-2</v>
      </c>
      <c r="W18" s="167">
        <f t="shared" si="7"/>
        <v>0</v>
      </c>
      <c r="X18" s="76">
        <f>分析係数表!E21</f>
        <v>8.1758034026465032E-2</v>
      </c>
      <c r="Y18" s="166">
        <f t="shared" si="8"/>
        <v>0</v>
      </c>
    </row>
    <row r="19" spans="1:25" x14ac:dyDescent="0.2">
      <c r="A19" s="6" t="s">
        <v>7</v>
      </c>
      <c r="B19" s="5" t="s">
        <v>268</v>
      </c>
      <c r="C19" s="90"/>
      <c r="D19" s="107">
        <f>投入係数表!AK19</f>
        <v>0</v>
      </c>
      <c r="E19" s="110">
        <f t="shared" si="9"/>
        <v>0</v>
      </c>
      <c r="F19" s="85">
        <f>分析係数表!C22</f>
        <v>0.13366912049593183</v>
      </c>
      <c r="G19" s="110">
        <f t="shared" si="0"/>
        <v>0</v>
      </c>
      <c r="H19" s="110">
        <v>1.0607122088197793E-2</v>
      </c>
      <c r="I19" s="110">
        <f t="shared" si="1"/>
        <v>1.0607122088197793E-2</v>
      </c>
      <c r="J19" s="85">
        <f>分析係数表!G22</f>
        <v>0.19466531325776801</v>
      </c>
      <c r="K19" s="111">
        <f t="shared" si="2"/>
        <v>2.0648387440624135E-3</v>
      </c>
      <c r="L19" s="79"/>
      <c r="M19" s="80"/>
      <c r="N19" s="81">
        <f>分析係数表!H22</f>
        <v>4.490597810833567E-5</v>
      </c>
      <c r="O19" s="82">
        <f t="shared" si="3"/>
        <v>1.5281116968398633E-3</v>
      </c>
      <c r="P19" s="76">
        <f>分析係数表!C22</f>
        <v>0.13366912049593183</v>
      </c>
      <c r="Q19" s="82">
        <f t="shared" si="4"/>
        <v>2.0426134653613054E-4</v>
      </c>
      <c r="R19" s="83">
        <v>3.5281293069787806E-3</v>
      </c>
      <c r="S19" s="84">
        <f t="shared" si="5"/>
        <v>1.4135251395176573E-2</v>
      </c>
      <c r="T19" s="85">
        <f>分析係数表!F22</f>
        <v>0.41154908926859529</v>
      </c>
      <c r="U19" s="86">
        <f t="shared" si="6"/>
        <v>5.8173498382675598E-3</v>
      </c>
      <c r="V19" s="87">
        <f>分析係数表!D22</f>
        <v>4.4775277730784414E-2</v>
      </c>
      <c r="W19" s="167">
        <f t="shared" si="7"/>
        <v>0</v>
      </c>
      <c r="X19" s="76">
        <f>分析係数表!E22</f>
        <v>4.7087351266001241E-2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7.6405584841993167E-4</v>
      </c>
      <c r="P20" s="76">
        <f>分析係数表!C23</f>
        <v>0</v>
      </c>
      <c r="Q20" s="82">
        <f t="shared" si="4"/>
        <v>0</v>
      </c>
      <c r="R20" s="83">
        <v>0</v>
      </c>
      <c r="S20" s="84">
        <f t="shared" si="5"/>
        <v>0</v>
      </c>
      <c r="T20" s="85">
        <f>分析係数表!F23</f>
        <v>0.43921610853881771</v>
      </c>
      <c r="U20" s="86">
        <f t="shared" si="6"/>
        <v>0</v>
      </c>
      <c r="V20" s="87">
        <f>分析係数表!D23</f>
        <v>6.2775923333692252E-2</v>
      </c>
      <c r="W20" s="167">
        <f t="shared" si="7"/>
        <v>0</v>
      </c>
      <c r="X20" s="76">
        <f>分析係数表!E23</f>
        <v>6.6759987078712182E-2</v>
      </c>
      <c r="Y20" s="166">
        <f t="shared" si="8"/>
        <v>0</v>
      </c>
    </row>
    <row r="21" spans="1:25" x14ac:dyDescent="0.2">
      <c r="A21" s="6" t="s">
        <v>9</v>
      </c>
      <c r="B21" s="5" t="s">
        <v>270</v>
      </c>
      <c r="C21" s="90"/>
      <c r="D21" s="107">
        <f>投入係数表!AK21</f>
        <v>0</v>
      </c>
      <c r="E21" s="110">
        <f t="shared" si="9"/>
        <v>0</v>
      </c>
      <c r="F21" s="85">
        <f>分析係数表!C24</f>
        <v>0.55726027397260269</v>
      </c>
      <c r="G21" s="110">
        <f t="shared" si="0"/>
        <v>0</v>
      </c>
      <c r="H21" s="110">
        <v>3.1993910561161389E-2</v>
      </c>
      <c r="I21" s="110">
        <f t="shared" si="1"/>
        <v>3.1993910561161389E-2</v>
      </c>
      <c r="J21" s="85">
        <f>分析係数表!G24</f>
        <v>0.20783847980997625</v>
      </c>
      <c r="K21" s="111">
        <f t="shared" si="2"/>
        <v>6.6495657342081271E-3</v>
      </c>
      <c r="L21" s="79"/>
      <c r="M21" s="80"/>
      <c r="N21" s="81">
        <f>分析係数表!H24</f>
        <v>3.255683412854336E-4</v>
      </c>
      <c r="O21" s="82">
        <f t="shared" si="3"/>
        <v>1.107880980208901E-2</v>
      </c>
      <c r="P21" s="76">
        <f>分析係数表!C24</f>
        <v>0.55726027397260269</v>
      </c>
      <c r="Q21" s="82">
        <f t="shared" si="4"/>
        <v>6.1737805856024782E-3</v>
      </c>
      <c r="R21" s="83">
        <v>3.1806641164917812E-2</v>
      </c>
      <c r="S21" s="84">
        <f t="shared" si="5"/>
        <v>6.3800551726079208E-2</v>
      </c>
      <c r="T21" s="85">
        <f>分析係数表!F24</f>
        <v>0.38954869358669836</v>
      </c>
      <c r="U21" s="86">
        <f t="shared" si="6"/>
        <v>2.4853421575004728E-2</v>
      </c>
      <c r="V21" s="87">
        <f>分析係数表!D24</f>
        <v>4.1567695961995249E-3</v>
      </c>
      <c r="W21" s="167">
        <f t="shared" si="7"/>
        <v>0</v>
      </c>
      <c r="X21" s="76">
        <f>分析係数表!E24</f>
        <v>2.3752969121140144E-3</v>
      </c>
      <c r="Y21" s="166">
        <f t="shared" si="8"/>
        <v>0</v>
      </c>
    </row>
    <row r="22" spans="1:25" x14ac:dyDescent="0.2">
      <c r="A22" s="6" t="s">
        <v>10</v>
      </c>
      <c r="B22" s="5" t="s">
        <v>271</v>
      </c>
      <c r="C22" s="90"/>
      <c r="D22" s="107">
        <f>投入係数表!AK22</f>
        <v>0</v>
      </c>
      <c r="E22" s="110">
        <f t="shared" si="9"/>
        <v>0</v>
      </c>
      <c r="F22" s="85">
        <f>分析係数表!C25</f>
        <v>7.2460776218001621E-2</v>
      </c>
      <c r="G22" s="110">
        <f t="shared" si="0"/>
        <v>0</v>
      </c>
      <c r="H22" s="110">
        <v>3.1437606628272184E-2</v>
      </c>
      <c r="I22" s="110">
        <f t="shared" si="1"/>
        <v>3.1437606628272184E-2</v>
      </c>
      <c r="J22" s="85">
        <f>分析係数表!G25</f>
        <v>0.19694960212201593</v>
      </c>
      <c r="K22" s="111">
        <f t="shared" si="2"/>
        <v>6.1916241171066574E-3</v>
      </c>
      <c r="L22" s="79"/>
      <c r="M22" s="80"/>
      <c r="N22" s="81">
        <f>分析係数表!H25</f>
        <v>5.0519225371877636E-4</v>
      </c>
      <c r="O22" s="82">
        <f t="shared" si="3"/>
        <v>1.7191256589448464E-2</v>
      </c>
      <c r="P22" s="76">
        <f>分析係数表!C25</f>
        <v>7.2460776218001621E-2</v>
      </c>
      <c r="Q22" s="82">
        <f t="shared" si="4"/>
        <v>1.2456917966342709E-3</v>
      </c>
      <c r="R22" s="83">
        <v>1.8241813955289319E-2</v>
      </c>
      <c r="S22" s="84">
        <f t="shared" si="5"/>
        <v>4.9679420583561507E-2</v>
      </c>
      <c r="T22" s="85">
        <f>分析係数表!F25</f>
        <v>0.34811560565870908</v>
      </c>
      <c r="U22" s="86">
        <f t="shared" si="6"/>
        <v>1.7294181585220253E-2</v>
      </c>
      <c r="V22" s="87">
        <f>分析係数表!D25</f>
        <v>1.248894783377542E-2</v>
      </c>
      <c r="W22" s="167">
        <f t="shared" si="7"/>
        <v>0</v>
      </c>
      <c r="X22" s="76">
        <f>分析係数表!E25</f>
        <v>1.1715296198054819E-2</v>
      </c>
      <c r="Y22" s="166">
        <f t="shared" si="8"/>
        <v>0</v>
      </c>
    </row>
    <row r="23" spans="1:25" x14ac:dyDescent="0.2">
      <c r="A23" s="6" t="s">
        <v>11</v>
      </c>
      <c r="B23" s="5" t="s">
        <v>35</v>
      </c>
      <c r="C23" s="90"/>
      <c r="D23" s="107">
        <f>投入係数表!AK23</f>
        <v>0</v>
      </c>
      <c r="E23" s="110">
        <f t="shared" si="9"/>
        <v>0</v>
      </c>
      <c r="F23" s="85">
        <f>分析係数表!C26</f>
        <v>0.52994639944068989</v>
      </c>
      <c r="G23" s="110">
        <f t="shared" si="0"/>
        <v>0</v>
      </c>
      <c r="H23" s="110">
        <v>4.1759791428190883E-2</v>
      </c>
      <c r="I23" s="110">
        <f t="shared" si="1"/>
        <v>4.1759791428190883E-2</v>
      </c>
      <c r="J23" s="85">
        <f>分析係数表!G26</f>
        <v>0.19649205047072152</v>
      </c>
      <c r="K23" s="111">
        <f t="shared" si="2"/>
        <v>8.2054670449548863E-3</v>
      </c>
      <c r="L23" s="79"/>
      <c r="M23" s="80"/>
      <c r="N23" s="81">
        <f>分析係数表!H26</f>
        <v>1.0148751052483862E-2</v>
      </c>
      <c r="O23" s="82">
        <f t="shared" si="3"/>
        <v>0.34535324348580915</v>
      </c>
      <c r="P23" s="76">
        <f>分析係数表!C26</f>
        <v>0.52994639944068989</v>
      </c>
      <c r="Q23" s="82">
        <f t="shared" si="4"/>
        <v>0.18301870792046845</v>
      </c>
      <c r="R23" s="83">
        <v>0.21387555851378681</v>
      </c>
      <c r="S23" s="84">
        <f t="shared" si="5"/>
        <v>0.25563534994197767</v>
      </c>
      <c r="T23" s="85">
        <f>分析係数表!F26</f>
        <v>0.33286456502207118</v>
      </c>
      <c r="U23" s="86">
        <f t="shared" si="6"/>
        <v>8.5091949562701344E-2</v>
      </c>
      <c r="V23" s="87">
        <f>分析係数表!D26</f>
        <v>1.68365951794992E-2</v>
      </c>
      <c r="W23" s="167">
        <f t="shared" si="7"/>
        <v>0</v>
      </c>
      <c r="X23" s="76">
        <f>分析係数表!E26</f>
        <v>1.8360092191101216E-2</v>
      </c>
      <c r="Y23" s="166">
        <f t="shared" si="8"/>
        <v>0</v>
      </c>
    </row>
    <row r="24" spans="1:25" x14ac:dyDescent="0.2">
      <c r="A24" s="6" t="s">
        <v>12</v>
      </c>
      <c r="B24" s="5" t="s">
        <v>365</v>
      </c>
      <c r="C24" s="90"/>
      <c r="D24" s="107">
        <f>投入係数表!AK24</f>
        <v>0</v>
      </c>
      <c r="E24" s="110">
        <f t="shared" si="9"/>
        <v>0</v>
      </c>
      <c r="F24" s="85">
        <f>分析係数表!C27</f>
        <v>1</v>
      </c>
      <c r="G24" s="110">
        <f t="shared" si="0"/>
        <v>0</v>
      </c>
      <c r="H24" s="110">
        <v>8.5913937389817795E-3</v>
      </c>
      <c r="I24" s="110">
        <f t="shared" si="1"/>
        <v>8.5913937389817795E-3</v>
      </c>
      <c r="J24" s="85">
        <f>分析係数表!G27</f>
        <v>0.17101837770961673</v>
      </c>
      <c r="K24" s="111">
        <f t="shared" si="2"/>
        <v>1.4692862195052224E-3</v>
      </c>
      <c r="L24" s="79"/>
      <c r="M24" s="80"/>
      <c r="N24" s="81">
        <f>分析係数表!H27</f>
        <v>1.1349985966881842E-2</v>
      </c>
      <c r="O24" s="82">
        <f t="shared" si="3"/>
        <v>0.38623023137627555</v>
      </c>
      <c r="P24" s="76">
        <f>分析係数表!C27</f>
        <v>1</v>
      </c>
      <c r="Q24" s="82">
        <f t="shared" si="4"/>
        <v>0.38623023137627555</v>
      </c>
      <c r="R24" s="83">
        <v>0.40152027544971886</v>
      </c>
      <c r="S24" s="84">
        <f t="shared" si="5"/>
        <v>0.41011166918870062</v>
      </c>
      <c r="T24" s="85">
        <f>分析係数表!F27</f>
        <v>0.32043714720210326</v>
      </c>
      <c r="U24" s="86">
        <f t="shared" si="6"/>
        <v>0.13141501330911995</v>
      </c>
      <c r="V24" s="87">
        <f>分析係数表!D27</f>
        <v>8.5186998994767633E-3</v>
      </c>
      <c r="W24" s="167">
        <f t="shared" si="7"/>
        <v>0</v>
      </c>
      <c r="X24" s="76">
        <f>分析係数表!E27</f>
        <v>1.0026548444467355E-2</v>
      </c>
      <c r="Y24" s="166">
        <f t="shared" si="8"/>
        <v>0</v>
      </c>
    </row>
    <row r="25" spans="1:25" x14ac:dyDescent="0.2">
      <c r="A25" s="6" t="s">
        <v>13</v>
      </c>
      <c r="B25" s="5" t="s">
        <v>191</v>
      </c>
      <c r="C25" s="90"/>
      <c r="D25" s="107">
        <f>投入係数表!AK25</f>
        <v>0</v>
      </c>
      <c r="E25" s="110">
        <f t="shared" si="9"/>
        <v>0</v>
      </c>
      <c r="F25" s="85">
        <f>分析係数表!C28</f>
        <v>0.16640624999999998</v>
      </c>
      <c r="G25" s="110">
        <f t="shared" si="0"/>
        <v>0</v>
      </c>
      <c r="H25" s="110">
        <v>4.5429351024877072E-2</v>
      </c>
      <c r="I25" s="110">
        <f t="shared" si="1"/>
        <v>4.5429351024877072E-2</v>
      </c>
      <c r="J25" s="85">
        <f>分析係数表!G28</f>
        <v>0.1248661800486618</v>
      </c>
      <c r="K25" s="111">
        <f t="shared" si="2"/>
        <v>5.6725895245661592E-3</v>
      </c>
      <c r="L25" s="79"/>
      <c r="M25" s="80"/>
      <c r="N25" s="81">
        <f>分析係数表!H28</f>
        <v>1.9927027785573953E-2</v>
      </c>
      <c r="O25" s="82">
        <f t="shared" si="3"/>
        <v>0.67809956547268935</v>
      </c>
      <c r="P25" s="76">
        <f>分析係数表!C28</f>
        <v>0.16640624999999998</v>
      </c>
      <c r="Q25" s="82">
        <f t="shared" si="4"/>
        <v>0.1128400058169397</v>
      </c>
      <c r="R25" s="83">
        <v>0.13379876675000618</v>
      </c>
      <c r="S25" s="84">
        <f t="shared" si="5"/>
        <v>0.17922811777488326</v>
      </c>
      <c r="T25" s="85">
        <f>分析係数表!F28</f>
        <v>0.21187347931873479</v>
      </c>
      <c r="U25" s="86">
        <f t="shared" si="6"/>
        <v>3.7973684904712493E-2</v>
      </c>
      <c r="V25" s="87">
        <f>分析係数表!D28</f>
        <v>2.0145985401459853E-2</v>
      </c>
      <c r="W25" s="167">
        <f t="shared" si="7"/>
        <v>0</v>
      </c>
      <c r="X25" s="76">
        <f>分析係数表!E28</f>
        <v>2.0145985401459853E-2</v>
      </c>
      <c r="Y25" s="166">
        <f t="shared" si="8"/>
        <v>0</v>
      </c>
    </row>
    <row r="26" spans="1:25" x14ac:dyDescent="0.2">
      <c r="A26" s="6" t="s">
        <v>14</v>
      </c>
      <c r="B26" s="5" t="s">
        <v>50</v>
      </c>
      <c r="C26" s="90"/>
      <c r="D26" s="107">
        <f>投入係数表!AK26</f>
        <v>5.0308008213552365E-2</v>
      </c>
      <c r="E26" s="110">
        <f t="shared" si="9"/>
        <v>5.0308008213552364</v>
      </c>
      <c r="F26" s="85">
        <f>分析係数表!C29</f>
        <v>0.73364739989128469</v>
      </c>
      <c r="G26" s="110">
        <f t="shared" si="0"/>
        <v>3.6908339419582088</v>
      </c>
      <c r="H26" s="110">
        <v>4.0469325719243789</v>
      </c>
      <c r="I26" s="110">
        <f t="shared" si="1"/>
        <v>4.0469325719243789</v>
      </c>
      <c r="J26" s="85">
        <f>分析係数表!G29</f>
        <v>0.26009380097879281</v>
      </c>
      <c r="K26" s="111">
        <f t="shared" si="2"/>
        <v>1.0525820749366936</v>
      </c>
      <c r="L26" s="79"/>
      <c r="M26" s="80"/>
      <c r="N26" s="81">
        <f>分析係数表!H29</f>
        <v>1.0137524557956778E-2</v>
      </c>
      <c r="O26" s="82">
        <f t="shared" si="3"/>
        <v>0.34497121556159921</v>
      </c>
      <c r="P26" s="76">
        <f>分析係数表!C29</f>
        <v>0.73364739989128469</v>
      </c>
      <c r="Q26" s="82">
        <f t="shared" si="4"/>
        <v>0.25308723533410316</v>
      </c>
      <c r="R26" s="83">
        <v>0.41751493553758179</v>
      </c>
      <c r="S26" s="84">
        <f t="shared" si="5"/>
        <v>4.4644475074619603</v>
      </c>
      <c r="T26" s="85">
        <f>分析係数表!F29</f>
        <v>0.41032830342577487</v>
      </c>
      <c r="U26" s="86">
        <f t="shared" si="6"/>
        <v>1.8318891714702956</v>
      </c>
      <c r="V26" s="87">
        <f>分析係数表!D29</f>
        <v>0.11816884176182708</v>
      </c>
      <c r="W26" s="167">
        <f t="shared" si="7"/>
        <v>1</v>
      </c>
      <c r="X26" s="76">
        <f>分析係数表!E29</f>
        <v>9.9714518760195756E-2</v>
      </c>
      <c r="Y26" s="166">
        <f t="shared" si="8"/>
        <v>0</v>
      </c>
    </row>
    <row r="27" spans="1:25" x14ac:dyDescent="0.2">
      <c r="A27" s="6" t="s">
        <v>15</v>
      </c>
      <c r="B27" s="5" t="s">
        <v>36</v>
      </c>
      <c r="C27" s="90"/>
      <c r="D27" s="107">
        <f>投入係数表!AK27</f>
        <v>2.0533880903490761E-3</v>
      </c>
      <c r="E27" s="110">
        <f t="shared" si="9"/>
        <v>0.20533880903490762</v>
      </c>
      <c r="F27" s="85">
        <f>分析係数表!C30</f>
        <v>1</v>
      </c>
      <c r="G27" s="110">
        <f t="shared" si="0"/>
        <v>0.20533880903490762</v>
      </c>
      <c r="H27" s="110">
        <v>0.25667554161475159</v>
      </c>
      <c r="I27" s="110">
        <f t="shared" si="1"/>
        <v>0.25667554161475159</v>
      </c>
      <c r="J27" s="85">
        <f>分析係数表!G30</f>
        <v>0.34455785557569396</v>
      </c>
      <c r="K27" s="111">
        <f t="shared" si="2"/>
        <v>8.84395741975086E-2</v>
      </c>
      <c r="L27" s="79"/>
      <c r="M27" s="80"/>
      <c r="N27" s="81">
        <f>分析係数表!H30</f>
        <v>0</v>
      </c>
      <c r="O27" s="82">
        <f t="shared" si="3"/>
        <v>0</v>
      </c>
      <c r="P27" s="76">
        <f>分析係数表!C30</f>
        <v>1</v>
      </c>
      <c r="Q27" s="82">
        <f t="shared" si="4"/>
        <v>0</v>
      </c>
      <c r="R27" s="83">
        <v>8.4421402080351357E-2</v>
      </c>
      <c r="S27" s="84">
        <f t="shared" si="5"/>
        <v>0.34109694369510296</v>
      </c>
      <c r="T27" s="85">
        <f>分析係数表!F30</f>
        <v>0.43861490031479539</v>
      </c>
      <c r="U27" s="86">
        <f t="shared" si="6"/>
        <v>0.14961020195650895</v>
      </c>
      <c r="V27" s="87">
        <f>分析係数表!D30</f>
        <v>0.11847753505675857</v>
      </c>
      <c r="W27" s="167">
        <f t="shared" si="7"/>
        <v>0</v>
      </c>
      <c r="X27" s="76">
        <f>分析係数表!E30</f>
        <v>7.8889630830869029E-2</v>
      </c>
      <c r="Y27" s="166">
        <f t="shared" si="8"/>
        <v>0</v>
      </c>
    </row>
    <row r="28" spans="1:25" x14ac:dyDescent="0.2">
      <c r="A28" s="6" t="s">
        <v>16</v>
      </c>
      <c r="B28" s="5" t="s">
        <v>192</v>
      </c>
      <c r="C28" s="90"/>
      <c r="D28" s="107">
        <f>投入係数表!AK28</f>
        <v>5.1334702258726897E-3</v>
      </c>
      <c r="E28" s="110">
        <f t="shared" si="9"/>
        <v>0.51334702258726894</v>
      </c>
      <c r="F28" s="85">
        <f>分析係数表!C31</f>
        <v>8.5246870996353641E-2</v>
      </c>
      <c r="G28" s="110">
        <f t="shared" si="0"/>
        <v>4.3761227410859152E-2</v>
      </c>
      <c r="H28" s="110">
        <v>6.4496506630511014E-2</v>
      </c>
      <c r="I28" s="110">
        <f t="shared" si="1"/>
        <v>6.4496506630511014E-2</v>
      </c>
      <c r="J28" s="85">
        <f>分析係数表!G31</f>
        <v>7.1346375143843496E-2</v>
      </c>
      <c r="K28" s="111">
        <f t="shared" si="2"/>
        <v>4.6015919575278282E-3</v>
      </c>
      <c r="L28" s="79"/>
      <c r="M28" s="80"/>
      <c r="N28" s="81">
        <f>分析係数表!H31</f>
        <v>2.2093741229301151E-2</v>
      </c>
      <c r="O28" s="82">
        <f t="shared" si="3"/>
        <v>0.7518309548452129</v>
      </c>
      <c r="P28" s="76">
        <f>分析係数表!C31</f>
        <v>8.5246870996353641E-2</v>
      </c>
      <c r="Q28" s="82">
        <f t="shared" si="4"/>
        <v>6.4091236418755249E-2</v>
      </c>
      <c r="R28" s="83">
        <v>8.7525110000843911E-2</v>
      </c>
      <c r="S28" s="84">
        <f t="shared" si="5"/>
        <v>0.15202161663135494</v>
      </c>
      <c r="T28" s="85">
        <f>分析係数表!F31</f>
        <v>0.34637514384349827</v>
      </c>
      <c r="U28" s="86">
        <f t="shared" si="6"/>
        <v>5.2656509328006716E-2</v>
      </c>
      <c r="V28" s="87">
        <f>分析係数表!D31</f>
        <v>0.16455696202531644</v>
      </c>
      <c r="W28" s="167">
        <f t="shared" si="7"/>
        <v>0</v>
      </c>
      <c r="X28" s="76">
        <f>分析係数表!E31</f>
        <v>0.14384349827387802</v>
      </c>
      <c r="Y28" s="166">
        <f t="shared" si="8"/>
        <v>0</v>
      </c>
    </row>
    <row r="29" spans="1:25" x14ac:dyDescent="0.2">
      <c r="A29" s="6" t="s">
        <v>17</v>
      </c>
      <c r="B29" s="5" t="s">
        <v>272</v>
      </c>
      <c r="C29" s="90"/>
      <c r="D29" s="107">
        <f>投入係数表!AK29</f>
        <v>3.0800821355236141E-3</v>
      </c>
      <c r="E29" s="110">
        <f t="shared" si="9"/>
        <v>0.30800821355236141</v>
      </c>
      <c r="F29" s="85">
        <f>分析係数表!C32</f>
        <v>0.30214830214830213</v>
      </c>
      <c r="G29" s="110">
        <f t="shared" si="0"/>
        <v>9.3064158772577663E-2</v>
      </c>
      <c r="H29" s="110">
        <v>0.10355381863134304</v>
      </c>
      <c r="I29" s="110">
        <f t="shared" si="1"/>
        <v>0.10355381863134304</v>
      </c>
      <c r="J29" s="85">
        <f>分析係数表!G32</f>
        <v>0.14123006833712984</v>
      </c>
      <c r="K29" s="111">
        <f t="shared" si="2"/>
        <v>1.4624912881875327E-2</v>
      </c>
      <c r="L29" s="79"/>
      <c r="M29" s="80"/>
      <c r="N29" s="81">
        <f>分析係数表!H32</f>
        <v>6.1970249789503225E-3</v>
      </c>
      <c r="O29" s="82">
        <f t="shared" si="3"/>
        <v>0.21087941416390116</v>
      </c>
      <c r="P29" s="76">
        <f>分析係数表!C32</f>
        <v>0.30214830214830213</v>
      </c>
      <c r="Q29" s="82">
        <f t="shared" si="4"/>
        <v>6.3716856947651349E-2</v>
      </c>
      <c r="R29" s="83">
        <v>8.2806606195651208E-2</v>
      </c>
      <c r="S29" s="84">
        <f t="shared" si="5"/>
        <v>0.18636042482699425</v>
      </c>
      <c r="T29" s="85">
        <f>分析係数表!F32</f>
        <v>0.48519362186788156</v>
      </c>
      <c r="U29" s="86">
        <f t="shared" si="6"/>
        <v>9.0420889494646411E-2</v>
      </c>
      <c r="V29" s="87">
        <f>分析係数表!D32</f>
        <v>2.5056947608200455E-2</v>
      </c>
      <c r="W29" s="167">
        <f t="shared" si="7"/>
        <v>0</v>
      </c>
      <c r="X29" s="76">
        <f>分析係数表!E32</f>
        <v>3.644646924829157E-2</v>
      </c>
      <c r="Y29" s="166">
        <f t="shared" si="8"/>
        <v>0</v>
      </c>
    </row>
    <row r="30" spans="1:25" x14ac:dyDescent="0.2">
      <c r="A30" s="6" t="s">
        <v>18</v>
      </c>
      <c r="B30" s="5" t="s">
        <v>273</v>
      </c>
      <c r="C30" s="90"/>
      <c r="D30" s="107">
        <f>投入係数表!AK30</f>
        <v>0</v>
      </c>
      <c r="E30" s="110">
        <f t="shared" si="9"/>
        <v>0</v>
      </c>
      <c r="F30" s="85">
        <f>分析係数表!C33</f>
        <v>0.62789160608063455</v>
      </c>
      <c r="G30" s="110">
        <f t="shared" si="0"/>
        <v>0</v>
      </c>
      <c r="H30" s="110">
        <v>2.7878827098407354E-2</v>
      </c>
      <c r="I30" s="110">
        <f t="shared" si="1"/>
        <v>2.7878827098407354E-2</v>
      </c>
      <c r="J30" s="85">
        <f>分析係数表!G33</f>
        <v>0.50525210084033612</v>
      </c>
      <c r="K30" s="111">
        <f t="shared" si="2"/>
        <v>1.4085835960434808E-2</v>
      </c>
      <c r="L30" s="79"/>
      <c r="M30" s="80"/>
      <c r="N30" s="81">
        <f>分析係数表!H33</f>
        <v>9.5425203480213302E-4</v>
      </c>
      <c r="O30" s="82">
        <f t="shared" si="3"/>
        <v>3.2472373557847101E-2</v>
      </c>
      <c r="P30" s="76">
        <f>分析係数表!C33</f>
        <v>0.62789160608063455</v>
      </c>
      <c r="Q30" s="82">
        <f t="shared" si="4"/>
        <v>2.0389130786486943E-2</v>
      </c>
      <c r="R30" s="83">
        <v>8.9519636369850497E-2</v>
      </c>
      <c r="S30" s="84">
        <f t="shared" si="5"/>
        <v>0.11739846346825786</v>
      </c>
      <c r="T30" s="85">
        <f>分析係数表!F33</f>
        <v>0.63235294117647056</v>
      </c>
      <c r="U30" s="86">
        <f t="shared" si="6"/>
        <v>7.4237263663751288E-2</v>
      </c>
      <c r="V30" s="87">
        <f>分析係数表!D33</f>
        <v>0.1134453781512605</v>
      </c>
      <c r="W30" s="167">
        <f t="shared" si="7"/>
        <v>0</v>
      </c>
      <c r="X30" s="76">
        <f>分析係数表!E33</f>
        <v>0.10189075630252101</v>
      </c>
      <c r="Y30" s="166">
        <f t="shared" si="8"/>
        <v>0</v>
      </c>
    </row>
    <row r="31" spans="1:25" x14ac:dyDescent="0.2">
      <c r="A31" s="6" t="s">
        <v>19</v>
      </c>
      <c r="B31" s="5" t="s">
        <v>274</v>
      </c>
      <c r="C31" s="90"/>
      <c r="D31" s="107">
        <f>投入係数表!AK31</f>
        <v>4.1067761806981518E-2</v>
      </c>
      <c r="E31" s="110">
        <f t="shared" si="9"/>
        <v>4.1067761806981515</v>
      </c>
      <c r="F31" s="85">
        <f>分析係数表!C34</f>
        <v>0.27565714917493578</v>
      </c>
      <c r="G31" s="110">
        <f t="shared" si="0"/>
        <v>1.1320622142707835</v>
      </c>
      <c r="H31" s="110">
        <v>1.3455820361977868</v>
      </c>
      <c r="I31" s="110">
        <f t="shared" si="1"/>
        <v>1.3455820361977868</v>
      </c>
      <c r="J31" s="85">
        <f>分析係数表!G34</f>
        <v>0.42483061710309467</v>
      </c>
      <c r="K31" s="111">
        <f t="shared" si="2"/>
        <v>0.57164444680074444</v>
      </c>
      <c r="L31" s="79"/>
      <c r="M31" s="80"/>
      <c r="N31" s="81">
        <f>分析係数表!H34</f>
        <v>0.15684535503788941</v>
      </c>
      <c r="O31" s="82">
        <f t="shared" si="3"/>
        <v>5.337312129137433</v>
      </c>
      <c r="P31" s="76">
        <f>分析係数表!C34</f>
        <v>0.27565714917493578</v>
      </c>
      <c r="Q31" s="82">
        <f t="shared" si="4"/>
        <v>1.4712682457748314</v>
      </c>
      <c r="R31" s="83">
        <v>1.6561327918939934</v>
      </c>
      <c r="S31" s="84">
        <f t="shared" si="5"/>
        <v>3.0017148280917803</v>
      </c>
      <c r="T31" s="85">
        <f>分析係数表!F34</f>
        <v>0.69468351339803458</v>
      </c>
      <c r="U31" s="86">
        <f t="shared" si="6"/>
        <v>2.0852418029977753</v>
      </c>
      <c r="V31" s="87">
        <f>分析係数表!D34</f>
        <v>0.20460233168528352</v>
      </c>
      <c r="W31" s="167">
        <f t="shared" si="7"/>
        <v>1</v>
      </c>
      <c r="X31" s="76">
        <f>分析係数表!E34</f>
        <v>0.14466214978941586</v>
      </c>
      <c r="Y31" s="166">
        <f t="shared" si="8"/>
        <v>0</v>
      </c>
    </row>
    <row r="32" spans="1:25" x14ac:dyDescent="0.2">
      <c r="A32" s="6" t="s">
        <v>20</v>
      </c>
      <c r="B32" s="5" t="s">
        <v>37</v>
      </c>
      <c r="C32" s="90"/>
      <c r="D32" s="107">
        <f>投入係数表!AK32</f>
        <v>2.6694045174537988E-2</v>
      </c>
      <c r="E32" s="110">
        <f t="shared" si="9"/>
        <v>2.6694045174537986</v>
      </c>
      <c r="F32" s="85">
        <f>分析係数表!C35</f>
        <v>1</v>
      </c>
      <c r="G32" s="110">
        <f t="shared" si="0"/>
        <v>2.6694045174537986</v>
      </c>
      <c r="H32" s="110">
        <v>3.081726850491131</v>
      </c>
      <c r="I32" s="110">
        <f t="shared" si="1"/>
        <v>3.081726850491131</v>
      </c>
      <c r="J32" s="85">
        <f>分析係数表!G35</f>
        <v>0.31381419117031079</v>
      </c>
      <c r="K32" s="111">
        <f t="shared" si="2"/>
        <v>0.96708961899470358</v>
      </c>
      <c r="L32" s="79"/>
      <c r="M32" s="80"/>
      <c r="N32" s="81">
        <f>分析係数表!H35</f>
        <v>5.8153241650294694E-2</v>
      </c>
      <c r="O32" s="82">
        <f t="shared" si="3"/>
        <v>1.9789046474076231</v>
      </c>
      <c r="P32" s="76">
        <f>分析係数表!C35</f>
        <v>1</v>
      </c>
      <c r="Q32" s="82">
        <f t="shared" si="4"/>
        <v>1.9789046474076231</v>
      </c>
      <c r="R32" s="83">
        <v>2.5571539677094983</v>
      </c>
      <c r="S32" s="84">
        <f t="shared" si="5"/>
        <v>5.6388808182006294</v>
      </c>
      <c r="T32" s="85">
        <f>分析係数表!F35</f>
        <v>0.63575437714668681</v>
      </c>
      <c r="U32" s="86">
        <f t="shared" si="6"/>
        <v>3.5849431623795409</v>
      </c>
      <c r="V32" s="87">
        <f>分析係数表!D35</f>
        <v>1.6503309039122057E-2</v>
      </c>
      <c r="W32" s="167">
        <f t="shared" si="7"/>
        <v>0</v>
      </c>
      <c r="X32" s="76">
        <f>分析係数表!E35</f>
        <v>1.4911619334841249E-2</v>
      </c>
      <c r="Y32" s="166">
        <f t="shared" si="8"/>
        <v>0</v>
      </c>
    </row>
    <row r="33" spans="1:25" x14ac:dyDescent="0.2">
      <c r="A33" s="6" t="s">
        <v>21</v>
      </c>
      <c r="B33" s="5" t="s">
        <v>38</v>
      </c>
      <c r="C33" s="90"/>
      <c r="D33" s="107">
        <f>投入係数表!AK33</f>
        <v>1.5400410677618069E-2</v>
      </c>
      <c r="E33" s="110">
        <f t="shared" si="9"/>
        <v>1.5400410677618068</v>
      </c>
      <c r="F33" s="85">
        <f>分析係数表!C36</f>
        <v>0.71183260362767953</v>
      </c>
      <c r="G33" s="110">
        <f t="shared" si="0"/>
        <v>1.0962514429584387</v>
      </c>
      <c r="H33" s="110">
        <v>1.2411173968048581</v>
      </c>
      <c r="I33" s="110">
        <f t="shared" si="1"/>
        <v>1.2411173968048581</v>
      </c>
      <c r="J33" s="85">
        <f>分析係数表!G36</f>
        <v>2.303890306122449E-2</v>
      </c>
      <c r="K33" s="111">
        <f t="shared" si="2"/>
        <v>2.8593983392586415E-2</v>
      </c>
      <c r="L33" s="79"/>
      <c r="M33" s="80"/>
      <c r="N33" s="81">
        <f>分析係数表!H36</f>
        <v>0.16821779399382542</v>
      </c>
      <c r="O33" s="82">
        <f t="shared" si="3"/>
        <v>5.7243064163621282</v>
      </c>
      <c r="P33" s="76">
        <f>分析係数表!C36</f>
        <v>0.71183260362767953</v>
      </c>
      <c r="Q33" s="82">
        <f t="shared" si="4"/>
        <v>4.0747479403216857</v>
      </c>
      <c r="R33" s="83">
        <v>4.2864038282064154</v>
      </c>
      <c r="S33" s="84">
        <f t="shared" si="5"/>
        <v>5.5275212250112737</v>
      </c>
      <c r="T33" s="85">
        <f>分析係数表!F36</f>
        <v>0.87794961734693877</v>
      </c>
      <c r="U33" s="86">
        <f t="shared" si="6"/>
        <v>4.8528851443757297</v>
      </c>
      <c r="V33" s="87">
        <f>分析係数表!D36</f>
        <v>1.8176020408163265E-2</v>
      </c>
      <c r="W33" s="167">
        <f t="shared" si="7"/>
        <v>0</v>
      </c>
      <c r="X33" s="76">
        <f>分析係数表!E36</f>
        <v>7.5733418367346936E-3</v>
      </c>
      <c r="Y33" s="166">
        <f t="shared" si="8"/>
        <v>0</v>
      </c>
    </row>
    <row r="34" spans="1:25" x14ac:dyDescent="0.2">
      <c r="A34" s="6" t="s">
        <v>22</v>
      </c>
      <c r="B34" s="5" t="s">
        <v>377</v>
      </c>
      <c r="C34" s="90"/>
      <c r="D34" s="107">
        <f>投入係数表!AK34</f>
        <v>2.5667351129363448E-2</v>
      </c>
      <c r="E34" s="110">
        <f t="shared" si="9"/>
        <v>2.5667351129363447</v>
      </c>
      <c r="F34" s="85">
        <f>分析係数表!C37</f>
        <v>0.53618737957610785</v>
      </c>
      <c r="G34" s="110">
        <f t="shared" si="0"/>
        <v>1.3762509742713238</v>
      </c>
      <c r="H34" s="110">
        <v>1.8721195153576098</v>
      </c>
      <c r="I34" s="110">
        <f t="shared" si="1"/>
        <v>1.8721195153576098</v>
      </c>
      <c r="J34" s="85">
        <f>分析係数表!G37</f>
        <v>0.49029596047068413</v>
      </c>
      <c r="K34" s="111">
        <f t="shared" si="2"/>
        <v>0.91789263589817094</v>
      </c>
      <c r="L34" s="79"/>
      <c r="M34" s="80"/>
      <c r="N34" s="81">
        <f>分析係数表!H37</f>
        <v>4.9362896435587986E-2</v>
      </c>
      <c r="O34" s="82">
        <f t="shared" si="3"/>
        <v>1.6797767827512198</v>
      </c>
      <c r="P34" s="76">
        <f>分析係数表!C37</f>
        <v>0.53618737957610785</v>
      </c>
      <c r="Q34" s="82">
        <f t="shared" si="4"/>
        <v>0.90067511141616152</v>
      </c>
      <c r="R34" s="83">
        <v>1.1870791041721074</v>
      </c>
      <c r="S34" s="84">
        <f t="shared" si="5"/>
        <v>3.0591986195297172</v>
      </c>
      <c r="T34" s="85">
        <f>分析係数表!F37</f>
        <v>0.71575569252712545</v>
      </c>
      <c r="U34" s="86">
        <f t="shared" si="6"/>
        <v>2.189638826499519</v>
      </c>
      <c r="V34" s="87">
        <f>分析係数表!D37</f>
        <v>6.9634761346849372E-2</v>
      </c>
      <c r="W34" s="167">
        <f t="shared" si="7"/>
        <v>0</v>
      </c>
      <c r="X34" s="76">
        <f>分析係数表!E37</f>
        <v>6.698588966430645E-2</v>
      </c>
      <c r="Y34" s="166">
        <f t="shared" si="8"/>
        <v>0</v>
      </c>
    </row>
    <row r="35" spans="1:25" x14ac:dyDescent="0.2">
      <c r="A35" s="6" t="s">
        <v>23</v>
      </c>
      <c r="B35" s="5" t="s">
        <v>193</v>
      </c>
      <c r="C35" s="90"/>
      <c r="D35" s="107">
        <f>投入係数表!AK35</f>
        <v>7.0841889117043116E-2</v>
      </c>
      <c r="E35" s="110">
        <f t="shared" si="9"/>
        <v>7.0841889117043113</v>
      </c>
      <c r="F35" s="85">
        <f>分析係数表!C38</f>
        <v>4.5765302018820897E-2</v>
      </c>
      <c r="G35" s="110">
        <f t="shared" si="0"/>
        <v>0.32421004510252993</v>
      </c>
      <c r="H35" s="110">
        <v>0.34848712673946514</v>
      </c>
      <c r="I35" s="110">
        <f t="shared" si="1"/>
        <v>0.34848712673946514</v>
      </c>
      <c r="J35" s="85">
        <f>分析係数表!G38</f>
        <v>0.29880478087649404</v>
      </c>
      <c r="K35" s="111">
        <f t="shared" si="2"/>
        <v>0.10412961954366488</v>
      </c>
      <c r="L35" s="79"/>
      <c r="M35" s="80"/>
      <c r="N35" s="81">
        <f>分析係数表!H38</f>
        <v>4.3266909907381419E-2</v>
      </c>
      <c r="O35" s="82">
        <f t="shared" si="3"/>
        <v>1.4723356199052084</v>
      </c>
      <c r="P35" s="76">
        <f>分析係数表!C38</f>
        <v>4.5765302018820897E-2</v>
      </c>
      <c r="Q35" s="82">
        <f t="shared" si="4"/>
        <v>6.7381884318029758E-2</v>
      </c>
      <c r="R35" s="83">
        <v>9.0885771313878719E-2</v>
      </c>
      <c r="S35" s="84">
        <f t="shared" si="5"/>
        <v>0.43937289805334384</v>
      </c>
      <c r="T35" s="85">
        <f>分析係数表!F38</f>
        <v>0.49667994687915007</v>
      </c>
      <c r="U35" s="86">
        <f t="shared" si="6"/>
        <v>0.21822770766527302</v>
      </c>
      <c r="V35" s="87">
        <f>分析係数表!D38</f>
        <v>9.5617529880478086E-2</v>
      </c>
      <c r="W35" s="167">
        <f t="shared" si="7"/>
        <v>0</v>
      </c>
      <c r="X35" s="76">
        <f>分析係数表!E38</f>
        <v>7.8353253652058433E-2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0.21591286041492427</v>
      </c>
      <c r="I36" s="110">
        <f t="shared" si="1"/>
        <v>0.21591286041492427</v>
      </c>
      <c r="J36" s="85">
        <f>分析係数表!G39</f>
        <v>0.34650769117538827</v>
      </c>
      <c r="K36" s="111">
        <f t="shared" si="2"/>
        <v>7.4815466757449295E-2</v>
      </c>
      <c r="L36" s="79"/>
      <c r="M36" s="80"/>
      <c r="N36" s="81">
        <f>分析係数表!H39</f>
        <v>3.8057816446814483E-3</v>
      </c>
      <c r="O36" s="82">
        <f t="shared" si="3"/>
        <v>0.12950746630717844</v>
      </c>
      <c r="P36" s="76">
        <f>分析係数表!C39</f>
        <v>1</v>
      </c>
      <c r="Q36" s="82">
        <f t="shared" si="4"/>
        <v>0.12950746630717844</v>
      </c>
      <c r="R36" s="83">
        <v>0.45477068244710916</v>
      </c>
      <c r="S36" s="84">
        <f t="shared" si="5"/>
        <v>0.67068354286203347</v>
      </c>
      <c r="T36" s="85">
        <f>分析係数表!F39</f>
        <v>0.69721056892617939</v>
      </c>
      <c r="U36" s="86">
        <f t="shared" si="6"/>
        <v>0.46760765448826397</v>
      </c>
      <c r="V36" s="87">
        <f>分析係数表!D39</f>
        <v>6.2559799808640612E-2</v>
      </c>
      <c r="W36" s="167">
        <f t="shared" si="7"/>
        <v>0</v>
      </c>
      <c r="X36" s="76">
        <f>分析係数表!E39</f>
        <v>7.911974681681018E-2</v>
      </c>
      <c r="Y36" s="166">
        <f t="shared" si="8"/>
        <v>0</v>
      </c>
    </row>
    <row r="37" spans="1:25" x14ac:dyDescent="0.2">
      <c r="A37" s="6" t="s">
        <v>25</v>
      </c>
      <c r="B37" s="5" t="s">
        <v>40</v>
      </c>
      <c r="C37" s="90"/>
      <c r="D37" s="107">
        <f>投入係数表!AK37</f>
        <v>0</v>
      </c>
      <c r="E37" s="110">
        <f t="shared" si="9"/>
        <v>0</v>
      </c>
      <c r="F37" s="85">
        <f>分析係数表!C40</f>
        <v>0.81742190937087544</v>
      </c>
      <c r="G37" s="110">
        <f t="shared" si="0"/>
        <v>0</v>
      </c>
      <c r="H37" s="110">
        <v>2.8475169325920045E-3</v>
      </c>
      <c r="I37" s="110">
        <f t="shared" si="1"/>
        <v>2.8475169325920045E-3</v>
      </c>
      <c r="J37" s="85">
        <f>分析係数表!G40</f>
        <v>0.56450715973863475</v>
      </c>
      <c r="K37" s="111">
        <f t="shared" si="2"/>
        <v>1.6074436959251819E-3</v>
      </c>
      <c r="L37" s="79"/>
      <c r="M37" s="80"/>
      <c r="N37" s="81">
        <f>分析係数表!H40</f>
        <v>3.0412573673870333E-2</v>
      </c>
      <c r="O37" s="82">
        <f t="shared" si="3"/>
        <v>1.0349136466847975</v>
      </c>
      <c r="P37" s="76">
        <f>分析係数表!C40</f>
        <v>0.81742190937087544</v>
      </c>
      <c r="Q37" s="82">
        <f t="shared" si="4"/>
        <v>0.84596108910706269</v>
      </c>
      <c r="R37" s="83">
        <v>0.84834290548066282</v>
      </c>
      <c r="S37" s="84">
        <f t="shared" si="5"/>
        <v>0.85119042241325482</v>
      </c>
      <c r="T37" s="85">
        <f>分析係数表!F40</f>
        <v>0.75483108577783953</v>
      </c>
      <c r="U37" s="86">
        <f t="shared" si="6"/>
        <v>0.642504990753895</v>
      </c>
      <c r="V37" s="87">
        <f>分析係数表!D40</f>
        <v>9.815098011956068E-2</v>
      </c>
      <c r="W37" s="167">
        <f t="shared" si="7"/>
        <v>0</v>
      </c>
      <c r="X37" s="76">
        <f>分析係数表!E40</f>
        <v>6.1865702766578615E-2</v>
      </c>
      <c r="Y37" s="166">
        <f t="shared" si="8"/>
        <v>0</v>
      </c>
    </row>
    <row r="38" spans="1:25" x14ac:dyDescent="0.2">
      <c r="A38" s="6" t="s">
        <v>26</v>
      </c>
      <c r="B38" s="5" t="s">
        <v>276</v>
      </c>
      <c r="C38" s="90"/>
      <c r="D38" s="107">
        <f>投入係数表!AK38</f>
        <v>0</v>
      </c>
      <c r="E38" s="110">
        <f t="shared" si="9"/>
        <v>0</v>
      </c>
      <c r="F38" s="85">
        <f>分析係数表!C41</f>
        <v>0.72941623882867468</v>
      </c>
      <c r="G38" s="110">
        <f t="shared" si="0"/>
        <v>0</v>
      </c>
      <c r="H38" s="110">
        <v>2.4923026667504253E-3</v>
      </c>
      <c r="I38" s="110">
        <f t="shared" si="1"/>
        <v>2.4923026667504253E-3</v>
      </c>
      <c r="J38" s="85">
        <f>分析係数表!G41</f>
        <v>0.453348349649138</v>
      </c>
      <c r="K38" s="111">
        <f t="shared" si="2"/>
        <v>1.1298813007974509E-3</v>
      </c>
      <c r="L38" s="79"/>
      <c r="M38" s="80"/>
      <c r="N38" s="81">
        <f>分析係数表!H41</f>
        <v>5.191131069323604E-2</v>
      </c>
      <c r="O38" s="82">
        <f t="shared" si="3"/>
        <v>1.7664971215468823</v>
      </c>
      <c r="P38" s="76">
        <f>分析係数表!C41</f>
        <v>0.72941623882867468</v>
      </c>
      <c r="Q38" s="82">
        <f t="shared" si="4"/>
        <v>1.2885116863004071</v>
      </c>
      <c r="R38" s="83">
        <v>1.3111379955498685</v>
      </c>
      <c r="S38" s="84">
        <f t="shared" si="5"/>
        <v>1.313630298216619</v>
      </c>
      <c r="T38" s="85">
        <f>分析係数表!F41</f>
        <v>0.55271593173351818</v>
      </c>
      <c r="U38" s="86">
        <f t="shared" si="6"/>
        <v>0.72606439423217795</v>
      </c>
      <c r="V38" s="87">
        <f>分析係数表!D41</f>
        <v>0.15680499003725201</v>
      </c>
      <c r="W38" s="167">
        <f t="shared" si="7"/>
        <v>0</v>
      </c>
      <c r="X38" s="76">
        <f>分析係数表!E41</f>
        <v>0.15299315602529673</v>
      </c>
      <c r="Y38" s="166">
        <f t="shared" si="8"/>
        <v>0</v>
      </c>
    </row>
    <row r="39" spans="1:25" x14ac:dyDescent="0.2">
      <c r="A39" s="6" t="s">
        <v>51</v>
      </c>
      <c r="B39" s="5" t="s">
        <v>367</v>
      </c>
      <c r="C39" s="75">
        <f>最終需要_まとめ!C40</f>
        <v>100</v>
      </c>
      <c r="D39" s="107">
        <f>投入係数表!AK39</f>
        <v>0</v>
      </c>
      <c r="E39" s="110">
        <f t="shared" si="9"/>
        <v>0</v>
      </c>
      <c r="F39" s="85">
        <f>分析係数表!C42</f>
        <v>0.64552736982643522</v>
      </c>
      <c r="G39" s="110">
        <f>E39*F39</f>
        <v>0</v>
      </c>
      <c r="H39" s="110">
        <v>1.8262177616857136E-2</v>
      </c>
      <c r="I39" s="110">
        <f>C39+H39</f>
        <v>100.01826217761686</v>
      </c>
      <c r="J39" s="85">
        <f>分析係数表!G42</f>
        <v>0.48562628336755648</v>
      </c>
      <c r="K39" s="111">
        <f>I39*J39</f>
        <v>48.571496930197924</v>
      </c>
      <c r="L39" s="79"/>
      <c r="M39" s="80"/>
      <c r="N39" s="81">
        <f>分析係数表!H42</f>
        <v>1.1765366264383946E-2</v>
      </c>
      <c r="O39" s="82">
        <f t="shared" si="3"/>
        <v>0.40036526457204424</v>
      </c>
      <c r="P39" s="76">
        <f>分析係数表!C42</f>
        <v>0.64552736982643522</v>
      </c>
      <c r="Q39" s="82">
        <f>O39*P39</f>
        <v>0.25844673620905656</v>
      </c>
      <c r="R39" s="83">
        <v>0.27803629808927388</v>
      </c>
      <c r="S39" s="84">
        <f>I39+R39</f>
        <v>100.29629847570614</v>
      </c>
      <c r="T39" s="85">
        <f>分析係数表!F42</f>
        <v>0.5462012320328542</v>
      </c>
      <c r="U39" s="86">
        <f>S39*T39</f>
        <v>54.781961795765568</v>
      </c>
      <c r="V39" s="87">
        <f>分析係数表!D42</f>
        <v>0.32956878850102672</v>
      </c>
      <c r="W39" s="167">
        <f>ROUND(S39*V39,0)</f>
        <v>33</v>
      </c>
      <c r="X39" s="76">
        <f>分析係数表!E42</f>
        <v>0.30492813141683778</v>
      </c>
      <c r="Y39" s="166">
        <f>ROUND(S39*X39,0)</f>
        <v>31</v>
      </c>
    </row>
    <row r="40" spans="1:25" x14ac:dyDescent="0.2">
      <c r="A40" s="6" t="s">
        <v>194</v>
      </c>
      <c r="B40" s="5" t="s">
        <v>41</v>
      </c>
      <c r="C40" s="90"/>
      <c r="D40" s="107">
        <f>投入係数表!AK40</f>
        <v>7.8028747433264892E-2</v>
      </c>
      <c r="E40" s="110">
        <f t="shared" si="9"/>
        <v>7.8028747433264893</v>
      </c>
      <c r="F40" s="85">
        <f>分析係数表!C43</f>
        <v>0.44974585997704541</v>
      </c>
      <c r="G40" s="110">
        <f>E40*F40</f>
        <v>3.5093106117305393</v>
      </c>
      <c r="H40" s="110">
        <v>4.1758758687853055</v>
      </c>
      <c r="I40" s="110">
        <f>C40+H40</f>
        <v>4.1758758687853055</v>
      </c>
      <c r="J40" s="85">
        <f>分析係数表!G43</f>
        <v>0.36430023338101331</v>
      </c>
      <c r="K40" s="111">
        <f>I40*J40</f>
        <v>1.5212725535686284</v>
      </c>
      <c r="L40" s="79"/>
      <c r="M40" s="80"/>
      <c r="N40" s="81">
        <f>分析係数表!H43</f>
        <v>3.2949761436991298E-2</v>
      </c>
      <c r="O40" s="82">
        <f t="shared" si="3"/>
        <v>1.1212519575562498</v>
      </c>
      <c r="P40" s="76">
        <f>分析係数表!C43</f>
        <v>0.44974585997704541</v>
      </c>
      <c r="Q40" s="82">
        <f>O40*P40</f>
        <v>0.50427842590208116</v>
      </c>
      <c r="R40" s="83">
        <v>1.0085551960021699</v>
      </c>
      <c r="S40" s="84">
        <f>I40+R40</f>
        <v>5.184431064787475</v>
      </c>
      <c r="T40" s="85">
        <f>分析係数表!F43</f>
        <v>0.57336445080177667</v>
      </c>
      <c r="U40" s="86">
        <f>S40*T40</f>
        <v>2.9725684701815407</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107">
        <f>投入係数表!AK41</f>
        <v>3.0800821355236141E-3</v>
      </c>
      <c r="E41" s="110">
        <f t="shared" si="9"/>
        <v>0.30800821355236141</v>
      </c>
      <c r="F41" s="85">
        <f>分析係数表!C44</f>
        <v>0.68535687071374141</v>
      </c>
      <c r="G41" s="110">
        <f>E41*F41</f>
        <v>0.21109554539437622</v>
      </c>
      <c r="H41" s="110">
        <v>0.22162806719740244</v>
      </c>
      <c r="I41" s="110">
        <f>C41+H41</f>
        <v>0.22162806719740244</v>
      </c>
      <c r="J41" s="85">
        <f>分析係数表!G44</f>
        <v>0.27039319248826293</v>
      </c>
      <c r="K41" s="111">
        <f>I41*J41</f>
        <v>5.9926720634508913E-2</v>
      </c>
      <c r="L41" s="79"/>
      <c r="M41" s="80"/>
      <c r="N41" s="81">
        <f>分析係数表!H44</f>
        <v>0.11684535503788943</v>
      </c>
      <c r="O41" s="82">
        <f t="shared" si="3"/>
        <v>3.9761466351773249</v>
      </c>
      <c r="P41" s="76">
        <f>分析係数表!C44</f>
        <v>0.68535687071374141</v>
      </c>
      <c r="Q41" s="82">
        <f>O41*P41</f>
        <v>2.7250794153841036</v>
      </c>
      <c r="R41" s="83">
        <v>2.7760941544163793</v>
      </c>
      <c r="S41" s="84">
        <f>I41+R41</f>
        <v>2.9977222216137815</v>
      </c>
      <c r="T41" s="85">
        <f>分析係数表!F44</f>
        <v>0.52366979655712054</v>
      </c>
      <c r="U41" s="86">
        <f>S41*T41</f>
        <v>1.5698165859272484</v>
      </c>
      <c r="V41" s="87">
        <f>分析係数表!D44</f>
        <v>0.16265649452269171</v>
      </c>
      <c r="W41" s="167">
        <f>ROUND(S41*V41,0)</f>
        <v>0</v>
      </c>
      <c r="X41" s="76">
        <f>分析係数表!E44</f>
        <v>0.12729851330203443</v>
      </c>
      <c r="Y41" s="166">
        <f>ROUND(S41*X41,0)</f>
        <v>0</v>
      </c>
    </row>
    <row r="42" spans="1:25" x14ac:dyDescent="0.2">
      <c r="A42" s="6" t="s">
        <v>341</v>
      </c>
      <c r="B42" s="5" t="s">
        <v>278</v>
      </c>
      <c r="C42" s="90"/>
      <c r="D42" s="107">
        <f>投入係数表!AK42</f>
        <v>1.6427104722792608E-2</v>
      </c>
      <c r="E42" s="110">
        <f t="shared" si="9"/>
        <v>1.6427104722792609</v>
      </c>
      <c r="F42" s="85">
        <f>分析係数表!C45</f>
        <v>1</v>
      </c>
      <c r="G42" s="110">
        <f>E42*F42</f>
        <v>1.6427104722792609</v>
      </c>
      <c r="H42" s="110">
        <v>1.7481510988254427</v>
      </c>
      <c r="I42" s="110">
        <f>C42+H42</f>
        <v>1.7481510988254427</v>
      </c>
      <c r="J42" s="85">
        <f>分析係数表!G45</f>
        <v>0</v>
      </c>
      <c r="K42" s="111">
        <f>I42*J42</f>
        <v>0</v>
      </c>
      <c r="L42" s="79"/>
      <c r="M42" s="80"/>
      <c r="N42" s="81">
        <f>分析係数表!H45</f>
        <v>0</v>
      </c>
      <c r="O42" s="82">
        <f t="shared" si="3"/>
        <v>0</v>
      </c>
      <c r="P42" s="76">
        <f>分析係数表!C45</f>
        <v>1</v>
      </c>
      <c r="Q42" s="82">
        <f>O42*P42</f>
        <v>0</v>
      </c>
      <c r="R42" s="83">
        <v>0.10873985743379908</v>
      </c>
      <c r="S42" s="84">
        <f>I42+R42</f>
        <v>1.8568909562592417</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1.0266940451745379E-2</v>
      </c>
      <c r="E43" s="110">
        <f t="shared" si="9"/>
        <v>1.0266940451745379</v>
      </c>
      <c r="F43" s="85">
        <f>分析係数表!C46</f>
        <v>1</v>
      </c>
      <c r="G43" s="110">
        <f>E43*F43</f>
        <v>1.0266940451745379</v>
      </c>
      <c r="H43" s="110">
        <v>1.1388172613252969</v>
      </c>
      <c r="I43" s="110">
        <f>C43+H43</f>
        <v>1.1388172613252969</v>
      </c>
      <c r="J43" s="85">
        <f>分析係数表!G46</f>
        <v>9.2635479388605835E-3</v>
      </c>
      <c r="K43" s="111">
        <f>I43*J43</f>
        <v>1.0549488293888808E-2</v>
      </c>
      <c r="L43" s="79"/>
      <c r="M43" s="80"/>
      <c r="N43" s="81">
        <f>分析係数表!H46</f>
        <v>4.7106371035644121E-2</v>
      </c>
      <c r="O43" s="82">
        <f t="shared" si="3"/>
        <v>1.6029891699850167</v>
      </c>
      <c r="P43" s="76">
        <f>分析係数表!C46</f>
        <v>1</v>
      </c>
      <c r="Q43" s="82">
        <f>O43*P43</f>
        <v>1.6029891699850167</v>
      </c>
      <c r="R43" s="83">
        <v>1.7155780545100419</v>
      </c>
      <c r="S43" s="84">
        <f>I43+R43</f>
        <v>2.8543953158353386</v>
      </c>
      <c r="T43" s="85">
        <f>分析係数表!F46</f>
        <v>0.31310792033348772</v>
      </c>
      <c r="U43" s="86">
        <f>S43*T43</f>
        <v>0.89373378115085167</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108">
        <f>投入係数表!AK44</f>
        <v>0.41683778234086244</v>
      </c>
      <c r="E44" s="96">
        <f>SUM(E5:E43)</f>
        <v>41.683778234086247</v>
      </c>
      <c r="F44" s="98">
        <f>分析係数表!C47</f>
        <v>0.38982283979167087</v>
      </c>
      <c r="G44" s="96">
        <f>SUM(G5:G43)</f>
        <v>17.762193128843954</v>
      </c>
      <c r="H44" s="96">
        <f>SUM(H5:H43)</f>
        <v>21.427554447760578</v>
      </c>
      <c r="I44" s="96">
        <f>SUM(I5:I43)</f>
        <v>121.4275544477606</v>
      </c>
      <c r="J44" s="98">
        <f>分析係数表!G47</f>
        <v>0.23326731469175374</v>
      </c>
      <c r="K44" s="112">
        <f>SUM(K5:K43)</f>
        <v>54.272946330147867</v>
      </c>
      <c r="L44" s="94">
        <f>最終需要_まとめ!$L$33</f>
        <v>0.627</v>
      </c>
      <c r="M44" s="91">
        <f>K44*L44</f>
        <v>34.02913734900271</v>
      </c>
      <c r="N44" s="95">
        <f>分析係数表!H47</f>
        <v>1</v>
      </c>
      <c r="O44" s="96">
        <f>SUM(O5:O43)</f>
        <v>34.02913734900271</v>
      </c>
      <c r="P44" s="92">
        <f>分析係数表!C47</f>
        <v>0.38982283979167087</v>
      </c>
      <c r="Q44" s="96">
        <f>SUM(Q5:Q43)</f>
        <v>17.682110144878262</v>
      </c>
      <c r="R44" s="91">
        <f>SUM(R5:R43)</f>
        <v>20.916861907816312</v>
      </c>
      <c r="S44" s="97">
        <f>SUM(S5:S43)</f>
        <v>142.34441635557687</v>
      </c>
      <c r="T44" s="98">
        <f>分析係数表!F47</f>
        <v>0.43488259974461208</v>
      </c>
      <c r="U44" s="99">
        <f>SUM(U5:U43)</f>
        <v>78.290870083954701</v>
      </c>
      <c r="V44" s="100">
        <f>分析係数表!D47</f>
        <v>5.7416673181664192E-2</v>
      </c>
      <c r="W44" s="164">
        <f>SUM(W5:W43)</f>
        <v>35</v>
      </c>
      <c r="X44" s="92">
        <f>分析係数表!E47</f>
        <v>4.8986266385218774E-2</v>
      </c>
      <c r="Y44" s="165">
        <f>SUM(Y5:Y43)</f>
        <v>31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M12" sqref="M12"/>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112.77978624658991</v>
      </c>
      <c r="D6" s="193">
        <f>'1'!U5+'2'!U5+'3'!U5+'4'!U5+'5'!U5+'6'!U5+'7'!U5+'8'!U5+'9'!U5+'10'!U5+'11'!U5+'12'!U5+'13'!U5+'14'!U5+'15'!U5+'16'!U5+'17'!U5+'18'!U5+'19'!U5+'20'!U5+'21'!U5+'22'!U5+'23'!U5+'24'!U5+'25'!U5+'26'!U5+'27'!U5+'28'!U5+'29'!U5+'30'!U5+'31'!U5+'32'!U5+'33'!U5+'34'!U5+'35'!U5+'36'!U5+'37'!U5+'38'!U5+'39'!U5</f>
        <v>50.76376353573702</v>
      </c>
      <c r="E6" s="120">
        <f>'1'!W5+'2'!W5+'3'!W5+'4'!W5+'5'!W5+'6'!W5+'7'!W5+'8'!W5+'9'!W5+'10'!W5+'11'!W5+'12'!W5+'13'!W5+'14'!W5+'15'!W5+'16'!W5+'17'!W5+'18'!W5+'19'!W5+'20'!W5+'21'!W5+'22'!W5+'23'!W5+'24'!W5+'25'!W5+'26'!W5+'27'!W5+'28'!W5+'29'!W5+'30'!W5+'31'!W5+'32'!W5+'33'!W5+'34'!W5+'35'!W5+'36'!W5+'37'!W5+'38'!W5+'39'!W5</f>
        <v>35</v>
      </c>
      <c r="F6" s="172">
        <f>'1'!Y5+'2'!Y5+'3'!Y5+'4'!Y5+'5'!Y5+'6'!Y5+'7'!Y5+'8'!Y5+'9'!Y5+'10'!Y5+'11'!Y5+'12'!Y5+'13'!Y5+'14'!Y5+'15'!Y5+'16'!Y5+'17'!Y5+'18'!Y5+'19'!Y5+'20'!Y5+'21'!Y5+'22'!Y5+'23'!Y5+'24'!Y5+'25'!Y5+'26'!Y5+'27'!Y5+'28'!Y5+'29'!Y5+'30'!Y5+'31'!Y5+'32'!Y5+'33'!Y5+'34'!Y5+'35'!Y5+'36'!Y5+'37'!Y5+'38'!Y5+'39'!Y5</f>
        <v>18</v>
      </c>
      <c r="G6" s="116">
        <v>1</v>
      </c>
      <c r="I6" s="144" t="s">
        <v>256</v>
      </c>
      <c r="J6" s="145">
        <f>C45</f>
        <v>5027.3692079666453</v>
      </c>
      <c r="K6" s="145">
        <f>D45</f>
        <v>2336.5736901919195</v>
      </c>
      <c r="L6" s="146">
        <f>E45</f>
        <v>338</v>
      </c>
      <c r="M6" s="147">
        <f>F45</f>
        <v>266</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101.51943891208529</v>
      </c>
      <c r="D7" s="193">
        <f>'1'!U6+'2'!U6+'3'!U6+'4'!U6+'5'!U6+'6'!U6+'7'!U6+'8'!U6+'9'!U6+'10'!U6+'11'!U6+'12'!U6+'13'!U6+'14'!U6+'15'!U6+'16'!U6+'17'!U6+'18'!U6+'19'!U6+'20'!U6+'21'!U6+'22'!U6+'23'!U6+'24'!U6+'25'!U6+'26'!U6+'27'!U6+'28'!U6+'29'!U6+'30'!U6+'31'!U6+'32'!U6+'33'!U6+'34'!U6+'35'!U6+'36'!U6+'37'!U6+'38'!U6+'39'!U6</f>
        <v>78.446839159338609</v>
      </c>
      <c r="E7" s="120">
        <f>'1'!W6+'2'!W6+'3'!W6+'4'!W6+'5'!W6+'6'!W6+'7'!W6+'8'!W6+'9'!W6+'10'!W6+'11'!W6+'12'!W6+'13'!W6+'14'!W6+'15'!W6+'16'!W6+'17'!W6+'18'!W6+'19'!W6+'20'!W6+'21'!W6+'22'!W6+'23'!W6+'24'!W6+'25'!W6+'26'!W6+'27'!W6+'28'!W6+'29'!W6+'30'!W6+'31'!W6+'32'!W6+'33'!W6+'34'!W6+'35'!W6+'36'!W6+'37'!W6+'38'!W6+'39'!W6</f>
        <v>9</v>
      </c>
      <c r="F7" s="172">
        <f>'1'!Y6+'2'!Y6+'3'!Y6+'4'!Y6+'5'!Y6+'6'!Y6+'7'!Y6+'8'!Y6+'9'!Y6+'10'!Y6+'11'!Y6+'12'!Y6+'13'!Y6+'14'!Y6+'15'!Y6+'16'!Y6+'17'!Y6+'18'!Y6+'19'!Y6+'20'!Y6+'21'!Y6+'22'!Y6+'23'!Y6+'24'!Y6+'25'!Y6+'26'!Y6+'27'!Y6+'28'!Y6+'29'!Y6+'30'!Y6+'31'!Y6+'32'!Y6+'33'!Y6+'34'!Y6+'35'!Y6+'36'!Y6+'37'!Y6+'38'!Y6+'39'!Y6</f>
        <v>0</v>
      </c>
      <c r="G7" s="117">
        <v>2</v>
      </c>
      <c r="I7" s="144" t="s">
        <v>257</v>
      </c>
      <c r="J7" s="145">
        <f>最終需要_まとめ!C45</f>
        <v>3900</v>
      </c>
      <c r="K7" s="383">
        <f>Q40</f>
        <v>278667</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1.2890690276837551</v>
      </c>
      <c r="K8" s="150">
        <f>K6/K7*100</f>
        <v>0.83848237867846542</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156.57969130762427</v>
      </c>
      <c r="D9" s="193">
        <f>'1'!U8+'2'!U8+'3'!U8+'4'!U8+'5'!U8+'6'!U8+'7'!U8+'8'!U8+'9'!U8+'10'!U8+'11'!U8+'12'!U8+'13'!U8+'14'!U8+'15'!U8+'16'!U8+'17'!U8+'18'!U8+'19'!U8+'20'!U8+'21'!U8+'22'!U8+'23'!U8+'24'!U8+'25'!U8+'26'!U8+'27'!U8+'28'!U8+'29'!U8+'30'!U8+'31'!U8+'32'!U8+'33'!U8+'34'!U8+'35'!U8+'36'!U8+'37'!U8+'38'!U8+'39'!U8</f>
        <v>87.321233992033413</v>
      </c>
      <c r="E9" s="120">
        <f>'1'!W8+'2'!W8+'3'!W8+'4'!W8+'5'!W8+'6'!W8+'7'!W8+'8'!W8+'9'!W8+'10'!W8+'11'!W8+'12'!W8+'13'!W8+'14'!W8+'15'!W8+'16'!W8+'17'!W8+'18'!W8+'19'!W8+'20'!W8+'21'!W8+'22'!W8+'23'!W8+'24'!W8+'25'!W8+'26'!W8+'27'!W8+'28'!W8+'29'!W8+'30'!W8+'31'!W8+'32'!W8+'33'!W8+'34'!W8+'35'!W8+'36'!W8+'37'!W8+'38'!W8+'39'!W8</f>
        <v>4</v>
      </c>
      <c r="F9" s="172">
        <f>'1'!Y8+'2'!Y8+'3'!Y8+'4'!Y8+'5'!Y8+'6'!Y8+'7'!Y8+'8'!Y8+'9'!Y8+'10'!Y8+'11'!Y8+'12'!Y8+'13'!Y8+'14'!Y8+'15'!Y8+'16'!Y8+'17'!Y8+'18'!Y8+'19'!Y8+'20'!Y8+'21'!Y8+'22'!Y8+'23'!Y8+'24'!Y8+'25'!Y8+'26'!Y8+'27'!Y8+'28'!Y8+'29'!Y8+'30'!Y8+'31'!Y8+'32'!Y8+'33'!Y8+'34'!Y8+'35'!Y8+'36'!Y8+'37'!Y8+'38'!Y8+'39'!Y8</f>
        <v>3</v>
      </c>
      <c r="G9" s="117">
        <v>4</v>
      </c>
      <c r="I9" s="152" t="s">
        <v>125</v>
      </c>
      <c r="J9" s="458" t="s">
        <v>608</v>
      </c>
      <c r="K9" s="459"/>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124.18088773360297</v>
      </c>
      <c r="D10" s="194">
        <f>'1'!U9+'2'!U9+'3'!U9+'4'!U9+'5'!U9+'6'!U9+'7'!U9+'8'!U9+'9'!U9+'10'!U9+'11'!U9+'12'!U9+'13'!U9+'14'!U9+'15'!U9+'16'!U9+'17'!U9+'18'!U9+'19'!U9+'20'!U9+'21'!U9+'22'!U9+'23'!U9+'24'!U9+'25'!U9+'26'!U9+'27'!U9+'28'!U9+'29'!U9+'30'!U9+'31'!U9+'32'!U9+'33'!U9+'34'!U9+'35'!U9+'36'!U9+'37'!U9+'38'!U9+'39'!U9</f>
        <v>40.200980756111335</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3</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38.272650296359018</v>
      </c>
      <c r="E11" s="120">
        <f>'1'!W10+'2'!W10+'3'!W10+'4'!W10+'5'!W10+'6'!W10+'7'!W10+'8'!W10+'9'!W10+'10'!W10+'11'!W10+'12'!W10+'13'!W10+'14'!W10+'15'!W10+'16'!W10+'17'!W10+'18'!W10+'19'!W10+'20'!W10+'21'!W10+'22'!W10+'23'!W10+'24'!W10+'25'!W10+'26'!W10+'27'!W10+'28'!W10+'29'!W10+'30'!W10+'31'!W10+'32'!W10+'33'!W10+'34'!W10+'35'!W10+'36'!W10+'37'!W10+'38'!W10+'39'!W10</f>
        <v>23</v>
      </c>
      <c r="F11" s="172">
        <f>'1'!Y10+'2'!Y10+'3'!Y10+'4'!Y10+'5'!Y10+'6'!Y10+'7'!Y10+'8'!Y10+'9'!Y10+'10'!Y10+'11'!Y10+'12'!Y10+'13'!Y10+'14'!Y10+'15'!Y10+'16'!Y10+'17'!Y10+'18'!Y10+'19'!Y10+'20'!Y10+'21'!Y10+'22'!Y10+'23'!Y10+'24'!Y10+'25'!Y10+'26'!Y10+'27'!Y10+'28'!Y10+'29'!Y10+'30'!Y10+'31'!Y10+'32'!Y10+'33'!Y10+'34'!Y10+'35'!Y10+'36'!Y10+'37'!Y10+'38'!Y10+'39'!Y10</f>
        <v>20</v>
      </c>
      <c r="G11" s="117">
        <v>6</v>
      </c>
      <c r="M11" t="s">
        <v>177</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139.74823155248373</v>
      </c>
      <c r="D12" s="193">
        <f>'1'!U11+'2'!U11+'3'!U11+'4'!U11+'5'!U11+'6'!U11+'7'!U11+'8'!U11+'9'!U11+'10'!U11+'11'!U11+'12'!U11+'13'!U11+'14'!U11+'15'!U11+'16'!U11+'17'!U11+'18'!U11+'19'!U11+'20'!U11+'21'!U11+'22'!U11+'23'!U11+'24'!U11+'25'!U11+'26'!U11+'27'!U11+'28'!U11+'29'!U11+'30'!U11+'31'!U11+'32'!U11+'33'!U11+'34'!U11+'35'!U11+'36'!U11+'37'!U11+'38'!U11+'39'!U11</f>
        <v>42.028371496639167</v>
      </c>
      <c r="E12" s="120">
        <f>'1'!W11+'2'!W11+'3'!W11+'4'!W11+'5'!W11+'6'!W11+'7'!W11+'8'!W11+'9'!W11+'10'!W11+'11'!W11+'12'!W11+'13'!W11+'14'!W11+'15'!W11+'16'!W11+'17'!W11+'18'!W11+'19'!W11+'20'!W11+'21'!W11+'22'!W11+'23'!W11+'24'!W11+'25'!W11+'26'!W11+'27'!W11+'28'!W11+'29'!W11+'30'!W11+'31'!W11+'32'!W11+'33'!W11+'34'!W11+'35'!W11+'36'!W11+'37'!W11+'38'!W11+'39'!W11</f>
        <v>6</v>
      </c>
      <c r="F12" s="172">
        <f>'1'!Y11+'2'!Y11+'3'!Y11+'4'!Y11+'5'!Y11+'6'!Y11+'7'!Y11+'8'!Y11+'9'!Y11+'10'!Y11+'11'!Y11+'12'!Y11+'13'!Y11+'14'!Y11+'15'!Y11+'16'!Y11+'17'!Y11+'18'!Y11+'19'!Y11+'20'!Y11+'21'!Y11+'22'!Y11+'23'!Y11+'24'!Y11+'25'!Y11+'26'!Y11+'27'!Y11+'28'!Y11+'29'!Y11+'30'!Y11+'31'!Y11+'32'!Y11+'33'!Y11+'34'!Y11+'35'!Y11+'36'!Y11+'37'!Y11+'38'!Y11+'39'!Y11</f>
        <v>6</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30.247314514114414</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3</v>
      </c>
      <c r="G13" s="117">
        <v>8</v>
      </c>
      <c r="I13" s="177" t="s">
        <v>320</v>
      </c>
      <c r="J13" s="183">
        <f>'1'!H44+'2'!H44+'3'!H44+'4'!H44+'5'!H44+'6'!H44+'7'!H44+'8'!H44+'9'!H44+'10'!H44+'11'!H44+'12'!H44+'13'!H44+'14'!H44+'15'!H44+'16'!H44+'17'!H44+'18'!H44+'19'!H44+'20'!H44+'21'!H44+'22'!H44+'23'!H44+'24'!H44+'25'!H44+'26'!H44+'27'!H44+'28'!H44+'29'!H44+'30'!H44+'31'!H44+'32'!H44+'33'!H44+'34'!H44+'35'!H44+'36'!H44+'37'!H44+'38'!H44+'39'!H44</f>
        <v>706.4402900361589</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103.08991195895302</v>
      </c>
      <c r="D14" s="193">
        <f>'1'!U13+'2'!U13+'3'!U13+'4'!U13+'5'!U13+'6'!U13+'7'!U13+'8'!U13+'9'!U13+'10'!U13+'11'!U13+'12'!U13+'13'!U13+'14'!U13+'15'!U13+'16'!U13+'17'!U13+'18'!U13+'19'!U13+'20'!U13+'21'!U13+'22'!U13+'23'!U13+'24'!U13+'25'!U13+'26'!U13+'27'!U13+'28'!U13+'29'!U13+'30'!U13+'31'!U13+'32'!U13+'33'!U13+'34'!U13+'35'!U13+'36'!U13+'37'!U13+'38'!U13+'39'!U13</f>
        <v>29.8605262225933</v>
      </c>
      <c r="E14" s="120">
        <f>'1'!W13+'2'!W13+'3'!W13+'4'!W13+'5'!W13+'6'!W13+'7'!W13+'8'!W13+'9'!W13+'10'!W13+'11'!W13+'12'!W13+'13'!W13+'14'!W13+'15'!W13+'16'!W13+'17'!W13+'18'!W13+'19'!W13+'20'!W13+'21'!W13+'22'!W13+'23'!W13+'24'!W13+'25'!W13+'26'!W13+'27'!W13+'28'!W13+'29'!W13+'30'!W13+'31'!W13+'32'!W13+'33'!W13+'34'!W13+'35'!W13+'36'!W13+'37'!W13+'38'!W13+'39'!W13</f>
        <v>2</v>
      </c>
      <c r="F14" s="172">
        <f>'1'!Y13+'2'!Y13+'3'!Y13+'4'!Y13+'5'!Y13+'6'!Y13+'7'!Y13+'8'!Y13+'9'!Y13+'10'!Y13+'11'!Y13+'12'!Y13+'13'!Y13+'14'!Y13+'15'!Y13+'16'!Y13+'17'!Y13+'18'!Y13+'19'!Y13+'20'!Y13+'21'!Y13+'22'!Y13+'23'!Y13+'24'!Y13+'25'!Y13+'26'!Y13+'27'!Y13+'28'!Y13+'29'!Y13+'30'!Y13+'31'!Y13+'32'!Y13+'33'!Y13+'34'!Y13+'35'!Y13+'36'!Y13+'37'!Y13+'38'!Y13+'39'!Y13</f>
        <v>2</v>
      </c>
      <c r="G14" s="117">
        <v>9</v>
      </c>
      <c r="I14" s="178" t="s">
        <v>321</v>
      </c>
      <c r="J14" s="184">
        <f>'1'!R44+'2'!R44+'3'!R44+'4'!R44+'5'!R44+'6'!R44+'7'!R44+'8'!R44+'9'!R44+'10'!R44+'11'!R44+'12'!R44+'13'!R44+'14'!R44+'15'!R44+'16'!R44+'17'!R44+'18'!R44+'19'!R44+'20'!R44+'21'!R44+'22'!R44+'23'!R44+'24'!R44+'25'!R44+'26'!R44+'27'!R44+'28'!R44+'29'!R44+'30'!R44+'31'!R44+'32'!R44+'33'!R44+'34'!R44+'35'!R44+'36'!R44+'37'!R44+'38'!R44+'39'!R44</f>
        <v>420.82860993511576</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119.34011268468305</v>
      </c>
      <c r="D15" s="193">
        <f>'1'!U14+'2'!U14+'3'!U14+'4'!U14+'5'!U14+'6'!U14+'7'!U14+'8'!U14+'9'!U14+'10'!U14+'11'!U14+'12'!U14+'13'!U14+'14'!U14+'15'!U14+'16'!U14+'17'!U14+'18'!U14+'19'!U14+'20'!U14+'21'!U14+'22'!U14+'23'!U14+'24'!U14+'25'!U14+'26'!U14+'27'!U14+'28'!U14+'29'!U14+'30'!U14+'31'!U14+'32'!U14+'33'!U14+'34'!U14+'35'!U14+'36'!U14+'37'!U14+'38'!U14+'39'!U14</f>
        <v>38.34970741203739</v>
      </c>
      <c r="E15" s="120">
        <f>'1'!W14+'2'!W14+'3'!W14+'4'!W14+'5'!W14+'6'!W14+'7'!W14+'8'!W14+'9'!W14+'10'!W14+'11'!W14+'12'!W14+'13'!W14+'14'!W14+'15'!W14+'16'!W14+'17'!W14+'18'!W14+'19'!W14+'20'!W14+'21'!W14+'22'!W14+'23'!W14+'24'!W14+'25'!W14+'26'!W14+'27'!W14+'28'!W14+'29'!W14+'30'!W14+'31'!W14+'32'!W14+'33'!W14+'34'!W14+'35'!W14+'36'!W14+'37'!W14+'38'!W14+'39'!W14</f>
        <v>5</v>
      </c>
      <c r="F15" s="172">
        <f>'1'!Y14+'2'!Y14+'3'!Y14+'4'!Y14+'5'!Y14+'6'!Y14+'7'!Y14+'8'!Y14+'9'!Y14+'10'!Y14+'11'!Y14+'12'!Y14+'13'!Y14+'14'!Y14+'15'!Y14+'16'!Y14+'17'!Y14+'18'!Y14+'19'!Y14+'20'!Y14+'21'!Y14+'22'!Y14+'23'!Y14+'24'!Y14+'25'!Y14+'26'!Y14+'27'!Y14+'28'!Y14+'29'!Y14+'30'!Y14+'31'!Y14+'32'!Y14+'33'!Y14+'34'!Y14+'35'!Y14+'36'!Y14+'37'!Y14+'38'!Y14+'39'!Y14</f>
        <v>5</v>
      </c>
      <c r="G15" s="117">
        <v>10</v>
      </c>
      <c r="I15" s="179" t="s">
        <v>322</v>
      </c>
      <c r="J15" s="182">
        <f>J12+J13+J14</f>
        <v>5027.2688999712755</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106.54109737637991</v>
      </c>
      <c r="D16" s="193">
        <f>'1'!U15+'2'!U15+'3'!U15+'4'!U15+'5'!U15+'6'!U15+'7'!U15+'8'!U15+'9'!U15+'10'!U15+'11'!U15+'12'!U15+'13'!U15+'14'!U15+'15'!U15+'16'!U15+'17'!U15+'18'!U15+'19'!U15+'20'!U15+'21'!U15+'22'!U15+'23'!U15+'24'!U15+'25'!U15+'26'!U15+'27'!U15+'28'!U15+'29'!U15+'30'!U15+'31'!U15+'32'!U15+'33'!U15+'34'!U15+'35'!U15+'36'!U15+'37'!U15+'38'!U15+'39'!U15</f>
        <v>48.629029806031255</v>
      </c>
      <c r="E16" s="120">
        <f>'1'!W15+'2'!W15+'3'!W15+'4'!W15+'5'!W15+'6'!W15+'7'!W15+'8'!W15+'9'!W15+'10'!W15+'11'!W15+'12'!W15+'13'!W15+'14'!W15+'15'!W15+'16'!W15+'17'!W15+'18'!W15+'19'!W15+'20'!W15+'21'!W15+'22'!W15+'23'!W15+'24'!W15+'25'!W15+'26'!W15+'27'!W15+'28'!W15+'29'!W15+'30'!W15+'31'!W15+'32'!W15+'33'!W15+'34'!W15+'35'!W15+'36'!W15+'37'!W15+'38'!W15+'39'!W15</f>
        <v>8</v>
      </c>
      <c r="F16" s="172">
        <f>'1'!Y15+'2'!Y15+'3'!Y15+'4'!Y15+'5'!Y15+'6'!Y15+'7'!Y15+'8'!Y15+'9'!Y15+'10'!Y15+'11'!Y15+'12'!Y15+'13'!Y15+'14'!Y15+'15'!Y15+'16'!Y15+'17'!Y15+'18'!Y15+'19'!Y15+'20'!Y15+'21'!Y15+'22'!Y15+'23'!Y15+'24'!Y15+'25'!Y15+'26'!Y15+'27'!Y15+'28'!Y15+'29'!Y15+'30'!Y15+'31'!Y15+'32'!Y15+'33'!Y15+'34'!Y15+'35'!Y15+'36'!Y15+'37'!Y15+'38'!Y15+'39'!Y15</f>
        <v>8</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126.18820456878601</v>
      </c>
      <c r="D17" s="193">
        <f>'1'!U16+'2'!U16+'3'!U16+'4'!U16+'5'!U16+'6'!U16+'7'!U16+'8'!U16+'9'!U16+'10'!U16+'11'!U16+'12'!U16+'13'!U16+'14'!U16+'15'!U16+'16'!U16+'17'!U16+'18'!U16+'19'!U16+'20'!U16+'21'!U16+'22'!U16+'23'!U16+'24'!U16+'25'!U16+'26'!U16+'27'!U16+'28'!U16+'29'!U16+'30'!U16+'31'!U16+'32'!U16+'33'!U16+'34'!U16+'35'!U16+'36'!U16+'37'!U16+'38'!U16+'39'!U16</f>
        <v>30.253562512416952</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105.99114654690798</v>
      </c>
      <c r="D18" s="193">
        <f>'1'!U17+'2'!U17+'3'!U17+'4'!U17+'5'!U17+'6'!U17+'7'!U17+'8'!U17+'9'!U17+'10'!U17+'11'!U17+'12'!U17+'13'!U17+'14'!U17+'15'!U17+'16'!U17+'17'!U17+'18'!U17+'19'!U17+'20'!U17+'21'!U17+'22'!U17+'23'!U17+'24'!U17+'25'!U17+'26'!U17+'27'!U17+'28'!U17+'29'!U17+'30'!U17+'31'!U17+'32'!U17+'33'!U17+'34'!U17+'35'!U17+'36'!U17+'37'!U17+'38'!U17+'39'!U17</f>
        <v>23.574769405817062</v>
      </c>
      <c r="E18" s="120">
        <f>'1'!W17+'2'!W17+'3'!W17+'4'!W17+'5'!W17+'6'!W17+'7'!W17+'8'!W17+'9'!W17+'10'!W17+'11'!W17+'12'!W17+'13'!W17+'14'!W17+'15'!W17+'16'!W17+'17'!W17+'18'!W17+'19'!W17+'20'!W17+'21'!W17+'22'!W17+'23'!W17+'24'!W17+'25'!W17+'26'!W17+'27'!W17+'28'!W17+'29'!W17+'30'!W17+'31'!W17+'32'!W17+'33'!W17+'34'!W17+'35'!W17+'36'!W17+'37'!W17+'38'!W17+'39'!W17</f>
        <v>4</v>
      </c>
      <c r="F18" s="172">
        <f>'1'!Y17+'2'!Y17+'3'!Y17+'4'!Y17+'5'!Y17+'6'!Y17+'7'!Y17+'8'!Y17+'9'!Y17+'10'!Y17+'11'!Y17+'12'!Y17+'13'!Y17+'14'!Y17+'15'!Y17+'16'!Y17+'17'!Y17+'18'!Y17+'19'!Y17+'20'!Y17+'21'!Y17+'22'!Y17+'23'!Y17+'24'!Y17+'25'!Y17+'26'!Y17+'27'!Y17+'28'!Y17+'29'!Y17+'30'!Y17+'31'!Y17+'32'!Y17+'33'!Y17+'34'!Y17+'35'!Y17+'36'!Y17+'37'!Y17+'38'!Y17+'39'!Y17</f>
        <v>5</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106.45979584474621</v>
      </c>
      <c r="D19" s="193">
        <f>'1'!U18+'2'!U18+'3'!U18+'4'!U18+'5'!U18+'6'!U18+'7'!U18+'8'!U18+'9'!U18+'10'!U18+'11'!U18+'12'!U18+'13'!U18+'14'!U18+'15'!U18+'16'!U18+'17'!U18+'18'!U18+'19'!U18+'20'!U18+'21'!U18+'22'!U18+'23'!U18+'24'!U18+'25'!U18+'26'!U18+'27'!U18+'28'!U18+'29'!U18+'30'!U18+'31'!U18+'32'!U18+'33'!U18+'34'!U18+'35'!U18+'36'!U18+'37'!U18+'38'!U18+'39'!U18</f>
        <v>45.230319690182789</v>
      </c>
      <c r="E19" s="120">
        <f>'1'!W18+'2'!W18+'3'!W18+'4'!W18+'5'!W18+'6'!W18+'7'!W18+'8'!W18+'9'!W18+'10'!W18+'11'!W18+'12'!W18+'13'!W18+'14'!W18+'15'!W18+'16'!W18+'17'!W18+'18'!W18+'19'!W18+'20'!W18+'21'!W18+'22'!W18+'23'!W18+'24'!W18+'25'!W18+'26'!W18+'27'!W18+'28'!W18+'29'!W18+'30'!W18+'31'!W18+'32'!W18+'33'!W18+'34'!W18+'35'!W18+'36'!W18+'37'!W18+'38'!W18+'39'!W18</f>
        <v>9</v>
      </c>
      <c r="F19" s="172">
        <f>'1'!Y18+'2'!Y18+'3'!Y18+'4'!Y18+'5'!Y18+'6'!Y18+'7'!Y18+'8'!Y18+'9'!Y18+'10'!Y18+'11'!Y18+'12'!Y18+'13'!Y18+'14'!Y18+'15'!Y18+'16'!Y18+'17'!Y18+'18'!Y18+'19'!Y18+'20'!Y18+'21'!Y18+'22'!Y18+'23'!Y18+'24'!Y18+'25'!Y18+'26'!Y18+'27'!Y18+'28'!Y18+'29'!Y18+'30'!Y18+'31'!Y18+'32'!Y18+'33'!Y18+'34'!Y18+'35'!Y18+'36'!Y18+'37'!Y18+'38'!Y18+'39'!Y18</f>
        <v>8</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104.4059013181669</v>
      </c>
      <c r="D20" s="193">
        <f>'1'!U19+'2'!U19+'3'!U19+'4'!U19+'5'!U19+'6'!U19+'7'!U19+'8'!U19+'9'!U19+'10'!U19+'11'!U19+'12'!U19+'13'!U19+'14'!U19+'15'!U19+'16'!U19+'17'!U19+'18'!U19+'19'!U19+'20'!U19+'21'!U19+'22'!U19+'23'!U19+'24'!U19+'25'!U19+'26'!U19+'27'!U19+'28'!U19+'29'!U19+'30'!U19+'31'!U19+'32'!U19+'33'!U19+'34'!U19+'35'!U19+'36'!U19+'37'!U19+'38'!U19+'39'!U19</f>
        <v>42.968153601758409</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5</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43.921610853881774</v>
      </c>
      <c r="E21" s="120">
        <f>'1'!W20+'2'!W20+'3'!W20+'4'!W20+'5'!W20+'6'!W20+'7'!W20+'8'!W20+'9'!W20+'10'!W20+'11'!W20+'12'!W20+'13'!W20+'14'!W20+'15'!W20+'16'!W20+'17'!W20+'18'!W20+'19'!W20+'20'!W20+'21'!W20+'22'!W20+'23'!W20+'24'!W20+'25'!W20+'26'!W20+'27'!W20+'28'!W20+'29'!W20+'30'!W20+'31'!W20+'32'!W20+'33'!W20+'34'!W20+'35'!W20+'36'!W20+'37'!W20+'38'!W20+'39'!W20</f>
        <v>6</v>
      </c>
      <c r="F21" s="172">
        <f>'1'!Y20+'2'!Y20+'3'!Y20+'4'!Y20+'5'!Y20+'6'!Y20+'7'!Y20+'8'!Y20+'9'!Y20+'10'!Y20+'11'!Y20+'12'!Y20+'13'!Y20+'14'!Y20+'15'!Y20+'16'!Y20+'17'!Y20+'18'!Y20+'19'!Y20+'20'!Y20+'21'!Y20+'22'!Y20+'23'!Y20+'24'!Y20+'25'!Y20+'26'!Y20+'27'!Y20+'28'!Y20+'29'!Y20+'30'!Y20+'31'!Y20+'32'!Y20+'33'!Y20+'34'!Y20+'35'!Y20+'36'!Y20+'37'!Y20+'38'!Y20+'39'!Y20</f>
        <v>7</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109.58413927003268</v>
      </c>
      <c r="D22" s="193">
        <f>'1'!U21+'2'!U21+'3'!U21+'4'!U21+'5'!U21+'6'!U21+'7'!U21+'8'!U21+'9'!U21+'10'!U21+'11'!U21+'12'!U21+'13'!U21+'14'!U21+'15'!U21+'16'!U21+'17'!U21+'18'!U21+'19'!U21+'20'!U21+'21'!U21+'22'!U21+'23'!U21+'24'!U21+'25'!U21+'26'!U21+'27'!U21+'28'!U21+'29'!U21+'30'!U21+'31'!U21+'32'!U21+'33'!U21+'34'!U21+'35'!U21+'36'!U21+'37'!U21+'38'!U21+'39'!U21</f>
        <v>42.688358290464031</v>
      </c>
      <c r="E22" s="120">
        <f>'1'!W21+'2'!W21+'3'!W21+'4'!W21+'5'!W21+'6'!W21+'7'!W21+'8'!W21+'9'!W21+'10'!W21+'11'!W21+'12'!W21+'13'!W21+'14'!W21+'15'!W21+'16'!W21+'17'!W21+'18'!W21+'19'!W21+'20'!W21+'21'!W21+'22'!W21+'23'!W21+'24'!W21+'25'!W21+'26'!W21+'27'!W21+'28'!W21+'29'!W21+'30'!W21+'31'!W21+'32'!W21+'33'!W21+'34'!W21+'35'!W21+'36'!W21+'37'!W21+'38'!W21+'39'!W21</f>
        <v>0</v>
      </c>
      <c r="F22" s="172">
        <f>'1'!Y21+'2'!Y21+'3'!Y21+'4'!Y21+'5'!Y21+'6'!Y21+'7'!Y21+'8'!Y21+'9'!Y21+'10'!Y21+'11'!Y21+'12'!Y21+'13'!Y21+'14'!Y21+'15'!Y21+'16'!Y21+'17'!Y21+'18'!Y21+'19'!Y21+'20'!Y21+'21'!Y21+'22'!Y21+'23'!Y21+'24'!Y21+'25'!Y21+'26'!Y21+'27'!Y21+'28'!Y21+'29'!Y21+'30'!Y21+'31'!Y21+'32'!Y21+'33'!Y21+'34'!Y21+'35'!Y21+'36'!Y21+'37'!Y21+'38'!Y21+'39'!Y21</f>
        <v>0</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109.5607808736098</v>
      </c>
      <c r="D23" s="193">
        <f>'1'!U22+'2'!U22+'3'!U22+'4'!U22+'5'!U22+'6'!U22+'7'!U22+'8'!U22+'9'!U22+'10'!U22+'11'!U22+'12'!U22+'13'!U22+'14'!U22+'15'!U22+'16'!U22+'17'!U22+'18'!U22+'19'!U22+'20'!U22+'21'!U22+'22'!U22+'23'!U22+'24'!U22+'25'!U22+'26'!U22+'27'!U22+'28'!U22+'29'!U22+'30'!U22+'31'!U22+'32'!U22+'33'!U22+'34'!U22+'35'!U22+'36'!U22+'37'!U22+'38'!U22+'39'!U22</f>
        <v>38.139817590257785</v>
      </c>
      <c r="E23" s="120">
        <f>'1'!W22+'2'!W22+'3'!W22+'4'!W22+'5'!W22+'6'!W22+'7'!W22+'8'!W22+'9'!W22+'10'!W22+'11'!W22+'12'!W22+'13'!W22+'14'!W22+'15'!W22+'16'!W22+'17'!W22+'18'!W22+'19'!W22+'20'!W22+'21'!W22+'22'!W22+'23'!W22+'24'!W22+'25'!W22+'26'!W22+'27'!W22+'28'!W22+'29'!W22+'30'!W22+'31'!W22+'32'!W22+'33'!W22+'34'!W22+'35'!W22+'36'!W22+'37'!W22+'38'!W22+'39'!W22</f>
        <v>1</v>
      </c>
      <c r="F23" s="172">
        <f>'1'!Y22+'2'!Y22+'3'!Y22+'4'!Y22+'5'!Y22+'6'!Y22+'7'!Y22+'8'!Y22+'9'!Y22+'10'!Y22+'11'!Y22+'12'!Y22+'13'!Y22+'14'!Y22+'15'!Y22+'16'!Y22+'17'!Y22+'18'!Y22+'19'!Y22+'20'!Y22+'21'!Y22+'22'!Y22+'23'!Y22+'24'!Y22+'25'!Y22+'26'!Y22+'27'!Y22+'28'!Y22+'29'!Y22+'30'!Y22+'31'!Y22+'32'!Y22+'33'!Y22+'34'!Y22+'35'!Y22+'36'!Y22+'37'!Y22+'38'!Y22+'39'!Y22</f>
        <v>1</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122.22408193130826</v>
      </c>
      <c r="D24" s="193">
        <f>'1'!U23+'2'!U23+'3'!U23+'4'!U23+'5'!U23+'6'!U23+'7'!U23+'8'!U23+'9'!U23+'10'!U23+'11'!U23+'12'!U23+'13'!U23+'14'!U23+'15'!U23+'16'!U23+'17'!U23+'18'!U23+'19'!U23+'20'!U23+'21'!U23+'22'!U23+'23'!U23+'24'!U23+'25'!U23+'26'!U23+'27'!U23+'28'!U23+'29'!U23+'30'!U23+'31'!U23+'32'!U23+'33'!U23+'34'!U23+'35'!U23+'36'!U23+'37'!U23+'38'!U23+'39'!U23</f>
        <v>40.684065867286911</v>
      </c>
      <c r="E24" s="120">
        <f>'1'!W23+'2'!W23+'3'!W23+'4'!W23+'5'!W23+'6'!W23+'7'!W23+'8'!W23+'9'!W23+'10'!W23+'11'!W23+'12'!W23+'13'!W23+'14'!W23+'15'!W23+'16'!W23+'17'!W23+'18'!W23+'19'!W23+'20'!W23+'21'!W23+'22'!W23+'23'!W23+'24'!W23+'25'!W23+'26'!W23+'27'!W23+'28'!W23+'29'!W23+'30'!W23+'31'!W23+'32'!W23+'33'!W23+'34'!W23+'35'!W23+'36'!W23+'37'!W23+'38'!W23+'39'!W23</f>
        <v>2</v>
      </c>
      <c r="F24" s="172">
        <f>'1'!Y23+'2'!Y23+'3'!Y23+'4'!Y23+'5'!Y23+'6'!Y23+'7'!Y23+'8'!Y23+'9'!Y23+'10'!Y23+'11'!Y23+'12'!Y23+'13'!Y23+'14'!Y23+'15'!Y23+'16'!Y23+'17'!Y23+'18'!Y23+'19'!Y23+'20'!Y23+'21'!Y23+'22'!Y23+'23'!Y23+'24'!Y23+'25'!Y23+'26'!Y23+'27'!Y23+'28'!Y23+'29'!Y23+'30'!Y23+'31'!Y23+'32'!Y23+'33'!Y23+'34'!Y23+'35'!Y23+'36'!Y23+'37'!Y23+'38'!Y23+'39'!Y23</f>
        <v>2</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112.53167680423303</v>
      </c>
      <c r="D25" s="193">
        <f>'1'!U24+'2'!U24+'3'!U24+'4'!U24+'5'!U24+'6'!U24+'7'!U24+'8'!U24+'9'!U24+'10'!U24+'11'!U24+'12'!U24+'13'!U24+'14'!U24+'15'!U24+'16'!U24+'17'!U24+'18'!U24+'19'!U24+'20'!U24+'21'!U24+'22'!U24+'23'!U24+'24'!U24+'25'!U24+'26'!U24+'27'!U24+'28'!U24+'29'!U24+'30'!U24+'31'!U24+'32'!U24+'33'!U24+'34'!U24+'35'!U24+'36'!U24+'37'!U24+'38'!U24+'39'!U24</f>
        <v>36.059329485017535</v>
      </c>
      <c r="E25" s="120">
        <f>'1'!W24+'2'!W24+'3'!W24+'4'!W24+'5'!W24+'6'!W24+'7'!W24+'8'!W24+'9'!W24+'10'!W24+'11'!W24+'12'!W24+'13'!W24+'14'!W24+'15'!W24+'16'!W24+'17'!W24+'18'!W24+'19'!W24+'20'!W24+'21'!W24+'22'!W24+'23'!W24+'24'!W24+'25'!W24+'26'!W24+'27'!W24+'28'!W24+'29'!W24+'30'!W24+'31'!W24+'32'!W24+'33'!W24+'34'!W24+'35'!W24+'36'!W24+'37'!W24+'38'!W24+'39'!W24</f>
        <v>1</v>
      </c>
      <c r="F25" s="172">
        <f>'1'!Y24+'2'!Y24+'3'!Y24+'4'!Y24+'5'!Y24+'6'!Y24+'7'!Y24+'8'!Y24+'9'!Y24+'10'!Y24+'11'!Y24+'12'!Y24+'13'!Y24+'14'!Y24+'15'!Y24+'16'!Y24+'17'!Y24+'18'!Y24+'19'!Y24+'20'!Y24+'21'!Y24+'22'!Y24+'23'!Y24+'24'!Y24+'25'!Y24+'26'!Y24+'27'!Y24+'28'!Y24+'29'!Y24+'30'!Y24+'31'!Y24+'32'!Y24+'33'!Y24+'34'!Y24+'35'!Y24+'36'!Y24+'37'!Y24+'38'!Y24+'39'!Y24</f>
        <v>1</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113.51042340611986</v>
      </c>
      <c r="D26" s="193">
        <f>'1'!U25+'2'!U25+'3'!U25+'4'!U25+'5'!U25+'6'!U25+'7'!U25+'8'!U25+'9'!U25+'10'!U25+'11'!U25+'12'!U25+'13'!U25+'14'!U25+'15'!U25+'16'!U25+'17'!U25+'18'!U25+'19'!U25+'20'!U25+'21'!U25+'22'!U25+'23'!U25+'24'!U25+'25'!U25+'26'!U25+'27'!U25+'28'!U25+'29'!U25+'30'!U25+'31'!U25+'32'!U25+'33'!U25+'34'!U25+'35'!U25+'36'!U25+'37'!U25+'38'!U25+'39'!U25</f>
        <v>24.049848345997361</v>
      </c>
      <c r="E26" s="120">
        <f>'1'!W25+'2'!W25+'3'!W25+'4'!W25+'5'!W25+'6'!W25+'7'!W25+'8'!W25+'9'!W25+'10'!W25+'11'!W25+'12'!W25+'13'!W25+'14'!W25+'15'!W25+'16'!W25+'17'!W25+'18'!W25+'19'!W25+'20'!W25+'21'!W25+'22'!W25+'23'!W25+'24'!W25+'25'!W25+'26'!W25+'27'!W25+'28'!W25+'29'!W25+'30'!W25+'31'!W25+'32'!W25+'33'!W25+'34'!W25+'35'!W25+'36'!W25+'37'!W25+'38'!W25+'39'!W25</f>
        <v>2</v>
      </c>
      <c r="F26" s="172">
        <f>'1'!Y25+'2'!Y25+'3'!Y25+'4'!Y25+'5'!Y25+'6'!Y25+'7'!Y25+'8'!Y25+'9'!Y25+'10'!Y25+'11'!Y25+'12'!Y25+'13'!Y25+'14'!Y25+'15'!Y25+'16'!Y25+'17'!Y25+'18'!Y25+'19'!Y25+'20'!Y25+'21'!Y25+'22'!Y25+'23'!Y25+'24'!Y25+'25'!Y25+'26'!Y25+'27'!Y25+'28'!Y25+'29'!Y25+'30'!Y25+'31'!Y25+'32'!Y25+'33'!Y25+'34'!Y25+'35'!Y25+'36'!Y25+'37'!Y25+'38'!Y25+'39'!Y25</f>
        <v>2</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147.7903037663136</v>
      </c>
      <c r="D27" s="195">
        <f>'1'!U26+'2'!U26+'3'!U26+'4'!U26+'5'!U26+'6'!U26+'7'!U26+'8'!U26+'9'!U26+'10'!U26+'11'!U26+'12'!U26+'13'!U26+'14'!U26+'15'!U26+'16'!U26+'17'!U26+'18'!U26+'19'!U26+'20'!U26+'21'!U26+'22'!U26+'23'!U26+'24'!U26+'25'!U26+'26'!U26+'27'!U26+'28'!U26+'29'!U26+'30'!U26+'31'!U26+'32'!U26+'33'!U26+'34'!U26+'35'!U26+'36'!U26+'37'!U26+'38'!U26+'39'!U26</f>
        <v>60.64254460721137</v>
      </c>
      <c r="E27" s="121">
        <f>'1'!W26+'2'!W26+'3'!W26+'4'!W26+'5'!W26+'6'!W26+'7'!W26+'8'!W26+'9'!W26+'10'!W26+'11'!W26+'12'!W26+'13'!W26+'14'!W26+'15'!W26+'16'!W26+'17'!W26+'18'!W26+'19'!W26+'20'!W26+'21'!W26+'22'!W26+'23'!W26+'24'!W26+'25'!W26+'26'!W26+'27'!W26+'28'!W26+'29'!W26+'30'!W26+'31'!W26+'32'!W26+'33'!W26+'34'!W26+'35'!W26+'36'!W26+'37'!W26+'38'!W26+'39'!W26</f>
        <v>14</v>
      </c>
      <c r="F27" s="173">
        <f>'1'!Y26+'2'!Y26+'3'!Y26+'4'!Y26+'5'!Y26+'6'!Y26+'7'!Y26+'8'!Y26+'9'!Y26+'10'!Y26+'11'!Y26+'12'!Y26+'13'!Y26+'14'!Y26+'15'!Y26+'16'!Y26+'17'!Y26+'18'!Y26+'19'!Y26+'20'!Y26+'21'!Y26+'22'!Y26+'23'!Y26+'24'!Y26+'25'!Y26+'26'!Y26+'27'!Y26+'28'!Y26+'29'!Y26+'30'!Y26+'31'!Y26+'32'!Y26+'33'!Y26+'34'!Y26+'35'!Y26+'36'!Y26+'37'!Y26+'38'!Y26+'39'!Y26</f>
        <v>11</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117.59043464468094</v>
      </c>
      <c r="D28" s="193">
        <f>'1'!U27+'2'!U27+'3'!U27+'4'!U27+'5'!U27+'6'!U27+'7'!U27+'8'!U27+'9'!U27+'10'!U27+'11'!U27+'12'!U27+'13'!U27+'14'!U27+'15'!U27+'16'!U27+'17'!U27+'18'!U27+'19'!U27+'20'!U27+'21'!U27+'22'!U27+'23'!U27+'24'!U27+'25'!U27+'26'!U27+'27'!U27+'28'!U27+'29'!U27+'30'!U27+'31'!U27+'32'!U27+'33'!U27+'34'!U27+'35'!U27+'36'!U27+'37'!U27+'38'!U27+'39'!U27</f>
        <v>51.576916769650204</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8</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110.26512104755136</v>
      </c>
      <c r="D29" s="193">
        <f>'1'!U28+'2'!U28+'3'!U28+'4'!U28+'5'!U28+'6'!U28+'7'!U28+'8'!U28+'9'!U28+'10'!U28+'11'!U28+'12'!U28+'13'!U28+'14'!U28+'15'!U28+'16'!U28+'17'!U28+'18'!U28+'19'!U28+'20'!U28+'21'!U28+'22'!U28+'23'!U28+'24'!U28+'25'!U28+'26'!U28+'27'!U28+'28'!U28+'29'!U28+'30'!U28+'31'!U28+'32'!U28+'33'!U28+'34'!U28+'35'!U28+'36'!U28+'37'!U28+'38'!U28+'39'!U28</f>
        <v>38.193097163766332</v>
      </c>
      <c r="E29" s="120">
        <f>'1'!W28+'2'!W28+'3'!W28+'4'!W28+'5'!W28+'6'!W28+'7'!W28+'8'!W28+'9'!W28+'10'!W28+'11'!W28+'12'!W28+'13'!W28+'14'!W28+'15'!W28+'16'!W28+'17'!W28+'18'!W28+'19'!W28+'20'!W28+'21'!W28+'22'!W28+'23'!W28+'24'!W28+'25'!W28+'26'!W28+'27'!W28+'28'!W28+'29'!W28+'30'!W28+'31'!W28+'32'!W28+'33'!W28+'34'!W28+'35'!W28+'36'!W28+'37'!W28+'38'!W28+'39'!W28</f>
        <v>17</v>
      </c>
      <c r="F29" s="172">
        <f>'1'!Y28+'2'!Y28+'3'!Y28+'4'!Y28+'5'!Y28+'6'!Y28+'7'!Y28+'8'!Y28+'9'!Y28+'10'!Y28+'11'!Y28+'12'!Y28+'13'!Y28+'14'!Y28+'15'!Y28+'16'!Y28+'17'!Y28+'18'!Y28+'19'!Y28+'20'!Y28+'21'!Y28+'22'!Y28+'23'!Y28+'24'!Y28+'25'!Y28+'26'!Y28+'27'!Y28+'28'!Y28+'29'!Y28+'30'!Y28+'31'!Y28+'32'!Y28+'33'!Y28+'34'!Y28+'35'!Y28+'36'!Y28+'37'!Y28+'38'!Y28+'39'!Y28</f>
        <v>15</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107.1404008431572</v>
      </c>
      <c r="D30" s="193">
        <f>'1'!U29+'2'!U29+'3'!U29+'4'!U29+'5'!U29+'6'!U29+'7'!U29+'8'!U29+'9'!U29+'10'!U29+'11'!U29+'12'!U29+'13'!U29+'14'!U29+'15'!U29+'16'!U29+'17'!U29+'18'!U29+'19'!U29+'20'!U29+'21'!U29+'22'!U29+'23'!U29+'24'!U29+'25'!U29+'26'!U29+'27'!U29+'28'!U29+'29'!U29+'30'!U29+'31'!U29+'32'!U29+'33'!U29+'34'!U29+'35'!U29+'36'!U29+'37'!U29+'38'!U29+'39'!U29</f>
        <v>51.983839133468067</v>
      </c>
      <c r="E30" s="120">
        <f>'1'!W29+'2'!W29+'3'!W29+'4'!W29+'5'!W29+'6'!W29+'7'!W29+'8'!W29+'9'!W29+'10'!W29+'11'!W29+'12'!W29+'13'!W29+'14'!W29+'15'!W29+'16'!W29+'17'!W29+'18'!W29+'19'!W29+'20'!W29+'21'!W29+'22'!W29+'23'!W29+'24'!W29+'25'!W29+'26'!W29+'27'!W29+'28'!W29+'29'!W29+'30'!W29+'31'!W29+'32'!W29+'33'!W29+'34'!W29+'35'!W29+'36'!W29+'37'!W29+'38'!W29+'39'!W29</f>
        <v>3</v>
      </c>
      <c r="F30" s="172">
        <f>'1'!Y29+'2'!Y29+'3'!Y29+'4'!Y29+'5'!Y29+'6'!Y29+'7'!Y29+'8'!Y29+'9'!Y29+'10'!Y29+'11'!Y29+'12'!Y29+'13'!Y29+'14'!Y29+'15'!Y29+'16'!Y29+'17'!Y29+'18'!Y29+'19'!Y29+'20'!Y29+'21'!Y29+'22'!Y29+'23'!Y29+'24'!Y29+'25'!Y29+'26'!Y29+'27'!Y29+'28'!Y29+'29'!Y29+'30'!Y29+'31'!Y29+'32'!Y29+'33'!Y29+'34'!Y29+'35'!Y29+'36'!Y29+'37'!Y29+'38'!Y29+'39'!Y29</f>
        <v>4</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109.47896865657596</v>
      </c>
      <c r="D31" s="193">
        <f>'1'!U30+'2'!U30+'3'!U30+'4'!U30+'5'!U30+'6'!U30+'7'!U30+'8'!U30+'9'!U30+'10'!U30+'11'!U30+'12'!U30+'13'!U30+'14'!U30+'15'!U30+'16'!U30+'17'!U30+'18'!U30+'19'!U30+'20'!U30+'21'!U30+'22'!U30+'23'!U30+'24'!U30+'25'!U30+'26'!U30+'27'!U30+'28'!U30+'29'!U30+'30'!U30+'31'!U30+'32'!U30+'33'!U30+'34'!U30+'35'!U30+'36'!U30+'37'!U30+'38'!U30+'39'!U30</f>
        <v>69.229347826952448</v>
      </c>
      <c r="E31" s="120">
        <f>'1'!W30+'2'!W30+'3'!W30+'4'!W30+'5'!W30+'6'!W30+'7'!W30+'8'!W30+'9'!W30+'10'!W30+'11'!W30+'12'!W30+'13'!W30+'14'!W30+'15'!W30+'16'!W30+'17'!W30+'18'!W30+'19'!W30+'20'!W30+'21'!W30+'22'!W30+'23'!W30+'24'!W30+'25'!W30+'26'!W30+'27'!W30+'28'!W30+'29'!W30+'30'!W30+'31'!W30+'32'!W30+'33'!W30+'34'!W30+'35'!W30+'36'!W30+'37'!W30+'38'!W30+'39'!W30</f>
        <v>11</v>
      </c>
      <c r="F31" s="172">
        <f>'1'!Y30+'2'!Y30+'3'!Y30+'4'!Y30+'5'!Y30+'6'!Y30+'7'!Y30+'8'!Y30+'9'!Y30+'10'!Y30+'11'!Y30+'12'!Y30+'13'!Y30+'14'!Y30+'15'!Y30+'16'!Y30+'17'!Y30+'18'!Y30+'19'!Y30+'20'!Y30+'21'!Y30+'22'!Y30+'23'!Y30+'24'!Y30+'25'!Y30+'26'!Y30+'27'!Y30+'28'!Y30+'29'!Y30+'30'!Y30+'31'!Y30+'32'!Y30+'33'!Y30+'34'!Y30+'35'!Y30+'36'!Y30+'37'!Y30+'38'!Y30+'39'!Y30</f>
        <v>10</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180.57533326797244</v>
      </c>
      <c r="D32" s="193">
        <f>'1'!U31+'2'!U31+'3'!U31+'4'!U31+'5'!U31+'6'!U31+'7'!U31+'8'!U31+'9'!U31+'10'!U31+'11'!U31+'12'!U31+'13'!U31+'14'!U31+'15'!U31+'16'!U31+'17'!U31+'18'!U31+'19'!U31+'20'!U31+'21'!U31+'22'!U31+'23'!U31+'24'!U31+'25'!U31+'26'!U31+'27'!U31+'28'!U31+'29'!U31+'30'!U31+'31'!U31+'32'!U31+'33'!U31+'34'!U31+'35'!U31+'36'!U31+'37'!U31+'38'!U31+'39'!U31</f>
        <v>125.44270694761612</v>
      </c>
      <c r="E32" s="120">
        <f>'1'!W31+'2'!W31+'3'!W31+'4'!W31+'5'!W31+'6'!W31+'7'!W31+'8'!W31+'9'!W31+'10'!W31+'11'!W31+'12'!W31+'13'!W31+'14'!W31+'15'!W31+'16'!W31+'17'!W31+'18'!W31+'19'!W31+'20'!W31+'21'!W31+'22'!W31+'23'!W31+'24'!W31+'25'!W31+'26'!W31+'27'!W31+'28'!W31+'29'!W31+'30'!W31+'31'!W31+'32'!W31+'33'!W31+'34'!W31+'35'!W31+'36'!W31+'37'!W31+'38'!W31+'39'!W31</f>
        <v>31</v>
      </c>
      <c r="F32" s="172">
        <f>'1'!Y31+'2'!Y31+'3'!Y31+'4'!Y31+'5'!Y31+'6'!Y31+'7'!Y31+'8'!Y31+'9'!Y31+'10'!Y31+'11'!Y31+'12'!Y31+'13'!Y31+'14'!Y31+'15'!Y31+'16'!Y31+'17'!Y31+'18'!Y31+'19'!Y31+'20'!Y31+'21'!Y31+'22'!Y31+'23'!Y31+'24'!Y31+'25'!Y31+'26'!Y31+'27'!Y31+'28'!Y31+'29'!Y31+'30'!Y31+'31'!Y31+'32'!Y31+'33'!Y31+'34'!Y31+'35'!Y31+'36'!Y31+'37'!Y31+'38'!Y31+'39'!Y31</f>
        <v>15</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216.15184340250372</v>
      </c>
      <c r="D33" s="193">
        <f>'1'!U32+'2'!U32+'3'!U32+'4'!U32+'5'!U32+'6'!U32+'7'!U32+'8'!U32+'9'!U32+'10'!U32+'11'!U32+'12'!U32+'13'!U32+'14'!U32+'15'!U32+'16'!U32+'17'!U32+'18'!U32+'19'!U32+'20'!U32+'21'!U32+'22'!U32+'23'!U32+'24'!U32+'25'!U32+'26'!U32+'27'!U32+'28'!U32+'29'!U32+'30'!U32+'31'!U32+'32'!U32+'33'!U32+'34'!U32+'35'!U32+'36'!U32+'37'!U32+'38'!U32+'39'!U32</f>
        <v>137.41948057146692</v>
      </c>
      <c r="E33" s="120">
        <f>'1'!W32+'2'!W32+'3'!W32+'4'!W32+'5'!W32+'6'!W32+'7'!W32+'8'!W32+'9'!W32+'10'!W32+'11'!W32+'12'!W32+'13'!W32+'14'!W32+'15'!W32+'16'!W32+'17'!W32+'18'!W32+'19'!W32+'20'!W32+'21'!W32+'22'!W32+'23'!W32+'24'!W32+'25'!W32+'26'!W32+'27'!W32+'28'!W32+'29'!W32+'30'!W32+'31'!W32+'32'!W32+'33'!W32+'34'!W32+'35'!W32+'36'!W32+'37'!W32+'38'!W32+'39'!W32</f>
        <v>2</v>
      </c>
      <c r="F33" s="172">
        <f>'1'!Y32+'2'!Y32+'3'!Y32+'4'!Y32+'5'!Y32+'6'!Y32+'7'!Y32+'8'!Y32+'9'!Y32+'10'!Y32+'11'!Y32+'12'!Y32+'13'!Y32+'14'!Y32+'15'!Y32+'16'!Y32+'17'!Y32+'18'!Y32+'19'!Y32+'20'!Y32+'21'!Y32+'22'!Y32+'23'!Y32+'24'!Y32+'25'!Y32+'26'!Y32+'27'!Y32+'28'!Y32+'29'!Y32+'30'!Y32+'31'!Y32+'32'!Y32+'33'!Y32+'34'!Y32+'35'!Y32+'36'!Y32+'37'!Y32+'38'!Y32+'39'!Y32</f>
        <v>2</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207.2318290037822</v>
      </c>
      <c r="D34" s="193">
        <f>'1'!U33+'2'!U33+'3'!U33+'4'!U33+'5'!U33+'6'!U33+'7'!U33+'8'!U33+'9'!U33+'10'!U33+'11'!U33+'12'!U33+'13'!U33+'14'!U33+'15'!U33+'16'!U33+'17'!U33+'18'!U33+'19'!U33+'20'!U33+'21'!U33+'22'!U33+'23'!U33+'24'!U33+'25'!U33+'26'!U33+'27'!U33+'28'!U33+'29'!U33+'30'!U33+'31'!U33+'32'!U33+'33'!U33+'34'!U33+'35'!U33+'36'!U33+'37'!U33+'38'!U33+'39'!U33</f>
        <v>181.93910497597685</v>
      </c>
      <c r="E34" s="120">
        <f>'1'!W33+'2'!W33+'3'!W33+'4'!W33+'5'!W33+'6'!W33+'7'!W33+'8'!W33+'9'!W33+'10'!W33+'11'!W33+'12'!W33+'13'!W33+'14'!W33+'15'!W33+'16'!W33+'17'!W33+'18'!W33+'19'!W33+'20'!W33+'21'!W33+'22'!W33+'23'!W33+'24'!W33+'25'!W33+'26'!W33+'27'!W33+'28'!W33+'29'!W33+'30'!W33+'31'!W33+'32'!W33+'33'!W33+'34'!W33+'35'!W33+'36'!W33+'37'!W33+'38'!W33+'39'!W33</f>
        <v>2</v>
      </c>
      <c r="F34" s="172">
        <f>'1'!Y33+'2'!Y33+'3'!Y33+'4'!Y33+'5'!Y33+'6'!Y33+'7'!Y33+'8'!Y33+'9'!Y33+'10'!Y33+'11'!Y33+'12'!Y33+'13'!Y33+'14'!Y33+'15'!Y33+'16'!Y33+'17'!Y33+'18'!Y33+'19'!Y33+'20'!Y33+'21'!Y33+'22'!Y33+'23'!Y33+'24'!Y33+'25'!Y33+'26'!Y33+'27'!Y33+'28'!Y33+'29'!Y33+'30'!Y33+'31'!Y33+'32'!Y33+'33'!Y33+'34'!Y33+'35'!Y33+'36'!Y33+'37'!Y33+'38'!Y33+'39'!Y33</f>
        <v>1</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193.77068356586608</v>
      </c>
      <c r="D35" s="193">
        <f>'1'!U34+'2'!U34+'3'!U34+'4'!U34+'5'!U34+'6'!U34+'7'!U34+'8'!U34+'9'!U34+'10'!U34+'11'!U34+'12'!U34+'13'!U34+'14'!U34+'15'!U34+'16'!U34+'17'!U34+'18'!U34+'19'!U34+'20'!U34+'21'!U34+'22'!U34+'23'!U34+'24'!U34+'25'!U34+'26'!U34+'27'!U34+'28'!U34+'29'!U34+'30'!U34+'31'!U34+'32'!U34+'33'!U34+'34'!U34+'35'!U34+'36'!U34+'37'!U34+'38'!U34+'39'!U34</f>
        <v>138.69246980714098</v>
      </c>
      <c r="E35" s="120">
        <f>'1'!W34+'2'!W34+'3'!W34+'4'!W34+'5'!W34+'6'!W34+'7'!W34+'8'!W34+'9'!W34+'10'!W34+'11'!W34+'12'!W34+'13'!W34+'14'!W34+'15'!W34+'16'!W34+'17'!W34+'18'!W34+'19'!W34+'20'!W34+'21'!W34+'22'!W34+'23'!W34+'24'!W34+'25'!W34+'26'!W34+'27'!W34+'28'!W34+'29'!W34+'30'!W34+'31'!W34+'32'!W34+'33'!W34+'34'!W34+'35'!W34+'36'!W34+'37'!W34+'38'!W34+'39'!W34</f>
        <v>7</v>
      </c>
      <c r="F35" s="172">
        <f>'1'!Y34+'2'!Y34+'3'!Y34+'4'!Y34+'5'!Y34+'6'!Y34+'7'!Y34+'8'!Y34+'9'!Y34+'10'!Y34+'11'!Y34+'12'!Y34+'13'!Y34+'14'!Y34+'15'!Y34+'16'!Y34+'17'!Y34+'18'!Y34+'19'!Y34+'20'!Y34+'21'!Y34+'22'!Y34+'23'!Y34+'24'!Y34+'25'!Y34+'26'!Y34+'27'!Y34+'28'!Y34+'29'!Y34+'30'!Y34+'31'!Y34+'32'!Y34+'33'!Y34+'34'!Y34+'35'!Y34+'36'!Y34+'37'!Y34+'38'!Y34+'39'!Y34</f>
        <v>7</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105.62093046314956</v>
      </c>
      <c r="D36" s="193">
        <f>'1'!U35+'2'!U35+'3'!U35+'4'!U35+'5'!U35+'6'!U35+'7'!U35+'8'!U35+'9'!U35+'10'!U35+'11'!U35+'12'!U35+'13'!U35+'14'!U35+'15'!U35+'16'!U35+'17'!U35+'18'!U35+'19'!U35+'20'!U35+'21'!U35+'22'!U35+'23'!U35+'24'!U35+'25'!U35+'26'!U35+'27'!U35+'28'!U35+'29'!U35+'30'!U35+'31'!U35+'32'!U35+'33'!U35+'34'!U35+'35'!U35+'36'!U35+'37'!U35+'38'!U35+'39'!U35</f>
        <v>52.45979813176352</v>
      </c>
      <c r="E36" s="120">
        <f>'1'!W35+'2'!W35+'3'!W35+'4'!W35+'5'!W35+'6'!W35+'7'!W35+'8'!W35+'9'!W35+'10'!W35+'11'!W35+'12'!W35+'13'!W35+'14'!W35+'15'!W35+'16'!W35+'17'!W35+'18'!W35+'19'!W35+'20'!W35+'21'!W35+'22'!W35+'23'!W35+'24'!W35+'25'!W35+'26'!W35+'27'!W35+'28'!W35+'29'!W35+'30'!W35+'31'!W35+'32'!W35+'33'!W35+'34'!W35+'35'!W35+'36'!W35+'37'!W35+'38'!W35+'39'!W35</f>
        <v>10</v>
      </c>
      <c r="F36" s="172">
        <f>'1'!Y35+'2'!Y35+'3'!Y35+'4'!Y35+'5'!Y35+'6'!Y35+'7'!Y35+'8'!Y35+'9'!Y35+'10'!Y35+'11'!Y35+'12'!Y35+'13'!Y35+'14'!Y35+'15'!Y35+'16'!Y35+'17'!Y35+'18'!Y35+'19'!Y35+'20'!Y35+'21'!Y35+'22'!Y35+'23'!Y35+'24'!Y35+'25'!Y35+'26'!Y35+'27'!Y35+'28'!Y35+'29'!Y35+'30'!Y35+'31'!Y35+'32'!Y35+'33'!Y35+'34'!Y35+'35'!Y35+'36'!Y35+'37'!Y35+'38'!Y35+'39'!Y35</f>
        <v>8</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133.31094345681061</v>
      </c>
      <c r="D37" s="193">
        <f>'1'!U36+'2'!U36+'3'!U36+'4'!U36+'5'!U36+'6'!U36+'7'!U36+'8'!U36+'9'!U36+'10'!U36+'11'!U36+'12'!U36+'13'!U36+'14'!U36+'15'!U36+'16'!U36+'17'!U36+'18'!U36+'19'!U36+'20'!U36+'21'!U36+'22'!U36+'23'!U36+'24'!U36+'25'!U36+'26'!U36+'27'!U36+'28'!U36+'29'!U36+'30'!U36+'31'!U36+'32'!U36+'33'!U36+'34'!U36+'35'!U36+'36'!U36+'37'!U36+'38'!U36+'39'!U36</f>
        <v>92.945798731608647</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10</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117.86044837793401</v>
      </c>
      <c r="D38" s="193">
        <f>'1'!U37+'2'!U37+'3'!U37+'4'!U37+'5'!U37+'6'!U37+'7'!U37+'8'!U37+'9'!U37+'10'!U37+'11'!U37+'12'!U37+'13'!U37+'14'!U37+'15'!U37+'16'!U37+'17'!U37+'18'!U37+'19'!U37+'20'!U37+'21'!U37+'22'!U37+'23'!U37+'24'!U37+'25'!U37+'26'!U37+'27'!U37+'28'!U37+'29'!U37+'30'!U37+'31'!U37+'32'!U37+'33'!U37+'34'!U37+'35'!U37+'36'!U37+'37'!U37+'38'!U37+'39'!U37</f>
        <v>88.964730219378893</v>
      </c>
      <c r="E38" s="120">
        <f>'1'!W37+'2'!W37+'3'!W37+'4'!W37+'5'!W37+'6'!W37+'7'!W37+'8'!W37+'9'!W37+'10'!W37+'11'!W37+'12'!W37+'13'!W37+'14'!W37+'15'!W37+'16'!W37+'17'!W37+'18'!W37+'19'!W37+'20'!W37+'21'!W37+'22'!W37+'23'!W37+'24'!W37+'25'!W37+'26'!W37+'27'!W37+'28'!W37+'29'!W37+'30'!W37+'31'!W37+'32'!W37+'33'!W37+'34'!W37+'35'!W37+'36'!W37+'37'!W37+'38'!W37+'39'!W37</f>
        <v>10</v>
      </c>
      <c r="F38" s="172">
        <f>'1'!Y37+'2'!Y37+'3'!Y37+'4'!Y37+'5'!Y37+'6'!Y37+'7'!Y37+'8'!Y37+'9'!Y37+'10'!Y37+'11'!Y37+'12'!Y37+'13'!Y37+'14'!Y37+'15'!Y37+'16'!Y37+'17'!Y37+'18'!Y37+'19'!Y37+'20'!Y37+'21'!Y37+'22'!Y37+'23'!Y37+'24'!Y37+'25'!Y37+'26'!Y37+'27'!Y37+'28'!Y37+'29'!Y37+'30'!Y37+'31'!Y37+'32'!Y37+'33'!Y37+'34'!Y37+'35'!Y37+'36'!Y37+'37'!Y37+'38'!Y37+'39'!Y37</f>
        <v>6</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128.19837118710774</v>
      </c>
      <c r="D39" s="193">
        <f>'1'!U38+'2'!U38+'3'!U38+'4'!U38+'5'!U38+'6'!U38+'7'!U38+'8'!U38+'9'!U38+'10'!U38+'11'!U38+'12'!U38+'13'!U38+'14'!U38+'15'!U38+'16'!U38+'17'!U38+'18'!U38+'19'!U38+'20'!U38+'21'!U38+'22'!U38+'23'!U38+'24'!U38+'25'!U38+'26'!U38+'27'!U38+'28'!U38+'29'!U38+'30'!U38+'31'!U38+'32'!U38+'33'!U38+'34'!U38+'35'!U38+'36'!U38+'37'!U38+'38'!U38+'39'!U38</f>
        <v>70.857282177401672</v>
      </c>
      <c r="E39" s="120">
        <f>'1'!W38+'2'!W38+'3'!W38+'4'!W38+'5'!W38+'6'!W38+'7'!W38+'8'!W38+'9'!W38+'10'!W38+'11'!W38+'12'!W38+'13'!W38+'14'!W38+'15'!W38+'16'!W38+'17'!W38+'18'!W38+'19'!W38+'20'!W38+'21'!W38+'22'!W38+'23'!W38+'24'!W38+'25'!W38+'26'!W38+'27'!W38+'28'!W38+'29'!W38+'30'!W38+'31'!W38+'32'!W38+'33'!W38+'34'!W38+'35'!W38+'36'!W38+'37'!W38+'38'!W38+'39'!W38</f>
        <v>16</v>
      </c>
      <c r="F39" s="172">
        <f>'1'!Y38+'2'!Y38+'3'!Y38+'4'!Y38+'5'!Y38+'6'!Y38+'7'!Y38+'8'!Y38+'9'!Y38+'10'!Y38+'11'!Y38+'12'!Y38+'13'!Y38+'14'!Y38+'15'!Y38+'16'!Y38+'17'!Y38+'18'!Y38+'19'!Y38+'20'!Y38+'21'!Y38+'22'!Y38+'23'!Y38+'24'!Y38+'25'!Y38+'26'!Y38+'27'!Y38+'28'!Y38+'29'!Y38+'30'!Y38+'31'!Y38+'32'!Y38+'33'!Y38+'34'!Y38+'35'!Y38+'36'!Y38+'37'!Y38+'38'!Y38+'39'!Y38</f>
        <v>16</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108.98962318141938</v>
      </c>
      <c r="D40" s="193">
        <f>'1'!U39+'2'!U39+'3'!U39+'4'!U39+'5'!U39+'6'!U39+'7'!U39+'8'!U39+'9'!U39+'10'!U39+'11'!U39+'12'!U39+'13'!U39+'14'!U39+'15'!U39+'16'!U39+'17'!U39+'18'!U39+'19'!U39+'20'!U39+'21'!U39+'22'!U39+'23'!U39+'24'!U39+'25'!U39+'26'!U39+'27'!U39+'28'!U39+'29'!U39+'30'!U39+'31'!U39+'32'!U39+'33'!U39+'34'!U39+'35'!U39+'36'!U39+'37'!U39+'38'!U39+'39'!U39</f>
        <v>59.53026646048778</v>
      </c>
      <c r="E40" s="120">
        <f>'1'!W39+'2'!W39+'3'!W39+'4'!W39+'5'!W39+'6'!W39+'7'!W39+'8'!W39+'9'!W39+'10'!W39+'11'!W39+'12'!W39+'13'!W39+'14'!W39+'15'!W39+'16'!W39+'17'!W39+'18'!W39+'19'!W39+'20'!W39+'21'!W39+'22'!W39+'23'!W39+'24'!W39+'25'!W39+'26'!W39+'27'!W39+'28'!W39+'29'!W39+'30'!W39+'31'!W39+'32'!W39+'33'!W39+'34'!W39+'35'!W39+'36'!W39+'37'!W39+'38'!W39+'39'!W39</f>
        <v>33</v>
      </c>
      <c r="F40" s="172">
        <f>'1'!Y39+'2'!Y39+'3'!Y39+'4'!Y39+'5'!Y39+'6'!Y39+'7'!Y39+'8'!Y39+'9'!Y39+'10'!Y39+'11'!Y39+'12'!Y39+'13'!Y39+'14'!Y39+'15'!Y39+'16'!Y39+'17'!Y39+'18'!Y39+'19'!Y39+'20'!Y39+'21'!Y39+'22'!Y39+'23'!Y39+'24'!Y39+'25'!Y39+'26'!Y39+'27'!Y39+'28'!Y39+'29'!Y39+'30'!Y39+'31'!Y39+'32'!Y39+'33'!Y39+'34'!Y39+'35'!Y39+'36'!Y39+'37'!Y39+'38'!Y39+'39'!Y39</f>
        <v>31</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228.27863953227606</v>
      </c>
      <c r="D41" s="193">
        <f>'1'!U40+'2'!U40+'3'!U40+'4'!U40+'5'!U40+'6'!U40+'7'!U40+'8'!U40+'9'!U40+'10'!U40+'11'!U40+'12'!U40+'13'!U40+'14'!U40+'15'!U40+'16'!U40+'17'!U40+'18'!U40+'19'!U40+'20'!U40+'21'!U40+'22'!U40+'23'!U40+'24'!U40+'25'!U40+'26'!U40+'27'!U40+'28'!U40+'29'!U40+'30'!U40+'31'!U40+'32'!U40+'33'!U40+'34'!U40+'35'!U40+'36'!U40+'37'!U40+'38'!U40+'39'!U40</f>
        <v>130.88685678520019</v>
      </c>
      <c r="E41" s="120">
        <f>'1'!W40+'2'!W40+'3'!W40+'4'!W40+'5'!W40+'6'!W40+'7'!W40+'8'!W40+'9'!W40+'10'!W40+'11'!W40+'12'!W40+'13'!W40+'14'!W40+'15'!W40+'16'!W40+'17'!W40+'18'!W40+'19'!W40+'20'!W40+'21'!W40+'22'!W40+'23'!W40+'24'!W40+'25'!W40+'26'!W40+'27'!W40+'28'!W40+'29'!W40+'30'!W40+'31'!W40+'32'!W40+'33'!W40+'34'!W40+'35'!W40+'36'!W40+'37'!W40+'38'!W40+'39'!W40</f>
        <v>15</v>
      </c>
      <c r="F41" s="172">
        <f>'1'!Y40+'2'!Y40+'3'!Y40+'4'!Y40+'5'!Y40+'6'!Y40+'7'!Y40+'8'!Y40+'9'!Y40+'10'!Y40+'11'!Y40+'12'!Y40+'13'!Y40+'14'!Y40+'15'!Y40+'16'!Y40+'17'!Y40+'18'!Y40+'19'!Y40+'20'!Y40+'21'!Y40+'22'!Y40+'23'!Y40+'24'!Y40+'25'!Y40+'26'!Y40+'27'!Y40+'28'!Y40+'29'!Y40+'30'!Y40+'31'!Y40+'32'!Y40+'33'!Y40+'34'!Y40+'35'!Y40+'36'!Y40+'37'!Y40+'38'!Y40+'39'!Y40</f>
        <v>9</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159.28235121551566</v>
      </c>
      <c r="D42" s="193">
        <f>'1'!U41+'2'!U41+'3'!U41+'4'!U41+'5'!U41+'6'!U41+'7'!U41+'8'!U41+'9'!U41+'10'!U41+'11'!U41+'12'!U41+'13'!U41+'14'!U41+'15'!U41+'16'!U41+'17'!U41+'18'!U41+'19'!U41+'20'!U41+'21'!U41+'22'!U41+'23'!U41+'24'!U41+'25'!U41+'26'!U41+'27'!U41+'28'!U41+'29'!U41+'30'!U41+'31'!U41+'32'!U41+'33'!U41+'34'!U41+'35'!U41+'36'!U41+'37'!U41+'38'!U41+'39'!U41</f>
        <v>83.411356456168917</v>
      </c>
      <c r="E42" s="120">
        <f>'1'!W41+'2'!W41+'3'!W41+'4'!W41+'5'!W41+'6'!W41+'7'!W41+'8'!W41+'9'!W41+'10'!W41+'11'!W41+'12'!W41+'13'!W41+'14'!W41+'15'!W41+'16'!W41+'17'!W41+'18'!W41+'19'!W41+'20'!W41+'21'!W41+'22'!W41+'23'!W41+'24'!W41+'25'!W41+'26'!W41+'27'!W41+'28'!W41+'29'!W41+'30'!W41+'31'!W41+'32'!W41+'33'!W41+'34'!W41+'35'!W41+'36'!W41+'37'!W41+'38'!W41+'39'!W41</f>
        <v>19</v>
      </c>
      <c r="F42" s="172">
        <f>'1'!Y41+'2'!Y41+'3'!Y41+'4'!Y41+'5'!Y41+'6'!Y41+'7'!Y41+'8'!Y41+'9'!Y41+'10'!Y41+'11'!Y41+'12'!Y41+'13'!Y41+'14'!Y41+'15'!Y41+'16'!Y41+'17'!Y41+'18'!Y41+'19'!Y41+'20'!Y41+'21'!Y41+'22'!Y41+'23'!Y41+'24'!Y41+'25'!Y41+'26'!Y41+'27'!Y41+'28'!Y41+'29'!Y41+'30'!Y41+'31'!Y41+'32'!Y41+'33'!Y41+'34'!Y41+'35'!Y41+'36'!Y41+'37'!Y41+'38'!Y41+'39'!Y41</f>
        <v>13</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119.64763283518295</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161.95004118253263</v>
      </c>
      <c r="D44" s="193">
        <f>'1'!U43+'2'!U43+'3'!U43+'4'!U43+'5'!U43+'6'!U43+'7'!U43+'8'!U43+'9'!U43+'10'!U43+'11'!U43+'12'!U43+'13'!U43+'14'!U43+'15'!U43+'16'!U43+'17'!U43+'18'!U43+'19'!U43+'20'!U43+'21'!U43+'22'!U43+'23'!U43+'24'!U43+'25'!U43+'26'!U43+'27'!U43+'28'!U43+'29'!U43+'30'!U43+'31'!U43+'32'!U43+'33'!U43+'34'!U43+'35'!U43+'36'!U43+'37'!U43+'38'!U43+'39'!U43</f>
        <v>50.707840592585484</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590</v>
      </c>
      <c r="Q44" s="429">
        <v>38269</v>
      </c>
      <c r="R44" s="429">
        <v>35368</v>
      </c>
    </row>
    <row r="45" spans="1:18" x14ac:dyDescent="0.2">
      <c r="A45" s="106"/>
      <c r="B45" s="94" t="s">
        <v>83</v>
      </c>
      <c r="C45" s="206">
        <f>SUM(C6:C44)</f>
        <v>5027.3692079666453</v>
      </c>
      <c r="D45" s="207">
        <f>SUM(D6:D44)</f>
        <v>2336.5736901919195</v>
      </c>
      <c r="E45" s="204">
        <f>SUM(E6:E44)</f>
        <v>338</v>
      </c>
      <c r="F45" s="205">
        <f>SUM(F6:F44)</f>
        <v>266</v>
      </c>
      <c r="G45" s="118"/>
      <c r="O45" s="49">
        <v>443</v>
      </c>
      <c r="P45" s="430" t="s">
        <v>591</v>
      </c>
      <c r="Q45" s="429">
        <v>183066</v>
      </c>
      <c r="R45" s="429">
        <v>173284</v>
      </c>
    </row>
    <row r="46" spans="1:18" x14ac:dyDescent="0.2">
      <c r="A46" s="398" t="str">
        <f>取引基本表!$E$1</f>
        <v>2015年加東市産業連関表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0.24707259953161598</v>
      </c>
      <c r="G5" s="110">
        <f t="shared" ref="G5:G38" si="0">E5*F5</f>
        <v>0</v>
      </c>
      <c r="H5" s="110">
        <f t="array" ref="H5:H43">MMULT(逆行列係数!C5:AO43,'36'!G5:G43)</f>
        <v>8.8088205434240009E-4</v>
      </c>
      <c r="I5" s="110">
        <f t="shared" ref="I5:I38" si="1">C5+H5</f>
        <v>8.8088205434240009E-4</v>
      </c>
      <c r="J5" s="85">
        <f>分析係数表!G8</f>
        <v>0.12001140250855188</v>
      </c>
      <c r="K5" s="111">
        <f t="shared" ref="K5:K38" si="2">I5*J5</f>
        <v>1.0571589078624585E-4</v>
      </c>
      <c r="L5" s="79" t="s">
        <v>177</v>
      </c>
      <c r="M5" s="80" t="s">
        <v>177</v>
      </c>
      <c r="N5" s="81">
        <f>分析係数表!H8</f>
        <v>1.0676396295256806E-2</v>
      </c>
      <c r="O5" s="82">
        <f t="shared" ref="O5:O43" si="3">$M$44*N5</f>
        <v>0.27244483065098091</v>
      </c>
      <c r="P5" s="76">
        <f>分析係数表!C8</f>
        <v>0.24707259953161598</v>
      </c>
      <c r="Q5" s="82">
        <f t="shared" ref="Q5:Q38" si="4">O5*P5</f>
        <v>6.7313652537888735E-2</v>
      </c>
      <c r="R5" s="83">
        <f t="array" ref="R5:R43">MMULT(逆行列係数!C5:AO43,'36'!Q5:Q43)</f>
        <v>0.10522949318116445</v>
      </c>
      <c r="S5" s="84">
        <f t="shared" ref="S5:S38" si="5">I5+R5</f>
        <v>0.10611037523550686</v>
      </c>
      <c r="T5" s="85">
        <f>分析係数表!F8</f>
        <v>0.45011402508551879</v>
      </c>
      <c r="U5" s="86">
        <f t="shared" ref="U5:U38" si="6">S5*T5</f>
        <v>4.7761768100588742E-2</v>
      </c>
      <c r="V5" s="87">
        <f>分析係数表!D8</f>
        <v>0.3184150513112885</v>
      </c>
      <c r="W5" s="167">
        <f t="shared" ref="W5:W38" si="7">ROUND(S5*V5,0)</f>
        <v>0</v>
      </c>
      <c r="X5" s="76">
        <f>分析係数表!E8</f>
        <v>0.16220068415051311</v>
      </c>
      <c r="Y5" s="166">
        <f t="shared" ref="Y5:Y38" si="8">ROUND(S5*X5,0)</f>
        <v>0</v>
      </c>
    </row>
    <row r="6" spans="1:25" x14ac:dyDescent="0.2">
      <c r="A6" s="6" t="s">
        <v>219</v>
      </c>
      <c r="B6" s="5" t="s">
        <v>265</v>
      </c>
      <c r="C6" s="90"/>
      <c r="D6" s="107">
        <f>投入係数表!AL6</f>
        <v>0</v>
      </c>
      <c r="E6" s="110">
        <f t="shared" ref="E6:E43" si="9">$C$40*D6</f>
        <v>0</v>
      </c>
      <c r="F6" s="85">
        <f>分析係数表!C9</f>
        <v>9.7560975609756073E-2</v>
      </c>
      <c r="G6" s="110">
        <f t="shared" si="0"/>
        <v>0</v>
      </c>
      <c r="H6" s="110">
        <v>1.6567270378524212E-4</v>
      </c>
      <c r="I6" s="110">
        <f t="shared" si="1"/>
        <v>1.6567270378524212E-4</v>
      </c>
      <c r="J6" s="85">
        <f>分析係数表!G9</f>
        <v>0.27272727272727271</v>
      </c>
      <c r="K6" s="111">
        <f t="shared" si="2"/>
        <v>4.5183464668702392E-5</v>
      </c>
      <c r="L6" s="79"/>
      <c r="M6" s="80"/>
      <c r="N6" s="81">
        <f>分析係数表!H9</f>
        <v>5.7255122088127987E-4</v>
      </c>
      <c r="O6" s="82">
        <f t="shared" si="3"/>
        <v>1.4610606060147241E-2</v>
      </c>
      <c r="P6" s="76">
        <f>分析係数表!C9</f>
        <v>9.7560975609756073E-2</v>
      </c>
      <c r="Q6" s="82">
        <f t="shared" si="4"/>
        <v>1.4254249814777793E-3</v>
      </c>
      <c r="R6" s="83">
        <v>1.7353851625568713E-3</v>
      </c>
      <c r="S6" s="84">
        <f t="shared" si="5"/>
        <v>1.9010578663421133E-3</v>
      </c>
      <c r="T6" s="85">
        <f>分析係数表!F9</f>
        <v>0.77272727272727271</v>
      </c>
      <c r="U6" s="86">
        <f t="shared" si="6"/>
        <v>1.4689992603552694E-3</v>
      </c>
      <c r="V6" s="87">
        <f>分析係数表!D9</f>
        <v>9.0909090909090912E-2</v>
      </c>
      <c r="W6" s="167">
        <f t="shared" si="7"/>
        <v>0</v>
      </c>
      <c r="X6" s="76">
        <f>分析係数表!E9</f>
        <v>0</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2.7215834817921329E-2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0.44906166219839139</v>
      </c>
      <c r="G8" s="110">
        <f t="shared" si="0"/>
        <v>0</v>
      </c>
      <c r="H8" s="110">
        <v>1.7139711840311059E-2</v>
      </c>
      <c r="I8" s="110">
        <f t="shared" si="1"/>
        <v>1.7139711840311059E-2</v>
      </c>
      <c r="J8" s="85">
        <f>分析係数表!G11</f>
        <v>0.33788395904436858</v>
      </c>
      <c r="K8" s="111">
        <f t="shared" si="2"/>
        <v>5.7912336934839411E-3</v>
      </c>
      <c r="L8" s="79"/>
      <c r="M8" s="80"/>
      <c r="N8" s="81">
        <f>分析係数表!H11</f>
        <v>-2.2452989054167835E-5</v>
      </c>
      <c r="O8" s="82">
        <f t="shared" si="3"/>
        <v>-5.7296494353518588E-4</v>
      </c>
      <c r="P8" s="76">
        <f>分析係数表!C11</f>
        <v>0.44906166219839139</v>
      </c>
      <c r="Q8" s="82">
        <f t="shared" si="4"/>
        <v>-2.5729658992531802E-4</v>
      </c>
      <c r="R8" s="83">
        <v>1.6201299239734838E-2</v>
      </c>
      <c r="S8" s="84">
        <f t="shared" si="5"/>
        <v>3.3341011080045897E-2</v>
      </c>
      <c r="T8" s="85">
        <f>分析係数表!F11</f>
        <v>0.55767918088737201</v>
      </c>
      <c r="U8" s="86">
        <f t="shared" si="6"/>
        <v>1.8593587749076792E-2</v>
      </c>
      <c r="V8" s="87">
        <f>分析係数表!D11</f>
        <v>2.9351535836177476E-2</v>
      </c>
      <c r="W8" s="167">
        <f t="shared" si="7"/>
        <v>0</v>
      </c>
      <c r="X8" s="76">
        <f>分析係数表!E11</f>
        <v>2.4573378839590442E-2</v>
      </c>
      <c r="Y8" s="166">
        <f t="shared" si="8"/>
        <v>0</v>
      </c>
    </row>
    <row r="9" spans="1:25" x14ac:dyDescent="0.2">
      <c r="A9" s="6" t="s">
        <v>222</v>
      </c>
      <c r="B9" s="5" t="s">
        <v>190</v>
      </c>
      <c r="C9" s="90"/>
      <c r="D9" s="107">
        <f>投入係数表!AL9</f>
        <v>0</v>
      </c>
      <c r="E9" s="110">
        <f t="shared" si="9"/>
        <v>0</v>
      </c>
      <c r="F9" s="85">
        <f>分析係数表!C12</f>
        <v>0.19299381807477189</v>
      </c>
      <c r="G9" s="110">
        <f t="shared" si="0"/>
        <v>0</v>
      </c>
      <c r="H9" s="110">
        <v>2.237373734354712E-3</v>
      </c>
      <c r="I9" s="110">
        <f t="shared" si="1"/>
        <v>2.237373734354712E-3</v>
      </c>
      <c r="J9" s="85">
        <f>分析係数表!G12</f>
        <v>0.13871320371671741</v>
      </c>
      <c r="K9" s="111">
        <f t="shared" si="2"/>
        <v>3.1035327860397797E-4</v>
      </c>
      <c r="L9" s="79"/>
      <c r="M9" s="80"/>
      <c r="N9" s="81">
        <f>分析係数表!H12</f>
        <v>9.0137524557956775E-2</v>
      </c>
      <c r="O9" s="82">
        <f t="shared" si="3"/>
        <v>2.3001677658220037</v>
      </c>
      <c r="P9" s="76">
        <f>分析係数表!C12</f>
        <v>0.19299381807477189</v>
      </c>
      <c r="Q9" s="82">
        <f t="shared" si="4"/>
        <v>0.44391815933850631</v>
      </c>
      <c r="R9" s="83">
        <v>0.51982056602807347</v>
      </c>
      <c r="S9" s="84">
        <f t="shared" si="5"/>
        <v>0.5220579397624282</v>
      </c>
      <c r="T9" s="85">
        <f>分析係数表!F12</f>
        <v>0.32372921058795973</v>
      </c>
      <c r="U9" s="86">
        <f t="shared" si="6"/>
        <v>0.16900540472046752</v>
      </c>
      <c r="V9" s="87">
        <f>分析係数表!D12</f>
        <v>2.9241820879206685E-2</v>
      </c>
      <c r="W9" s="167">
        <f t="shared" si="7"/>
        <v>0</v>
      </c>
      <c r="X9" s="76">
        <f>分析係数表!E12</f>
        <v>3.2208948231435934E-2</v>
      </c>
      <c r="Y9" s="166">
        <f t="shared" si="8"/>
        <v>0</v>
      </c>
    </row>
    <row r="10" spans="1:25" x14ac:dyDescent="0.2">
      <c r="A10" s="6" t="s">
        <v>223</v>
      </c>
      <c r="B10" s="5" t="s">
        <v>28</v>
      </c>
      <c r="C10" s="90"/>
      <c r="D10" s="107">
        <f>投入係数表!AL10</f>
        <v>1.8068207483249265E-3</v>
      </c>
      <c r="E10" s="110">
        <f t="shared" si="9"/>
        <v>0.18068207483249266</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0.36841645869312456</v>
      </c>
      <c r="P10" s="76">
        <f>分析係数表!C13</f>
        <v>0</v>
      </c>
      <c r="Q10" s="82">
        <f t="shared" si="4"/>
        <v>0</v>
      </c>
      <c r="R10" s="83">
        <v>0</v>
      </c>
      <c r="S10" s="84">
        <f t="shared" si="5"/>
        <v>0</v>
      </c>
      <c r="T10" s="85">
        <f>分析係数表!F13</f>
        <v>0.38272650296359018</v>
      </c>
      <c r="U10" s="86">
        <f t="shared" si="6"/>
        <v>0</v>
      </c>
      <c r="V10" s="87">
        <f>分析係数表!D13</f>
        <v>0.22861981371718881</v>
      </c>
      <c r="W10" s="167">
        <f t="shared" si="7"/>
        <v>0</v>
      </c>
      <c r="X10" s="76">
        <f>分析係数表!E13</f>
        <v>0.19898391193903472</v>
      </c>
      <c r="Y10" s="166">
        <f t="shared" si="8"/>
        <v>0</v>
      </c>
    </row>
    <row r="11" spans="1:25" x14ac:dyDescent="0.2">
      <c r="A11" s="6" t="s">
        <v>224</v>
      </c>
      <c r="B11" s="5" t="s">
        <v>267</v>
      </c>
      <c r="C11" s="90"/>
      <c r="D11" s="107">
        <f>投入係数表!AL11</f>
        <v>3.3125047052623654E-3</v>
      </c>
      <c r="E11" s="110">
        <f t="shared" si="9"/>
        <v>0.33125047052623652</v>
      </c>
      <c r="F11" s="85">
        <f>分析係数表!C14</f>
        <v>0.21988652218398286</v>
      </c>
      <c r="G11" s="110">
        <f t="shared" si="0"/>
        <v>7.2837513935822065E-2</v>
      </c>
      <c r="H11" s="110">
        <v>0.20271795960067773</v>
      </c>
      <c r="I11" s="110">
        <f t="shared" si="1"/>
        <v>0.20271795960067773</v>
      </c>
      <c r="J11" s="85">
        <f>分析係数表!G14</f>
        <v>0.16684014869888475</v>
      </c>
      <c r="K11" s="111">
        <f t="shared" si="2"/>
        <v>3.3821494523711582E-2</v>
      </c>
      <c r="L11" s="79"/>
      <c r="M11" s="80"/>
      <c r="N11" s="81">
        <f>分析係数表!H14</f>
        <v>1.1338759472354757E-3</v>
      </c>
      <c r="O11" s="82">
        <f t="shared" si="3"/>
        <v>2.8934729648526888E-2</v>
      </c>
      <c r="P11" s="76">
        <f>分析係数表!C14</f>
        <v>0.21988652218398286</v>
      </c>
      <c r="Q11" s="82">
        <f t="shared" si="4"/>
        <v>6.3623570727483541E-3</v>
      </c>
      <c r="R11" s="83">
        <v>7.3028961908395126E-2</v>
      </c>
      <c r="S11" s="84">
        <f t="shared" si="5"/>
        <v>0.27574692150907287</v>
      </c>
      <c r="T11" s="85">
        <f>分析係数表!F14</f>
        <v>0.30074349442379184</v>
      </c>
      <c r="U11" s="86">
        <f t="shared" si="6"/>
        <v>8.292909275124162E-2</v>
      </c>
      <c r="V11" s="87">
        <f>分析係数表!D14</f>
        <v>4.8401486988847581E-2</v>
      </c>
      <c r="W11" s="167">
        <f t="shared" si="7"/>
        <v>0</v>
      </c>
      <c r="X11" s="76">
        <f>分析係数表!E14</f>
        <v>4.5501858736059476E-2</v>
      </c>
      <c r="Y11" s="166">
        <f t="shared" si="8"/>
        <v>0</v>
      </c>
    </row>
    <row r="12" spans="1:25" x14ac:dyDescent="0.2">
      <c r="A12" s="6" t="s">
        <v>225</v>
      </c>
      <c r="B12" s="5" t="s">
        <v>29</v>
      </c>
      <c r="C12" s="90"/>
      <c r="D12" s="107">
        <f>投入係数表!AL12</f>
        <v>4.9687570578935483E-3</v>
      </c>
      <c r="E12" s="110">
        <f t="shared" si="9"/>
        <v>0.4968757057893548</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0.20970516933387801</v>
      </c>
      <c r="P12" s="76">
        <f>分析係数表!C15</f>
        <v>0</v>
      </c>
      <c r="Q12" s="82">
        <f t="shared" si="4"/>
        <v>0</v>
      </c>
      <c r="R12" s="83">
        <v>0</v>
      </c>
      <c r="S12" s="84">
        <f t="shared" si="5"/>
        <v>0</v>
      </c>
      <c r="T12" s="85">
        <f>分析係数表!F15</f>
        <v>0.30247314514114415</v>
      </c>
      <c r="U12" s="86">
        <f t="shared" si="6"/>
        <v>0</v>
      </c>
      <c r="V12" s="87">
        <f>分析係数表!D15</f>
        <v>2.9777666749937547E-2</v>
      </c>
      <c r="W12" s="167">
        <f t="shared" si="7"/>
        <v>0</v>
      </c>
      <c r="X12" s="76">
        <f>分析係数表!E15</f>
        <v>2.7329502872845367E-2</v>
      </c>
      <c r="Y12" s="166">
        <f t="shared" si="8"/>
        <v>0</v>
      </c>
    </row>
    <row r="13" spans="1:25" x14ac:dyDescent="0.2">
      <c r="A13" s="6" t="s">
        <v>226</v>
      </c>
      <c r="B13" s="5" t="s">
        <v>30</v>
      </c>
      <c r="C13" s="90"/>
      <c r="D13" s="107">
        <f>投入係数表!AL13</f>
        <v>2.6349469246405178E-3</v>
      </c>
      <c r="E13" s="110">
        <f t="shared" si="9"/>
        <v>0.26349469246405177</v>
      </c>
      <c r="F13" s="85">
        <f>分析係数表!C16</f>
        <v>4.5651796563096703E-2</v>
      </c>
      <c r="G13" s="110">
        <f t="shared" si="0"/>
        <v>1.2029006095824621E-2</v>
      </c>
      <c r="H13" s="110">
        <v>1.5713136642842837E-2</v>
      </c>
      <c r="I13" s="110">
        <f t="shared" si="1"/>
        <v>1.5713136642842837E-2</v>
      </c>
      <c r="J13" s="85">
        <f>分析係数表!G16</f>
        <v>3.2758620689655175E-2</v>
      </c>
      <c r="K13" s="111">
        <f t="shared" si="2"/>
        <v>5.1474068312761022E-4</v>
      </c>
      <c r="L13" s="79"/>
      <c r="M13" s="80"/>
      <c r="N13" s="81">
        <f>分析係数表!H16</f>
        <v>1.6682570867246702E-2</v>
      </c>
      <c r="O13" s="82">
        <f t="shared" si="3"/>
        <v>0.42571295304664308</v>
      </c>
      <c r="P13" s="76">
        <f>分析係数表!C16</f>
        <v>4.5651796563096703E-2</v>
      </c>
      <c r="Q13" s="82">
        <f t="shared" si="4"/>
        <v>1.9434561126760487E-2</v>
      </c>
      <c r="R13" s="83">
        <v>2.4185752352982044E-2</v>
      </c>
      <c r="S13" s="84">
        <f t="shared" si="5"/>
        <v>3.9898888995824881E-2</v>
      </c>
      <c r="T13" s="85">
        <f>分析係数表!F16</f>
        <v>0.28965517241379313</v>
      </c>
      <c r="U13" s="86">
        <f t="shared" si="6"/>
        <v>1.1556919571204449E-2</v>
      </c>
      <c r="V13" s="87">
        <f>分析係数表!D16</f>
        <v>1.5517241379310345E-2</v>
      </c>
      <c r="W13" s="167">
        <f t="shared" si="7"/>
        <v>0</v>
      </c>
      <c r="X13" s="76">
        <f>分析係数表!E16</f>
        <v>1.5517241379310345E-2</v>
      </c>
      <c r="Y13" s="166">
        <f t="shared" si="8"/>
        <v>0</v>
      </c>
    </row>
    <row r="14" spans="1:25" x14ac:dyDescent="0.2">
      <c r="A14" s="6" t="s">
        <v>2</v>
      </c>
      <c r="B14" s="5" t="s">
        <v>364</v>
      </c>
      <c r="C14" s="90"/>
      <c r="D14" s="107">
        <f>投入係数表!AL14</f>
        <v>1.9649175638033575E-2</v>
      </c>
      <c r="E14" s="110">
        <f t="shared" si="9"/>
        <v>1.9649175638033576</v>
      </c>
      <c r="F14" s="85">
        <f>分析係数表!C17</f>
        <v>0.18709439528023597</v>
      </c>
      <c r="G14" s="110">
        <f t="shared" si="0"/>
        <v>0.36762506337530365</v>
      </c>
      <c r="H14" s="110">
        <v>0.44901722922091281</v>
      </c>
      <c r="I14" s="110">
        <f t="shared" si="1"/>
        <v>0.44901722922091281</v>
      </c>
      <c r="J14" s="85">
        <f>分析係数表!G17</f>
        <v>0.21183949688973955</v>
      </c>
      <c r="K14" s="111">
        <f t="shared" si="2"/>
        <v>9.5119583932983032E-2</v>
      </c>
      <c r="L14" s="79"/>
      <c r="M14" s="80"/>
      <c r="N14" s="81">
        <f>分析係数表!H17</f>
        <v>2.9525680606230704E-3</v>
      </c>
      <c r="O14" s="82">
        <f t="shared" si="3"/>
        <v>7.5344890074876936E-2</v>
      </c>
      <c r="P14" s="76">
        <f>分析係数表!C17</f>
        <v>0.18709439528023597</v>
      </c>
      <c r="Q14" s="82">
        <f t="shared" si="4"/>
        <v>1.4096606646014953E-2</v>
      </c>
      <c r="R14" s="83">
        <v>3.9615863491150372E-2</v>
      </c>
      <c r="S14" s="84">
        <f t="shared" si="5"/>
        <v>0.48863309271206318</v>
      </c>
      <c r="T14" s="85">
        <f>分析係数表!F17</f>
        <v>0.32134800738259622</v>
      </c>
      <c r="U14" s="86">
        <f t="shared" si="6"/>
        <v>0.1570212706842169</v>
      </c>
      <c r="V14" s="87">
        <f>分析係数表!D17</f>
        <v>5.1062957139927541E-2</v>
      </c>
      <c r="W14" s="167">
        <f t="shared" si="7"/>
        <v>0</v>
      </c>
      <c r="X14" s="76">
        <f>分析係数表!E17</f>
        <v>4.9900881810103222E-2</v>
      </c>
      <c r="Y14" s="166">
        <f t="shared" si="8"/>
        <v>0</v>
      </c>
    </row>
    <row r="15" spans="1:25" x14ac:dyDescent="0.2">
      <c r="A15" s="6" t="s">
        <v>3</v>
      </c>
      <c r="B15" s="5" t="s">
        <v>31</v>
      </c>
      <c r="C15" s="90"/>
      <c r="D15" s="107">
        <f>投入係数表!AL15</f>
        <v>1.5056839569374389E-3</v>
      </c>
      <c r="E15" s="110">
        <f t="shared" si="9"/>
        <v>0.15056839569374389</v>
      </c>
      <c r="F15" s="85">
        <f>分析係数表!C18</f>
        <v>0.19379844961240311</v>
      </c>
      <c r="G15" s="110">
        <f t="shared" si="0"/>
        <v>2.91799216460744E-2</v>
      </c>
      <c r="H15" s="110">
        <v>4.2135783566818082E-2</v>
      </c>
      <c r="I15" s="110">
        <f t="shared" si="1"/>
        <v>4.2135783566818082E-2</v>
      </c>
      <c r="J15" s="85">
        <f>分析係数表!G18</f>
        <v>0.21558441558441557</v>
      </c>
      <c r="K15" s="111">
        <f t="shared" si="2"/>
        <v>9.0838182754438973E-3</v>
      </c>
      <c r="L15" s="79"/>
      <c r="M15" s="80"/>
      <c r="N15" s="81">
        <f>分析係数表!H18</f>
        <v>4.3783328655627279E-4</v>
      </c>
      <c r="O15" s="82">
        <f t="shared" si="3"/>
        <v>1.1172816398936124E-2</v>
      </c>
      <c r="P15" s="76">
        <f>分析係数表!C18</f>
        <v>0.19379844961240311</v>
      </c>
      <c r="Q15" s="82">
        <f t="shared" si="4"/>
        <v>2.1652744959178537E-3</v>
      </c>
      <c r="R15" s="83">
        <v>7.1872656762826323E-3</v>
      </c>
      <c r="S15" s="84">
        <f t="shared" si="5"/>
        <v>4.9323049243100714E-2</v>
      </c>
      <c r="T15" s="85">
        <f>分析係数表!F18</f>
        <v>0.45643447461629277</v>
      </c>
      <c r="U15" s="86">
        <f t="shared" si="6"/>
        <v>2.251274006774821E-2</v>
      </c>
      <c r="V15" s="87">
        <f>分析係数表!D18</f>
        <v>7.5088547815820542E-2</v>
      </c>
      <c r="W15" s="167">
        <f t="shared" si="7"/>
        <v>0</v>
      </c>
      <c r="X15" s="76">
        <f>分析係数表!E18</f>
        <v>7.5796930342384883E-2</v>
      </c>
      <c r="Y15" s="166">
        <f t="shared" si="8"/>
        <v>0</v>
      </c>
    </row>
    <row r="16" spans="1:25" x14ac:dyDescent="0.2">
      <c r="A16" s="6" t="s">
        <v>4</v>
      </c>
      <c r="B16" s="5" t="s">
        <v>32</v>
      </c>
      <c r="C16" s="90"/>
      <c r="D16" s="107">
        <f>投入係数表!AL16</f>
        <v>2.2585259354061582E-4</v>
      </c>
      <c r="E16" s="110">
        <f t="shared" si="9"/>
        <v>2.2585259354061582E-2</v>
      </c>
      <c r="F16" s="85">
        <f>分析係数表!C19</f>
        <v>0.18975946996975368</v>
      </c>
      <c r="G16" s="110">
        <f t="shared" si="0"/>
        <v>4.2857668441561468E-3</v>
      </c>
      <c r="H16" s="110">
        <v>4.0166053987248193E-2</v>
      </c>
      <c r="I16" s="110">
        <f t="shared" si="1"/>
        <v>4.0166053987248193E-2</v>
      </c>
      <c r="J16" s="85">
        <f>分析係数表!G19</f>
        <v>5.7642820380854352E-2</v>
      </c>
      <c r="K16" s="111">
        <f t="shared" si="2"/>
        <v>2.3152846353946465E-3</v>
      </c>
      <c r="L16" s="79"/>
      <c r="M16" s="80"/>
      <c r="N16" s="81">
        <f>分析係数表!H19</f>
        <v>-1.1226494527083918E-4</v>
      </c>
      <c r="O16" s="82">
        <f t="shared" si="3"/>
        <v>-2.8648247176759293E-3</v>
      </c>
      <c r="P16" s="76">
        <f>分析係数表!C19</f>
        <v>0.18975946996975368</v>
      </c>
      <c r="Q16" s="82">
        <f t="shared" si="4"/>
        <v>-5.4362761998243353E-4</v>
      </c>
      <c r="R16" s="83">
        <v>5.284491154986983E-3</v>
      </c>
      <c r="S16" s="84">
        <f t="shared" si="5"/>
        <v>4.5450545142235177E-2</v>
      </c>
      <c r="T16" s="85">
        <f>分析係数表!F19</f>
        <v>0.23974952822096415</v>
      </c>
      <c r="U16" s="86">
        <f t="shared" si="6"/>
        <v>1.0896746755236518E-2</v>
      </c>
      <c r="V16" s="87">
        <f>分析係数表!D19</f>
        <v>4.54623434551381E-3</v>
      </c>
      <c r="W16" s="167">
        <f t="shared" si="7"/>
        <v>0</v>
      </c>
      <c r="X16" s="76">
        <f>分析係数表!E19</f>
        <v>4.7177903585520669E-3</v>
      </c>
      <c r="Y16" s="166">
        <f t="shared" si="8"/>
        <v>0</v>
      </c>
    </row>
    <row r="17" spans="1:25" x14ac:dyDescent="0.2">
      <c r="A17" s="6" t="s">
        <v>5</v>
      </c>
      <c r="B17" s="5" t="s">
        <v>33</v>
      </c>
      <c r="C17" s="90"/>
      <c r="D17" s="107">
        <f>投入係数表!AL17</f>
        <v>8.2812617631559135E-4</v>
      </c>
      <c r="E17" s="110">
        <f t="shared" si="9"/>
        <v>8.2812617631559129E-2</v>
      </c>
      <c r="F17" s="85">
        <f>分析係数表!C20</f>
        <v>6.5301867121599799E-2</v>
      </c>
      <c r="G17" s="110">
        <f t="shared" si="0"/>
        <v>5.4078185525679272E-3</v>
      </c>
      <c r="H17" s="110">
        <v>1.6026487684292955E-2</v>
      </c>
      <c r="I17" s="110">
        <f t="shared" si="1"/>
        <v>1.6026487684292955E-2</v>
      </c>
      <c r="J17" s="85">
        <f>分析係数表!G20</f>
        <v>0.10011990407673861</v>
      </c>
      <c r="K17" s="111">
        <f t="shared" si="2"/>
        <v>1.6045704096384434E-3</v>
      </c>
      <c r="L17" s="79"/>
      <c r="M17" s="80"/>
      <c r="N17" s="81">
        <f>分析係数表!H20</f>
        <v>5.5009823182711204E-4</v>
      </c>
      <c r="O17" s="82">
        <f t="shared" si="3"/>
        <v>1.4037641116612055E-2</v>
      </c>
      <c r="P17" s="76">
        <f>分析係数表!C20</f>
        <v>6.5301867121599799E-2</v>
      </c>
      <c r="Q17" s="82">
        <f t="shared" si="4"/>
        <v>9.166841748977062E-4</v>
      </c>
      <c r="R17" s="83">
        <v>3.8215554076510352E-3</v>
      </c>
      <c r="S17" s="84">
        <f t="shared" si="5"/>
        <v>1.984804309194399E-2</v>
      </c>
      <c r="T17" s="85">
        <f>分析係数表!F20</f>
        <v>0.22242206235011991</v>
      </c>
      <c r="U17" s="86">
        <f t="shared" si="6"/>
        <v>4.4146426781242329E-3</v>
      </c>
      <c r="V17" s="87">
        <f>分析係数表!D20</f>
        <v>4.3465227817745804E-2</v>
      </c>
      <c r="W17" s="167">
        <f t="shared" si="7"/>
        <v>0</v>
      </c>
      <c r="X17" s="76">
        <f>分析係数表!E20</f>
        <v>4.6762589928057555E-2</v>
      </c>
      <c r="Y17" s="166">
        <f t="shared" si="8"/>
        <v>0</v>
      </c>
    </row>
    <row r="18" spans="1:25" x14ac:dyDescent="0.2">
      <c r="A18" s="6" t="s">
        <v>6</v>
      </c>
      <c r="B18" s="5" t="s">
        <v>34</v>
      </c>
      <c r="C18" s="90"/>
      <c r="D18" s="107">
        <f>投入係数表!AL18</f>
        <v>2.0326733418655424E-3</v>
      </c>
      <c r="E18" s="110">
        <f t="shared" si="9"/>
        <v>0.20326733418655424</v>
      </c>
      <c r="F18" s="85">
        <f>分析係数表!C21</f>
        <v>0.11128404669260705</v>
      </c>
      <c r="G18" s="110">
        <f t="shared" si="0"/>
        <v>2.2620411508698264E-2</v>
      </c>
      <c r="H18" s="110">
        <v>3.6511647156808644E-2</v>
      </c>
      <c r="I18" s="110">
        <f t="shared" si="1"/>
        <v>3.6511647156808644E-2</v>
      </c>
      <c r="J18" s="85">
        <f>分析係数表!G21</f>
        <v>0.28512917454316322</v>
      </c>
      <c r="K18" s="111">
        <f t="shared" si="2"/>
        <v>1.041053581503208E-2</v>
      </c>
      <c r="L18" s="79"/>
      <c r="M18" s="80"/>
      <c r="N18" s="81">
        <f>分析係数表!H21</f>
        <v>9.2057255122088126E-4</v>
      </c>
      <c r="O18" s="82">
        <f t="shared" si="3"/>
        <v>2.3491562684942621E-2</v>
      </c>
      <c r="P18" s="76">
        <f>分析係数表!C21</f>
        <v>0.11128404669260705</v>
      </c>
      <c r="Q18" s="82">
        <f t="shared" si="4"/>
        <v>2.6142361587134602E-3</v>
      </c>
      <c r="R18" s="83">
        <v>8.8255914197873028E-3</v>
      </c>
      <c r="S18" s="84">
        <f t="shared" si="5"/>
        <v>4.5337238576595947E-2</v>
      </c>
      <c r="T18" s="85">
        <f>分析係数表!F21</f>
        <v>0.42485822306238186</v>
      </c>
      <c r="U18" s="86">
        <f t="shared" si="6"/>
        <v>1.9261898620207826E-2</v>
      </c>
      <c r="V18" s="87">
        <f>分析係数表!D21</f>
        <v>9.2470069313169506E-2</v>
      </c>
      <c r="W18" s="167">
        <f t="shared" si="7"/>
        <v>0</v>
      </c>
      <c r="X18" s="76">
        <f>分析係数表!E21</f>
        <v>8.1758034026465032E-2</v>
      </c>
      <c r="Y18" s="166">
        <f t="shared" si="8"/>
        <v>0</v>
      </c>
    </row>
    <row r="19" spans="1:25" x14ac:dyDescent="0.2">
      <c r="A19" s="6" t="s">
        <v>7</v>
      </c>
      <c r="B19" s="5" t="s">
        <v>268</v>
      </c>
      <c r="C19" s="90"/>
      <c r="D19" s="107">
        <f>投入係数表!AL19</f>
        <v>1.6411955130618085E-2</v>
      </c>
      <c r="E19" s="110">
        <f t="shared" si="9"/>
        <v>1.6411955130618086</v>
      </c>
      <c r="F19" s="85">
        <f>分析係数表!C22</f>
        <v>0.13366912049593183</v>
      </c>
      <c r="G19" s="110">
        <f t="shared" si="0"/>
        <v>0.21937716079284153</v>
      </c>
      <c r="H19" s="110">
        <v>0.24231735679857241</v>
      </c>
      <c r="I19" s="110">
        <f t="shared" si="1"/>
        <v>0.24231735679857241</v>
      </c>
      <c r="J19" s="85">
        <f>分析係数表!G22</f>
        <v>0.19466531325776801</v>
      </c>
      <c r="K19" s="111">
        <f t="shared" si="2"/>
        <v>4.7170784168988442E-2</v>
      </c>
      <c r="L19" s="79"/>
      <c r="M19" s="80"/>
      <c r="N19" s="81">
        <f>分析係数表!H22</f>
        <v>4.490597810833567E-5</v>
      </c>
      <c r="O19" s="82">
        <f t="shared" si="3"/>
        <v>1.1459298870703718E-3</v>
      </c>
      <c r="P19" s="76">
        <f>分析係数表!C22</f>
        <v>0.13366912049593183</v>
      </c>
      <c r="Q19" s="82">
        <f t="shared" si="4"/>
        <v>1.5317544015469906E-4</v>
      </c>
      <c r="R19" s="83">
        <v>2.6457416867345287E-3</v>
      </c>
      <c r="S19" s="84">
        <f t="shared" si="5"/>
        <v>0.24496309848530695</v>
      </c>
      <c r="T19" s="85">
        <f>分析係数表!F22</f>
        <v>0.41154908926859529</v>
      </c>
      <c r="U19" s="86">
        <f t="shared" si="6"/>
        <v>0.10081434008604129</v>
      </c>
      <c r="V19" s="87">
        <f>分析係数表!D22</f>
        <v>4.4775277730784414E-2</v>
      </c>
      <c r="W19" s="167">
        <f t="shared" si="7"/>
        <v>0</v>
      </c>
      <c r="X19" s="76">
        <f>分析係数表!E22</f>
        <v>4.7087351266001241E-2</v>
      </c>
      <c r="Y19" s="166">
        <f t="shared" si="8"/>
        <v>0</v>
      </c>
    </row>
    <row r="20" spans="1:25" x14ac:dyDescent="0.2">
      <c r="A20" s="6" t="s">
        <v>8</v>
      </c>
      <c r="B20" s="5" t="s">
        <v>269</v>
      </c>
      <c r="C20" s="90"/>
      <c r="D20" s="107">
        <f>投入係数表!AL20</f>
        <v>2.4316795904539636E-2</v>
      </c>
      <c r="E20" s="110">
        <f t="shared" si="9"/>
        <v>2.4316795904539634</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5.7296494353518588E-4</v>
      </c>
      <c r="P20" s="76">
        <f>分析係数表!C23</f>
        <v>0</v>
      </c>
      <c r="Q20" s="82">
        <f t="shared" si="4"/>
        <v>0</v>
      </c>
      <c r="R20" s="83">
        <v>0</v>
      </c>
      <c r="S20" s="84">
        <f t="shared" si="5"/>
        <v>0</v>
      </c>
      <c r="T20" s="85">
        <f>分析係数表!F23</f>
        <v>0.43921610853881771</v>
      </c>
      <c r="U20" s="86">
        <f t="shared" si="6"/>
        <v>0</v>
      </c>
      <c r="V20" s="87">
        <f>分析係数表!D23</f>
        <v>6.2775923333692252E-2</v>
      </c>
      <c r="W20" s="167">
        <f t="shared" si="7"/>
        <v>0</v>
      </c>
      <c r="X20" s="76">
        <f>分析係数表!E23</f>
        <v>6.6759987078712182E-2</v>
      </c>
      <c r="Y20" s="166">
        <f t="shared" si="8"/>
        <v>0</v>
      </c>
    </row>
    <row r="21" spans="1:25" x14ac:dyDescent="0.2">
      <c r="A21" s="6" t="s">
        <v>9</v>
      </c>
      <c r="B21" s="5" t="s">
        <v>270</v>
      </c>
      <c r="C21" s="90"/>
      <c r="D21" s="107">
        <f>投入係数表!AL21</f>
        <v>8.1306933674621697E-3</v>
      </c>
      <c r="E21" s="110">
        <f t="shared" si="9"/>
        <v>0.81306933674621695</v>
      </c>
      <c r="F21" s="85">
        <f>分析係数表!C24</f>
        <v>0.55726027397260269</v>
      </c>
      <c r="G21" s="110">
        <f t="shared" si="0"/>
        <v>0.45309124135391921</v>
      </c>
      <c r="H21" s="110">
        <v>0.51157823895707</v>
      </c>
      <c r="I21" s="110">
        <f t="shared" si="1"/>
        <v>0.51157823895707</v>
      </c>
      <c r="J21" s="85">
        <f>分析係数表!G24</f>
        <v>0.20783847980997625</v>
      </c>
      <c r="K21" s="111">
        <f t="shared" si="2"/>
        <v>0.1063256434887022</v>
      </c>
      <c r="L21" s="79"/>
      <c r="M21" s="80"/>
      <c r="N21" s="81">
        <f>分析係数表!H24</f>
        <v>3.255683412854336E-4</v>
      </c>
      <c r="O21" s="82">
        <f t="shared" si="3"/>
        <v>8.3079916812601948E-3</v>
      </c>
      <c r="P21" s="76">
        <f>分析係数表!C24</f>
        <v>0.55726027397260269</v>
      </c>
      <c r="Q21" s="82">
        <f t="shared" si="4"/>
        <v>4.6297137204611601E-3</v>
      </c>
      <c r="R21" s="83">
        <v>2.3851777846853071E-2</v>
      </c>
      <c r="S21" s="84">
        <f t="shared" si="5"/>
        <v>0.5354300168039231</v>
      </c>
      <c r="T21" s="85">
        <f>分析係数表!F24</f>
        <v>0.38954869358669836</v>
      </c>
      <c r="U21" s="86">
        <f t="shared" si="6"/>
        <v>0.20857606355307221</v>
      </c>
      <c r="V21" s="87">
        <f>分析係数表!D24</f>
        <v>4.1567695961995249E-3</v>
      </c>
      <c r="W21" s="167">
        <f t="shared" si="7"/>
        <v>0</v>
      </c>
      <c r="X21" s="76">
        <f>分析係数表!E24</f>
        <v>2.3752969121140144E-3</v>
      </c>
      <c r="Y21" s="166">
        <f t="shared" si="8"/>
        <v>0</v>
      </c>
    </row>
    <row r="22" spans="1:25" x14ac:dyDescent="0.2">
      <c r="A22" s="6" t="s">
        <v>10</v>
      </c>
      <c r="B22" s="5" t="s">
        <v>271</v>
      </c>
      <c r="C22" s="90"/>
      <c r="D22" s="107">
        <f>投入係数表!AL22</f>
        <v>2.4542648498080254E-2</v>
      </c>
      <c r="E22" s="110">
        <f t="shared" si="9"/>
        <v>2.4542648498080255</v>
      </c>
      <c r="F22" s="85">
        <f>分析係数表!C25</f>
        <v>7.2460776218001621E-2</v>
      </c>
      <c r="G22" s="110">
        <f t="shared" si="0"/>
        <v>0.17783793606164669</v>
      </c>
      <c r="H22" s="110">
        <v>0.21985821044620965</v>
      </c>
      <c r="I22" s="110">
        <f t="shared" si="1"/>
        <v>0.21985821044620965</v>
      </c>
      <c r="J22" s="85">
        <f>分析係数表!G25</f>
        <v>0.19694960212201593</v>
      </c>
      <c r="K22" s="111">
        <f t="shared" si="2"/>
        <v>4.3300987070639438E-2</v>
      </c>
      <c r="L22" s="79"/>
      <c r="M22" s="80"/>
      <c r="N22" s="81">
        <f>分析係数表!H25</f>
        <v>5.0519225371877636E-4</v>
      </c>
      <c r="O22" s="82">
        <f t="shared" si="3"/>
        <v>1.2891711229541683E-2</v>
      </c>
      <c r="P22" s="76">
        <f>分析係数表!C25</f>
        <v>7.2460776218001621E-2</v>
      </c>
      <c r="Q22" s="82">
        <f t="shared" si="4"/>
        <v>9.3414340247091837E-4</v>
      </c>
      <c r="R22" s="83">
        <v>1.3679523459556376E-2</v>
      </c>
      <c r="S22" s="84">
        <f t="shared" si="5"/>
        <v>0.23353773390576602</v>
      </c>
      <c r="T22" s="85">
        <f>分析係数表!F25</f>
        <v>0.34811560565870908</v>
      </c>
      <c r="U22" s="86">
        <f t="shared" si="6"/>
        <v>8.1298129682768172E-2</v>
      </c>
      <c r="V22" s="87">
        <f>分析係数表!D25</f>
        <v>1.248894783377542E-2</v>
      </c>
      <c r="W22" s="167">
        <f t="shared" si="7"/>
        <v>0</v>
      </c>
      <c r="X22" s="76">
        <f>分析係数表!E25</f>
        <v>1.1715296198054819E-2</v>
      </c>
      <c r="Y22" s="166">
        <f t="shared" si="8"/>
        <v>0</v>
      </c>
    </row>
    <row r="23" spans="1:25" x14ac:dyDescent="0.2">
      <c r="A23" s="6" t="s">
        <v>11</v>
      </c>
      <c r="B23" s="5" t="s">
        <v>35</v>
      </c>
      <c r="C23" s="90"/>
      <c r="D23" s="107">
        <f>投入係数表!AL23</f>
        <v>1.3927576601671309E-2</v>
      </c>
      <c r="E23" s="110">
        <f t="shared" si="9"/>
        <v>1.392757660167131</v>
      </c>
      <c r="F23" s="85">
        <f>分析係数表!C26</f>
        <v>0.52994639944068989</v>
      </c>
      <c r="G23" s="110">
        <f t="shared" si="0"/>
        <v>0.73808690729901105</v>
      </c>
      <c r="H23" s="110">
        <v>0.87216692684408748</v>
      </c>
      <c r="I23" s="110">
        <f t="shared" si="1"/>
        <v>0.87216692684408748</v>
      </c>
      <c r="J23" s="85">
        <f>分析係数表!G26</f>
        <v>0.19649205047072152</v>
      </c>
      <c r="K23" s="111">
        <f t="shared" si="2"/>
        <v>0.17137386780834252</v>
      </c>
      <c r="L23" s="79"/>
      <c r="M23" s="80"/>
      <c r="N23" s="81">
        <f>分析係数表!H26</f>
        <v>1.0148751052483862E-2</v>
      </c>
      <c r="O23" s="82">
        <f t="shared" si="3"/>
        <v>0.25898015447790401</v>
      </c>
      <c r="P23" s="76">
        <f>分析係数表!C26</f>
        <v>0.52994639944068989</v>
      </c>
      <c r="Q23" s="82">
        <f t="shared" si="4"/>
        <v>0.13724560039215888</v>
      </c>
      <c r="R23" s="83">
        <v>0.16038513095715135</v>
      </c>
      <c r="S23" s="84">
        <f t="shared" si="5"/>
        <v>1.0325520578012388</v>
      </c>
      <c r="T23" s="85">
        <f>分析係数表!F26</f>
        <v>0.33286456502207118</v>
      </c>
      <c r="U23" s="86">
        <f t="shared" si="6"/>
        <v>0.34369999158265385</v>
      </c>
      <c r="V23" s="87">
        <f>分析係数表!D26</f>
        <v>1.68365951794992E-2</v>
      </c>
      <c r="W23" s="167">
        <f t="shared" si="7"/>
        <v>0</v>
      </c>
      <c r="X23" s="76">
        <f>分析係数表!E26</f>
        <v>1.8360092191101216E-2</v>
      </c>
      <c r="Y23" s="166">
        <f t="shared" si="8"/>
        <v>0</v>
      </c>
    </row>
    <row r="24" spans="1:25" x14ac:dyDescent="0.2">
      <c r="A24" s="6" t="s">
        <v>12</v>
      </c>
      <c r="B24" s="5" t="s">
        <v>365</v>
      </c>
      <c r="C24" s="90"/>
      <c r="D24" s="107">
        <f>投入係数表!AL24</f>
        <v>1.4303997590905668E-3</v>
      </c>
      <c r="E24" s="110">
        <f t="shared" si="9"/>
        <v>0.14303997590905668</v>
      </c>
      <c r="F24" s="85">
        <f>分析係数表!C27</f>
        <v>1</v>
      </c>
      <c r="G24" s="110">
        <f t="shared" si="0"/>
        <v>0.14303997590905668</v>
      </c>
      <c r="H24" s="110">
        <v>0.16466308224775156</v>
      </c>
      <c r="I24" s="110">
        <f t="shared" si="1"/>
        <v>0.16466308224775156</v>
      </c>
      <c r="J24" s="85">
        <f>分析係数表!G27</f>
        <v>0.17101837770961673</v>
      </c>
      <c r="K24" s="111">
        <f t="shared" si="2"/>
        <v>2.816041319467566E-2</v>
      </c>
      <c r="L24" s="79"/>
      <c r="M24" s="80"/>
      <c r="N24" s="81">
        <f>分析係数表!H27</f>
        <v>1.1349985966881842E-2</v>
      </c>
      <c r="O24" s="82">
        <f t="shared" si="3"/>
        <v>0.28963377895703646</v>
      </c>
      <c r="P24" s="76">
        <f>分析係数表!C27</f>
        <v>1</v>
      </c>
      <c r="Q24" s="82">
        <f t="shared" si="4"/>
        <v>0.28963377895703646</v>
      </c>
      <c r="R24" s="83">
        <v>0.30109977225753676</v>
      </c>
      <c r="S24" s="84">
        <f t="shared" si="5"/>
        <v>0.46576285450528832</v>
      </c>
      <c r="T24" s="85">
        <f>分析係数表!F27</f>
        <v>0.32043714720210326</v>
      </c>
      <c r="U24" s="86">
        <f t="shared" si="6"/>
        <v>0.14924772037038286</v>
      </c>
      <c r="V24" s="87">
        <f>分析係数表!D27</f>
        <v>8.5186998994767633E-3</v>
      </c>
      <c r="W24" s="167">
        <f t="shared" si="7"/>
        <v>0</v>
      </c>
      <c r="X24" s="76">
        <f>分析係数表!E27</f>
        <v>1.0026548444467355E-2</v>
      </c>
      <c r="Y24" s="166">
        <f t="shared" si="8"/>
        <v>0</v>
      </c>
    </row>
    <row r="25" spans="1:25" x14ac:dyDescent="0.2">
      <c r="A25" s="6" t="s">
        <v>13</v>
      </c>
      <c r="B25" s="5" t="s">
        <v>191</v>
      </c>
      <c r="C25" s="90"/>
      <c r="D25" s="107">
        <f>投入係数表!AL25</f>
        <v>5.9850937288263191E-2</v>
      </c>
      <c r="E25" s="110">
        <f t="shared" si="9"/>
        <v>5.9850937288263193</v>
      </c>
      <c r="F25" s="85">
        <f>分析係数表!C28</f>
        <v>0.16640624999999998</v>
      </c>
      <c r="G25" s="110">
        <f t="shared" si="0"/>
        <v>0.99595700331250459</v>
      </c>
      <c r="H25" s="110">
        <v>1.145536152041154</v>
      </c>
      <c r="I25" s="110">
        <f t="shared" si="1"/>
        <v>1.145536152041154</v>
      </c>
      <c r="J25" s="85">
        <f>分析係数表!G28</f>
        <v>0.1248661800486618</v>
      </c>
      <c r="K25" s="111">
        <f t="shared" si="2"/>
        <v>0.14303872341302196</v>
      </c>
      <c r="L25" s="79"/>
      <c r="M25" s="80"/>
      <c r="N25" s="81">
        <f>分析係数表!H28</f>
        <v>1.9927027785573953E-2</v>
      </c>
      <c r="O25" s="82">
        <f t="shared" si="3"/>
        <v>0.50850638738747744</v>
      </c>
      <c r="P25" s="76">
        <f>分析係数表!C28</f>
        <v>0.16640624999999998</v>
      </c>
      <c r="Q25" s="82">
        <f t="shared" si="4"/>
        <v>8.4618641026197414E-2</v>
      </c>
      <c r="R25" s="83">
        <v>0.1003356011141488</v>
      </c>
      <c r="S25" s="84">
        <f t="shared" si="5"/>
        <v>1.2458717531553027</v>
      </c>
      <c r="T25" s="85">
        <f>分析係数表!F28</f>
        <v>0.21187347931873479</v>
      </c>
      <c r="U25" s="86">
        <f t="shared" si="6"/>
        <v>0.26396718312594591</v>
      </c>
      <c r="V25" s="87">
        <f>分析係数表!D28</f>
        <v>2.0145985401459853E-2</v>
      </c>
      <c r="W25" s="167">
        <f t="shared" si="7"/>
        <v>0</v>
      </c>
      <c r="X25" s="76">
        <f>分析係数表!E28</f>
        <v>2.0145985401459853E-2</v>
      </c>
      <c r="Y25" s="166">
        <f t="shared" si="8"/>
        <v>0</v>
      </c>
    </row>
    <row r="26" spans="1:25" x14ac:dyDescent="0.2">
      <c r="A26" s="6" t="s">
        <v>14</v>
      </c>
      <c r="B26" s="5" t="s">
        <v>50</v>
      </c>
      <c r="C26" s="90"/>
      <c r="D26" s="107">
        <f>投入係数表!AL26</f>
        <v>5.2698938492810356E-3</v>
      </c>
      <c r="E26" s="110">
        <f t="shared" si="9"/>
        <v>0.52698938492810354</v>
      </c>
      <c r="F26" s="85">
        <f>分析係数表!C29</f>
        <v>0.73364739989128469</v>
      </c>
      <c r="G26" s="110">
        <f t="shared" si="0"/>
        <v>0.38662439202281051</v>
      </c>
      <c r="H26" s="110">
        <v>0.510012822836444</v>
      </c>
      <c r="I26" s="110">
        <f t="shared" si="1"/>
        <v>0.510012822836444</v>
      </c>
      <c r="J26" s="85">
        <f>分析係数表!G29</f>
        <v>0.26009380097879281</v>
      </c>
      <c r="K26" s="111">
        <f t="shared" si="2"/>
        <v>0.13265117363945439</v>
      </c>
      <c r="L26" s="79"/>
      <c r="M26" s="80"/>
      <c r="N26" s="81">
        <f>分析係数表!H29</f>
        <v>1.0137524557956778E-2</v>
      </c>
      <c r="O26" s="82">
        <f t="shared" si="3"/>
        <v>0.25869367200613641</v>
      </c>
      <c r="P26" s="76">
        <f>分析係数表!C29</f>
        <v>0.73364739989128469</v>
      </c>
      <c r="Q26" s="82">
        <f t="shared" si="4"/>
        <v>0.18978993983563081</v>
      </c>
      <c r="R26" s="83">
        <v>0.31309415661184636</v>
      </c>
      <c r="S26" s="84">
        <f t="shared" si="5"/>
        <v>0.82310697944829037</v>
      </c>
      <c r="T26" s="85">
        <f>分析係数表!F29</f>
        <v>0.41032830342577487</v>
      </c>
      <c r="U26" s="86">
        <f t="shared" si="6"/>
        <v>0.33774409041493114</v>
      </c>
      <c r="V26" s="87">
        <f>分析係数表!D29</f>
        <v>0.11816884176182708</v>
      </c>
      <c r="W26" s="167">
        <f t="shared" si="7"/>
        <v>0</v>
      </c>
      <c r="X26" s="76">
        <f>分析係数表!E29</f>
        <v>9.9714518760195756E-2</v>
      </c>
      <c r="Y26" s="166">
        <f t="shared" si="8"/>
        <v>0</v>
      </c>
    </row>
    <row r="27" spans="1:25" x14ac:dyDescent="0.2">
      <c r="A27" s="6" t="s">
        <v>15</v>
      </c>
      <c r="B27" s="5" t="s">
        <v>36</v>
      </c>
      <c r="C27" s="90"/>
      <c r="D27" s="107">
        <f>投入係数表!AL27</f>
        <v>1.1292629677030791E-3</v>
      </c>
      <c r="E27" s="110">
        <f t="shared" si="9"/>
        <v>0.11292629677030791</v>
      </c>
      <c r="F27" s="85">
        <f>分析係数表!C30</f>
        <v>1</v>
      </c>
      <c r="G27" s="110">
        <f t="shared" si="0"/>
        <v>0.11292629677030791</v>
      </c>
      <c r="H27" s="110">
        <v>0.14148920007655455</v>
      </c>
      <c r="I27" s="110">
        <f t="shared" si="1"/>
        <v>0.14148920007655455</v>
      </c>
      <c r="J27" s="85">
        <f>分析係数表!G30</f>
        <v>0.34455785557569396</v>
      </c>
      <c r="K27" s="111">
        <f t="shared" si="2"/>
        <v>4.8751215365497952E-2</v>
      </c>
      <c r="L27" s="79"/>
      <c r="M27" s="80"/>
      <c r="N27" s="81">
        <f>分析係数表!H30</f>
        <v>0</v>
      </c>
      <c r="O27" s="82">
        <f t="shared" si="3"/>
        <v>0</v>
      </c>
      <c r="P27" s="76">
        <f>分析係数表!C30</f>
        <v>1</v>
      </c>
      <c r="Q27" s="82">
        <f t="shared" si="4"/>
        <v>0</v>
      </c>
      <c r="R27" s="83">
        <v>6.3307550064775994E-2</v>
      </c>
      <c r="S27" s="84">
        <f t="shared" si="5"/>
        <v>0.20479675014133053</v>
      </c>
      <c r="T27" s="85">
        <f>分析係数表!F30</f>
        <v>0.43861490031479539</v>
      </c>
      <c r="U27" s="86">
        <f t="shared" si="6"/>
        <v>8.982690614803375E-2</v>
      </c>
      <c r="V27" s="87">
        <f>分析係数表!D30</f>
        <v>0.11847753505675857</v>
      </c>
      <c r="W27" s="167">
        <f t="shared" si="7"/>
        <v>0</v>
      </c>
      <c r="X27" s="76">
        <f>分析係数表!E30</f>
        <v>7.8889630830869029E-2</v>
      </c>
      <c r="Y27" s="166">
        <f t="shared" si="8"/>
        <v>0</v>
      </c>
    </row>
    <row r="28" spans="1:25" x14ac:dyDescent="0.2">
      <c r="A28" s="6" t="s">
        <v>16</v>
      </c>
      <c r="B28" s="5" t="s">
        <v>192</v>
      </c>
      <c r="C28" s="90"/>
      <c r="D28" s="107">
        <f>投入係数表!AL28</f>
        <v>5.7215990363622673E-3</v>
      </c>
      <c r="E28" s="110">
        <f t="shared" si="9"/>
        <v>0.57215990363622671</v>
      </c>
      <c r="F28" s="85">
        <f>分析係数表!C31</f>
        <v>8.5246870996353641E-2</v>
      </c>
      <c r="G28" s="110">
        <f t="shared" si="0"/>
        <v>4.8774841494563549E-2</v>
      </c>
      <c r="H28" s="110">
        <v>6.2680403386668582E-2</v>
      </c>
      <c r="I28" s="110">
        <f t="shared" si="1"/>
        <v>6.2680403386668582E-2</v>
      </c>
      <c r="J28" s="85">
        <f>分析係数表!G31</f>
        <v>7.1346375143843496E-2</v>
      </c>
      <c r="K28" s="111">
        <f t="shared" si="2"/>
        <v>4.4720195741926949E-3</v>
      </c>
      <c r="L28" s="79"/>
      <c r="M28" s="80"/>
      <c r="N28" s="81">
        <f>分析係数表!H31</f>
        <v>2.2093741229301151E-2</v>
      </c>
      <c r="O28" s="82">
        <f t="shared" si="3"/>
        <v>0.56379750443862287</v>
      </c>
      <c r="P28" s="76">
        <f>分析係数表!C31</f>
        <v>8.5246870996353641E-2</v>
      </c>
      <c r="Q28" s="82">
        <f t="shared" si="4"/>
        <v>4.8061973128945404E-2</v>
      </c>
      <c r="R28" s="83">
        <v>6.5635018452188096E-2</v>
      </c>
      <c r="S28" s="84">
        <f t="shared" si="5"/>
        <v>0.12831542183885669</v>
      </c>
      <c r="T28" s="85">
        <f>分析係数表!F31</f>
        <v>0.34637514384349827</v>
      </c>
      <c r="U28" s="86">
        <f t="shared" si="6"/>
        <v>4.4445272696773147E-2</v>
      </c>
      <c r="V28" s="87">
        <f>分析係数表!D31</f>
        <v>0.16455696202531644</v>
      </c>
      <c r="W28" s="167">
        <f t="shared" si="7"/>
        <v>0</v>
      </c>
      <c r="X28" s="76">
        <f>分析係数表!E31</f>
        <v>0.14384349827387802</v>
      </c>
      <c r="Y28" s="166">
        <f t="shared" si="8"/>
        <v>0</v>
      </c>
    </row>
    <row r="29" spans="1:25" x14ac:dyDescent="0.2">
      <c r="A29" s="6" t="s">
        <v>17</v>
      </c>
      <c r="B29" s="5" t="s">
        <v>272</v>
      </c>
      <c r="C29" s="90"/>
      <c r="D29" s="107">
        <f>投入係数表!AL29</f>
        <v>9.786945720093353E-4</v>
      </c>
      <c r="E29" s="110">
        <f t="shared" si="9"/>
        <v>9.7869457200933527E-2</v>
      </c>
      <c r="F29" s="85">
        <f>分析係数表!C32</f>
        <v>0.30214830214830213</v>
      </c>
      <c r="G29" s="110">
        <f t="shared" si="0"/>
        <v>2.9571090325437987E-2</v>
      </c>
      <c r="H29" s="110">
        <v>3.540266531850543E-2</v>
      </c>
      <c r="I29" s="110">
        <f t="shared" si="1"/>
        <v>3.540266531850543E-2</v>
      </c>
      <c r="J29" s="85">
        <f>分析係数表!G32</f>
        <v>0.14123006833712984</v>
      </c>
      <c r="K29" s="111">
        <f t="shared" si="2"/>
        <v>4.9999208422490584E-3</v>
      </c>
      <c r="L29" s="79"/>
      <c r="M29" s="80"/>
      <c r="N29" s="81">
        <f>分析係数表!H32</f>
        <v>6.1970249789503225E-3</v>
      </c>
      <c r="O29" s="82">
        <f t="shared" si="3"/>
        <v>0.1581383244157113</v>
      </c>
      <c r="P29" s="76">
        <f>分析係数表!C32</f>
        <v>0.30214830214830213</v>
      </c>
      <c r="Q29" s="82">
        <f t="shared" si="4"/>
        <v>4.7781226226784559E-2</v>
      </c>
      <c r="R29" s="83">
        <v>6.2096615766175416E-2</v>
      </c>
      <c r="S29" s="84">
        <f t="shared" si="5"/>
        <v>9.7499281084680839E-2</v>
      </c>
      <c r="T29" s="85">
        <f>分析係数表!F32</f>
        <v>0.48519362186788156</v>
      </c>
      <c r="U29" s="86">
        <f t="shared" si="6"/>
        <v>4.730602931899093E-2</v>
      </c>
      <c r="V29" s="87">
        <f>分析係数表!D32</f>
        <v>2.5056947608200455E-2</v>
      </c>
      <c r="W29" s="167">
        <f t="shared" si="7"/>
        <v>0</v>
      </c>
      <c r="X29" s="76">
        <f>分析係数表!E32</f>
        <v>3.644646924829157E-2</v>
      </c>
      <c r="Y29" s="166">
        <f t="shared" si="8"/>
        <v>0</v>
      </c>
    </row>
    <row r="30" spans="1:25" x14ac:dyDescent="0.2">
      <c r="A30" s="6" t="s">
        <v>18</v>
      </c>
      <c r="B30" s="5" t="s">
        <v>273</v>
      </c>
      <c r="C30" s="90"/>
      <c r="D30" s="107">
        <f>投入係数表!AL30</f>
        <v>3.0113679138748774E-4</v>
      </c>
      <c r="E30" s="110">
        <f t="shared" si="9"/>
        <v>3.0113679138748774E-2</v>
      </c>
      <c r="F30" s="85">
        <f>分析係数表!C33</f>
        <v>0.62789160608063455</v>
      </c>
      <c r="G30" s="110">
        <f t="shared" si="0"/>
        <v>1.8908126359425868E-2</v>
      </c>
      <c r="H30" s="110">
        <v>3.1239444706842021E-2</v>
      </c>
      <c r="I30" s="110">
        <f t="shared" si="1"/>
        <v>3.1239444706842021E-2</v>
      </c>
      <c r="J30" s="85">
        <f>分析係数表!G33</f>
        <v>0.50525210084033612</v>
      </c>
      <c r="K30" s="111">
        <f t="shared" si="2"/>
        <v>1.578379506721745E-2</v>
      </c>
      <c r="L30" s="79"/>
      <c r="M30" s="80"/>
      <c r="N30" s="81">
        <f>分析係数表!H33</f>
        <v>9.5425203480213302E-4</v>
      </c>
      <c r="O30" s="82">
        <f t="shared" si="3"/>
        <v>2.4351010100245398E-2</v>
      </c>
      <c r="P30" s="76">
        <f>分析係数表!C33</f>
        <v>0.62789160608063455</v>
      </c>
      <c r="Q30" s="82">
        <f t="shared" si="4"/>
        <v>1.5289794841528837E-2</v>
      </c>
      <c r="R30" s="83">
        <v>6.7130712373987919E-2</v>
      </c>
      <c r="S30" s="84">
        <f t="shared" si="5"/>
        <v>9.837015708082994E-2</v>
      </c>
      <c r="T30" s="85">
        <f>分析係数表!F33</f>
        <v>0.63235294117647056</v>
      </c>
      <c r="U30" s="86">
        <f t="shared" si="6"/>
        <v>6.2204658154054224E-2</v>
      </c>
      <c r="V30" s="87">
        <f>分析係数表!D33</f>
        <v>0.1134453781512605</v>
      </c>
      <c r="W30" s="167">
        <f t="shared" si="7"/>
        <v>0</v>
      </c>
      <c r="X30" s="76">
        <f>分析係数表!E33</f>
        <v>0.10189075630252101</v>
      </c>
      <c r="Y30" s="166">
        <f t="shared" si="8"/>
        <v>0</v>
      </c>
    </row>
    <row r="31" spans="1:25" x14ac:dyDescent="0.2">
      <c r="A31" s="6" t="s">
        <v>19</v>
      </c>
      <c r="B31" s="5" t="s">
        <v>274</v>
      </c>
      <c r="C31" s="90"/>
      <c r="D31" s="107">
        <f>投入係数表!AL31</f>
        <v>3.1092373710758112E-2</v>
      </c>
      <c r="E31" s="110">
        <f t="shared" si="9"/>
        <v>3.1092373710758112</v>
      </c>
      <c r="F31" s="85">
        <f>分析係数表!C34</f>
        <v>0.27565714917493578</v>
      </c>
      <c r="G31" s="110">
        <f t="shared" si="0"/>
        <v>0.85708350981893</v>
      </c>
      <c r="H31" s="110">
        <v>1.0011924460991339</v>
      </c>
      <c r="I31" s="110">
        <f t="shared" si="1"/>
        <v>1.0011924460991339</v>
      </c>
      <c r="J31" s="85">
        <f>分析係数表!G34</f>
        <v>0.42483061710309467</v>
      </c>
      <c r="K31" s="111">
        <f t="shared" si="2"/>
        <v>0.42533720471525194</v>
      </c>
      <c r="L31" s="79"/>
      <c r="M31" s="80"/>
      <c r="N31" s="81">
        <f>分析係数表!H34</f>
        <v>0.15684535503788941</v>
      </c>
      <c r="O31" s="82">
        <f t="shared" si="3"/>
        <v>4.0024466130650405</v>
      </c>
      <c r="P31" s="76">
        <f>分析係数表!C34</f>
        <v>0.27565714917493578</v>
      </c>
      <c r="Q31" s="82">
        <f t="shared" si="4"/>
        <v>1.1033030230823864</v>
      </c>
      <c r="R31" s="83">
        <v>1.2419328162419676</v>
      </c>
      <c r="S31" s="84">
        <f t="shared" si="5"/>
        <v>2.2431252623411018</v>
      </c>
      <c r="T31" s="85">
        <f>分析係数表!F34</f>
        <v>0.69468351339803458</v>
      </c>
      <c r="U31" s="86">
        <f t="shared" si="6"/>
        <v>1.5582621382350046</v>
      </c>
      <c r="V31" s="87">
        <f>分析係数表!D34</f>
        <v>0.20460233168528352</v>
      </c>
      <c r="W31" s="167">
        <f t="shared" si="7"/>
        <v>0</v>
      </c>
      <c r="X31" s="76">
        <f>分析係数表!E34</f>
        <v>0.14466214978941586</v>
      </c>
      <c r="Y31" s="166">
        <f t="shared" si="8"/>
        <v>0</v>
      </c>
    </row>
    <row r="32" spans="1:25" x14ac:dyDescent="0.2">
      <c r="A32" s="6" t="s">
        <v>20</v>
      </c>
      <c r="B32" s="5" t="s">
        <v>37</v>
      </c>
      <c r="C32" s="90"/>
      <c r="D32" s="107">
        <f>投入係数表!AL32</f>
        <v>5.3451780471279083E-3</v>
      </c>
      <c r="E32" s="110">
        <f t="shared" si="9"/>
        <v>0.53451780471279087</v>
      </c>
      <c r="F32" s="85">
        <f>分析係数表!C35</f>
        <v>1</v>
      </c>
      <c r="G32" s="110">
        <f t="shared" si="0"/>
        <v>0.53451780471279087</v>
      </c>
      <c r="H32" s="110">
        <v>0.70054749573995256</v>
      </c>
      <c r="I32" s="110">
        <f t="shared" si="1"/>
        <v>0.70054749573995256</v>
      </c>
      <c r="J32" s="85">
        <f>分析係数表!G35</f>
        <v>0.31381419117031079</v>
      </c>
      <c r="K32" s="111">
        <f t="shared" si="2"/>
        <v>0.21984174575201995</v>
      </c>
      <c r="L32" s="79"/>
      <c r="M32" s="80"/>
      <c r="N32" s="81">
        <f>分析係数表!H35</f>
        <v>5.8153241650294694E-2</v>
      </c>
      <c r="O32" s="82">
        <f t="shared" si="3"/>
        <v>1.4839792037561315</v>
      </c>
      <c r="P32" s="76">
        <f>分析係数表!C35</f>
        <v>1</v>
      </c>
      <c r="Q32" s="82">
        <f t="shared" si="4"/>
        <v>1.4839792037561315</v>
      </c>
      <c r="R32" s="83">
        <v>1.9176079624930571</v>
      </c>
      <c r="S32" s="84">
        <f t="shared" si="5"/>
        <v>2.6181554582330095</v>
      </c>
      <c r="T32" s="85">
        <f>分析係数表!F35</f>
        <v>0.63575437714668681</v>
      </c>
      <c r="U32" s="86">
        <f t="shared" si="6"/>
        <v>1.6645037926221253</v>
      </c>
      <c r="V32" s="87">
        <f>分析係数表!D35</f>
        <v>1.6503309039122057E-2</v>
      </c>
      <c r="W32" s="167">
        <f t="shared" si="7"/>
        <v>0</v>
      </c>
      <c r="X32" s="76">
        <f>分析係数表!E35</f>
        <v>1.4911619334841249E-2</v>
      </c>
      <c r="Y32" s="166">
        <f t="shared" si="8"/>
        <v>0</v>
      </c>
    </row>
    <row r="33" spans="1:25" x14ac:dyDescent="0.2">
      <c r="A33" s="6" t="s">
        <v>21</v>
      </c>
      <c r="B33" s="5" t="s">
        <v>38</v>
      </c>
      <c r="C33" s="90"/>
      <c r="D33" s="107">
        <f>投入係数表!AL33</f>
        <v>4.366483475118573E-3</v>
      </c>
      <c r="E33" s="110">
        <f t="shared" si="9"/>
        <v>0.43664834751185727</v>
      </c>
      <c r="F33" s="85">
        <f>分析係数表!C36</f>
        <v>0.71183260362767953</v>
      </c>
      <c r="G33" s="110">
        <f t="shared" si="0"/>
        <v>0.31082053007908916</v>
      </c>
      <c r="H33" s="110">
        <v>0.38779108050780942</v>
      </c>
      <c r="I33" s="110">
        <f t="shared" si="1"/>
        <v>0.38779108050780942</v>
      </c>
      <c r="J33" s="85">
        <f>分析係数表!G36</f>
        <v>2.303890306122449E-2</v>
      </c>
      <c r="K33" s="111">
        <f t="shared" si="2"/>
        <v>8.9342811118269232E-3</v>
      </c>
      <c r="L33" s="79"/>
      <c r="M33" s="80"/>
      <c r="N33" s="81">
        <f>分析係数表!H36</f>
        <v>0.16821779399382542</v>
      </c>
      <c r="O33" s="82">
        <f t="shared" si="3"/>
        <v>4.2926533569656122</v>
      </c>
      <c r="P33" s="76">
        <f>分析係数表!C36</f>
        <v>0.71183260362767953</v>
      </c>
      <c r="Q33" s="82">
        <f t="shared" si="4"/>
        <v>3.0556506155599306</v>
      </c>
      <c r="R33" s="83">
        <v>3.2143712170729652</v>
      </c>
      <c r="S33" s="84">
        <f t="shared" si="5"/>
        <v>3.6021622975807746</v>
      </c>
      <c r="T33" s="85">
        <f>分析係数表!F36</f>
        <v>0.87794961734693877</v>
      </c>
      <c r="U33" s="86">
        <f t="shared" si="6"/>
        <v>3.1625170107826106</v>
      </c>
      <c r="V33" s="87">
        <f>分析係数表!D36</f>
        <v>1.8176020408163265E-2</v>
      </c>
      <c r="W33" s="167">
        <f t="shared" si="7"/>
        <v>0</v>
      </c>
      <c r="X33" s="76">
        <f>分析係数表!E36</f>
        <v>7.5733418367346936E-3</v>
      </c>
      <c r="Y33" s="166">
        <f t="shared" si="8"/>
        <v>0</v>
      </c>
    </row>
    <row r="34" spans="1:25" x14ac:dyDescent="0.2">
      <c r="A34" s="6" t="s">
        <v>22</v>
      </c>
      <c r="B34" s="5" t="s">
        <v>377</v>
      </c>
      <c r="C34" s="90"/>
      <c r="D34" s="107">
        <f>投入係数表!AL34</f>
        <v>9.2599563351652495E-3</v>
      </c>
      <c r="E34" s="110">
        <f t="shared" si="9"/>
        <v>0.92599563351652492</v>
      </c>
      <c r="F34" s="85">
        <f>分析係数表!C37</f>
        <v>0.53618737957610785</v>
      </c>
      <c r="G34" s="110">
        <f t="shared" si="0"/>
        <v>0.49650717223414342</v>
      </c>
      <c r="H34" s="110">
        <v>0.68111495777826647</v>
      </c>
      <c r="I34" s="110">
        <f t="shared" si="1"/>
        <v>0.68111495777826647</v>
      </c>
      <c r="J34" s="85">
        <f>分析係数表!G37</f>
        <v>0.49029596047068413</v>
      </c>
      <c r="K34" s="111">
        <f t="shared" si="2"/>
        <v>0.33394791241484462</v>
      </c>
      <c r="L34" s="79"/>
      <c r="M34" s="80"/>
      <c r="N34" s="81">
        <f>分析係数表!H37</f>
        <v>4.9362896435587986E-2</v>
      </c>
      <c r="O34" s="82">
        <f t="shared" si="3"/>
        <v>1.259663428362106</v>
      </c>
      <c r="P34" s="76">
        <f>分析係数表!C37</f>
        <v>0.53618737957610785</v>
      </c>
      <c r="Q34" s="82">
        <f t="shared" si="4"/>
        <v>0.67541563280133388</v>
      </c>
      <c r="R34" s="83">
        <v>0.8901897856031481</v>
      </c>
      <c r="S34" s="84">
        <f t="shared" si="5"/>
        <v>1.5713047433814147</v>
      </c>
      <c r="T34" s="85">
        <f>分析係数表!F37</f>
        <v>0.71575569252712545</v>
      </c>
      <c r="U34" s="86">
        <f t="shared" si="6"/>
        <v>1.1246703147701216</v>
      </c>
      <c r="V34" s="87">
        <f>分析係数表!D37</f>
        <v>6.9634761346849372E-2</v>
      </c>
      <c r="W34" s="167">
        <f t="shared" si="7"/>
        <v>0</v>
      </c>
      <c r="X34" s="76">
        <f>分析係数表!E37</f>
        <v>6.698588966430645E-2</v>
      </c>
      <c r="Y34" s="166">
        <f t="shared" si="8"/>
        <v>0</v>
      </c>
    </row>
    <row r="35" spans="1:25" x14ac:dyDescent="0.2">
      <c r="A35" s="6" t="s">
        <v>23</v>
      </c>
      <c r="B35" s="5" t="s">
        <v>193</v>
      </c>
      <c r="C35" s="90"/>
      <c r="D35" s="107">
        <f>投入係数表!AL35</f>
        <v>2.6951742829180156E-2</v>
      </c>
      <c r="E35" s="110">
        <f t="shared" si="9"/>
        <v>2.6951742829180154</v>
      </c>
      <c r="F35" s="85">
        <f>分析係数表!C38</f>
        <v>4.5765302018820897E-2</v>
      </c>
      <c r="G35" s="110">
        <f t="shared" si="0"/>
        <v>0.12334546505110201</v>
      </c>
      <c r="H35" s="110">
        <v>0.13916705154163889</v>
      </c>
      <c r="I35" s="110">
        <f t="shared" si="1"/>
        <v>0.13916705154163889</v>
      </c>
      <c r="J35" s="85">
        <f>分析係数表!G38</f>
        <v>0.29880478087649404</v>
      </c>
      <c r="K35" s="111">
        <f t="shared" si="2"/>
        <v>4.1583780341127162E-2</v>
      </c>
      <c r="L35" s="79"/>
      <c r="M35" s="80"/>
      <c r="N35" s="81">
        <f>分析係数表!H38</f>
        <v>4.3266909907381419E-2</v>
      </c>
      <c r="O35" s="82">
        <f t="shared" si="3"/>
        <v>1.1041034461923032</v>
      </c>
      <c r="P35" s="76">
        <f>分析係数表!C38</f>
        <v>4.5765302018820897E-2</v>
      </c>
      <c r="Q35" s="82">
        <f t="shared" si="4"/>
        <v>5.0529627675011721E-2</v>
      </c>
      <c r="R35" s="83">
        <v>6.8155176008008009E-2</v>
      </c>
      <c r="S35" s="84">
        <f t="shared" si="5"/>
        <v>0.20732222754964691</v>
      </c>
      <c r="T35" s="85">
        <f>分析係数表!F38</f>
        <v>0.49667994687915007</v>
      </c>
      <c r="U35" s="86">
        <f t="shared" si="6"/>
        <v>0.10297279296622569</v>
      </c>
      <c r="V35" s="87">
        <f>分析係数表!D38</f>
        <v>9.5617529880478086E-2</v>
      </c>
      <c r="W35" s="167">
        <f t="shared" si="7"/>
        <v>0</v>
      </c>
      <c r="X35" s="76">
        <f>分析係数表!E38</f>
        <v>7.8353253652058433E-2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9.6416287523592006E-2</v>
      </c>
      <c r="I36" s="110">
        <f t="shared" si="1"/>
        <v>9.6416287523592006E-2</v>
      </c>
      <c r="J36" s="85">
        <f>分析係数表!G39</f>
        <v>0.34650769117538827</v>
      </c>
      <c r="K36" s="111">
        <f t="shared" si="2"/>
        <v>3.340898518150226E-2</v>
      </c>
      <c r="L36" s="79"/>
      <c r="M36" s="80"/>
      <c r="N36" s="81">
        <f>分析係数表!H39</f>
        <v>3.8057816446814483E-3</v>
      </c>
      <c r="O36" s="82">
        <f t="shared" si="3"/>
        <v>9.7117557929214005E-2</v>
      </c>
      <c r="P36" s="76">
        <f>分析係数表!C39</f>
        <v>1</v>
      </c>
      <c r="Q36" s="82">
        <f t="shared" si="4"/>
        <v>9.7117557929214005E-2</v>
      </c>
      <c r="R36" s="83">
        <v>0.34103221502540687</v>
      </c>
      <c r="S36" s="84">
        <f t="shared" si="5"/>
        <v>0.43744850254899886</v>
      </c>
      <c r="T36" s="85">
        <f>分析係数表!F39</f>
        <v>0.69721056892617939</v>
      </c>
      <c r="U36" s="86">
        <f t="shared" si="6"/>
        <v>0.30499371933809272</v>
      </c>
      <c r="V36" s="87">
        <f>分析係数表!D39</f>
        <v>6.2559799808640612E-2</v>
      </c>
      <c r="W36" s="167">
        <f t="shared" si="7"/>
        <v>0</v>
      </c>
      <c r="X36" s="76">
        <f>分析係数表!E39</f>
        <v>7.911974681681018E-2</v>
      </c>
      <c r="Y36" s="166">
        <f t="shared" si="8"/>
        <v>0</v>
      </c>
    </row>
    <row r="37" spans="1:25" x14ac:dyDescent="0.2">
      <c r="A37" s="6" t="s">
        <v>25</v>
      </c>
      <c r="B37" s="5" t="s">
        <v>40</v>
      </c>
      <c r="C37" s="90"/>
      <c r="D37" s="107">
        <f>投入係数表!AL37</f>
        <v>1.5056839569374387E-4</v>
      </c>
      <c r="E37" s="110">
        <f t="shared" si="9"/>
        <v>1.5056839569374387E-2</v>
      </c>
      <c r="F37" s="85">
        <f>分析係数表!C40</f>
        <v>0.81742190937087544</v>
      </c>
      <c r="G37" s="110">
        <f t="shared" si="0"/>
        <v>1.2307790549888961E-2</v>
      </c>
      <c r="H37" s="110">
        <v>1.4925957786077233E-2</v>
      </c>
      <c r="I37" s="110">
        <f t="shared" si="1"/>
        <v>1.4925957786077233E-2</v>
      </c>
      <c r="J37" s="85">
        <f>分析係数表!G40</f>
        <v>0.56450715973863475</v>
      </c>
      <c r="K37" s="111">
        <f t="shared" si="2"/>
        <v>8.4258100361972194E-3</v>
      </c>
      <c r="L37" s="79"/>
      <c r="M37" s="80"/>
      <c r="N37" s="81">
        <f>分析係数表!H40</f>
        <v>3.0412573673870333E-2</v>
      </c>
      <c r="O37" s="82">
        <f t="shared" si="3"/>
        <v>0.77608101601840929</v>
      </c>
      <c r="P37" s="76">
        <f>分析係数表!C40</f>
        <v>0.81742190937087544</v>
      </c>
      <c r="Q37" s="82">
        <f t="shared" si="4"/>
        <v>0.63438562594025705</v>
      </c>
      <c r="R37" s="83">
        <v>0.63617174836420431</v>
      </c>
      <c r="S37" s="84">
        <f t="shared" si="5"/>
        <v>0.65109770615028151</v>
      </c>
      <c r="T37" s="85">
        <f>分析係数表!F40</f>
        <v>0.75483108577783953</v>
      </c>
      <c r="U37" s="86">
        <f t="shared" si="6"/>
        <v>0.49146878848087772</v>
      </c>
      <c r="V37" s="87">
        <f>分析係数表!D40</f>
        <v>9.815098011956068E-2</v>
      </c>
      <c r="W37" s="167">
        <f t="shared" si="7"/>
        <v>0</v>
      </c>
      <c r="X37" s="76">
        <f>分析係数表!E40</f>
        <v>6.1865702766578615E-2</v>
      </c>
      <c r="Y37" s="166">
        <f t="shared" si="8"/>
        <v>0</v>
      </c>
    </row>
    <row r="38" spans="1:25" x14ac:dyDescent="0.2">
      <c r="A38" s="6" t="s">
        <v>26</v>
      </c>
      <c r="B38" s="5" t="s">
        <v>276</v>
      </c>
      <c r="C38" s="90"/>
      <c r="D38" s="107">
        <f>投入係数表!AL38</f>
        <v>0</v>
      </c>
      <c r="E38" s="110">
        <f t="shared" si="9"/>
        <v>0</v>
      </c>
      <c r="F38" s="85">
        <f>分析係数表!C41</f>
        <v>0.72941623882867468</v>
      </c>
      <c r="G38" s="110">
        <f t="shared" si="0"/>
        <v>0</v>
      </c>
      <c r="H38" s="110">
        <v>1.0006798956067641E-3</v>
      </c>
      <c r="I38" s="110">
        <f t="shared" si="1"/>
        <v>1.0006798956067641E-3</v>
      </c>
      <c r="J38" s="85">
        <f>分析係数表!G41</f>
        <v>0.453348349649138</v>
      </c>
      <c r="K38" s="111">
        <f t="shared" si="2"/>
        <v>4.5365657920039818E-4</v>
      </c>
      <c r="L38" s="79"/>
      <c r="M38" s="80"/>
      <c r="N38" s="81">
        <f>分析係数表!H41</f>
        <v>5.191131069323604E-2</v>
      </c>
      <c r="O38" s="82">
        <f t="shared" si="3"/>
        <v>1.3246949494533498</v>
      </c>
      <c r="P38" s="76">
        <f>分析係数表!C41</f>
        <v>0.72941623882867468</v>
      </c>
      <c r="Q38" s="82">
        <f t="shared" si="4"/>
        <v>0.96625400762560365</v>
      </c>
      <c r="R38" s="83">
        <v>0.9832214610235942</v>
      </c>
      <c r="S38" s="84">
        <f t="shared" si="5"/>
        <v>0.98422214091920102</v>
      </c>
      <c r="T38" s="85">
        <f>分析係数表!F41</f>
        <v>0.55271593173351818</v>
      </c>
      <c r="U38" s="86">
        <f t="shared" si="6"/>
        <v>0.54399525765091428</v>
      </c>
      <c r="V38" s="87">
        <f>分析係数表!D41</f>
        <v>0.15680499003725201</v>
      </c>
      <c r="W38" s="167">
        <f t="shared" si="7"/>
        <v>0</v>
      </c>
      <c r="X38" s="76">
        <f>分析係数表!E41</f>
        <v>0.15299315602529673</v>
      </c>
      <c r="Y38" s="166">
        <f t="shared" si="8"/>
        <v>0</v>
      </c>
    </row>
    <row r="39" spans="1:25" x14ac:dyDescent="0.2">
      <c r="A39" s="6" t="s">
        <v>51</v>
      </c>
      <c r="B39" s="5" t="s">
        <v>367</v>
      </c>
      <c r="C39" s="90"/>
      <c r="D39" s="107">
        <f>投入係数表!AL39</f>
        <v>1.7315365504780547E-3</v>
      </c>
      <c r="E39" s="110">
        <f t="shared" si="9"/>
        <v>0.17315365504780547</v>
      </c>
      <c r="F39" s="85">
        <f>分析係数表!C42</f>
        <v>0.64552736982643522</v>
      </c>
      <c r="G39" s="110">
        <f>E39*F39</f>
        <v>0.11177542351884372</v>
      </c>
      <c r="H39" s="110">
        <v>0.12412192990926857</v>
      </c>
      <c r="I39" s="110">
        <f>C39+H39</f>
        <v>0.12412192990926857</v>
      </c>
      <c r="J39" s="85">
        <f>分析係数表!G42</f>
        <v>0.48562628336755648</v>
      </c>
      <c r="K39" s="111">
        <f>I39*J39</f>
        <v>6.0276871506246443E-2</v>
      </c>
      <c r="L39" s="79"/>
      <c r="M39" s="80"/>
      <c r="N39" s="81">
        <f>分析係数表!H42</f>
        <v>1.1765366264383946E-2</v>
      </c>
      <c r="O39" s="82">
        <f t="shared" si="3"/>
        <v>0.30023363041243739</v>
      </c>
      <c r="P39" s="76">
        <f>分析係数表!C42</f>
        <v>0.64552736982643522</v>
      </c>
      <c r="Q39" s="82">
        <f>O39*P39</f>
        <v>0.19380902577358275</v>
      </c>
      <c r="R39" s="83">
        <v>0.20849922445446362</v>
      </c>
      <c r="S39" s="84">
        <f>I39+R39</f>
        <v>0.33262115436373219</v>
      </c>
      <c r="T39" s="85">
        <f>分析係数表!F42</f>
        <v>0.5462012320328542</v>
      </c>
      <c r="U39" s="86">
        <f>S39*T39</f>
        <v>0.1816780843136607</v>
      </c>
      <c r="V39" s="87">
        <f>分析係数表!D42</f>
        <v>0.32956878850102672</v>
      </c>
      <c r="W39" s="167">
        <f>ROUND(S39*V39,0)</f>
        <v>0</v>
      </c>
      <c r="X39" s="76">
        <f>分析係数表!E42</f>
        <v>0.30492813141683778</v>
      </c>
      <c r="Y39" s="166">
        <f>ROUND(S39*X39,0)</f>
        <v>0</v>
      </c>
    </row>
    <row r="40" spans="1:25" x14ac:dyDescent="0.2">
      <c r="A40" s="6" t="s">
        <v>194</v>
      </c>
      <c r="B40" s="5" t="s">
        <v>41</v>
      </c>
      <c r="C40" s="75">
        <f>最終需要_まとめ!C41</f>
        <v>100</v>
      </c>
      <c r="D40" s="107">
        <f>投入係数表!AL40</f>
        <v>0.12293909508394188</v>
      </c>
      <c r="E40" s="110">
        <f t="shared" si="9"/>
        <v>12.293909508394188</v>
      </c>
      <c r="F40" s="85">
        <f>分析係数表!C43</f>
        <v>0.44974585997704541</v>
      </c>
      <c r="G40" s="110">
        <f>E40*F40</f>
        <v>5.5291349043327198</v>
      </c>
      <c r="H40" s="110">
        <v>6.066367300367963</v>
      </c>
      <c r="I40" s="110">
        <f>C40+H40</f>
        <v>106.06636730036796</v>
      </c>
      <c r="J40" s="85">
        <f>分析係数表!G43</f>
        <v>0.36430023338101331</v>
      </c>
      <c r="K40" s="111">
        <f>I40*J40</f>
        <v>38.640002361400327</v>
      </c>
      <c r="L40" s="79"/>
      <c r="M40" s="80"/>
      <c r="N40" s="81">
        <f>分析係数表!H43</f>
        <v>3.2949761436991298E-2</v>
      </c>
      <c r="O40" s="82">
        <f t="shared" si="3"/>
        <v>0.84082605463788529</v>
      </c>
      <c r="P40" s="76">
        <f>分析係数表!C43</f>
        <v>0.44974585997704541</v>
      </c>
      <c r="Q40" s="82">
        <f>O40*P40</f>
        <v>0.37815803703422191</v>
      </c>
      <c r="R40" s="83">
        <v>0.75631483238369368</v>
      </c>
      <c r="S40" s="84">
        <f>I40+R40</f>
        <v>106.82268213275165</v>
      </c>
      <c r="T40" s="85">
        <f>分析係数表!F43</f>
        <v>0.57336445080177667</v>
      </c>
      <c r="U40" s="86">
        <f>S40*T40</f>
        <v>61.248328474217914</v>
      </c>
      <c r="V40" s="87">
        <f>分析係数表!D43</f>
        <v>9.4481668297824284E-2</v>
      </c>
      <c r="W40" s="167">
        <f>ROUND(S40*V40,0)</f>
        <v>10</v>
      </c>
      <c r="X40" s="76">
        <f>分析係数表!E43</f>
        <v>6.9412030414815931E-2</v>
      </c>
      <c r="Y40" s="166">
        <f>ROUND(S40*X40,0)</f>
        <v>7</v>
      </c>
    </row>
    <row r="41" spans="1:25" x14ac:dyDescent="0.2">
      <c r="A41" s="6" t="s">
        <v>340</v>
      </c>
      <c r="B41" s="5" t="s">
        <v>42</v>
      </c>
      <c r="C41" s="90"/>
      <c r="D41" s="107">
        <f>投入係数表!AL41</f>
        <v>8.2812617631559135E-4</v>
      </c>
      <c r="E41" s="110">
        <f t="shared" si="9"/>
        <v>8.2812617631559129E-2</v>
      </c>
      <c r="F41" s="85">
        <f>分析係数表!C44</f>
        <v>0.68535687071374141</v>
      </c>
      <c r="G41" s="110">
        <f>E41*F41</f>
        <v>5.6756196475578974E-2</v>
      </c>
      <c r="H41" s="110">
        <v>6.3499134778859004E-2</v>
      </c>
      <c r="I41" s="110">
        <f>C41+H41</f>
        <v>6.3499134778859004E-2</v>
      </c>
      <c r="J41" s="85">
        <f>分析係数表!G44</f>
        <v>0.27039319248826293</v>
      </c>
      <c r="K41" s="111">
        <f>I41*J41</f>
        <v>1.7169733773098175E-2</v>
      </c>
      <c r="L41" s="79"/>
      <c r="M41" s="80"/>
      <c r="N41" s="81">
        <f>分析係数表!H44</f>
        <v>0.11684535503788943</v>
      </c>
      <c r="O41" s="82">
        <f t="shared" si="3"/>
        <v>2.9817095661571074</v>
      </c>
      <c r="P41" s="76">
        <f>分析係数表!C44</f>
        <v>0.68535687071374141</v>
      </c>
      <c r="Q41" s="82">
        <f>O41*P41</f>
        <v>2.0435351376386626</v>
      </c>
      <c r="R41" s="83">
        <v>2.0817910545713536</v>
      </c>
      <c r="S41" s="84">
        <f>I41+R41</f>
        <v>2.1452901893502125</v>
      </c>
      <c r="T41" s="85">
        <f>分析係数表!F44</f>
        <v>0.52366979655712054</v>
      </c>
      <c r="U41" s="86">
        <f>S41*T41</f>
        <v>1.1234236770130124</v>
      </c>
      <c r="V41" s="87">
        <f>分析係数表!D44</f>
        <v>0.16265649452269171</v>
      </c>
      <c r="W41" s="167">
        <f>ROUND(S41*V41,0)</f>
        <v>0</v>
      </c>
      <c r="X41" s="76">
        <f>分析係数表!E44</f>
        <v>0.12729851330203443</v>
      </c>
      <c r="Y41" s="166">
        <f>ROUND(S41*X41,0)</f>
        <v>0</v>
      </c>
    </row>
    <row r="42" spans="1:25" x14ac:dyDescent="0.2">
      <c r="A42" s="6" t="s">
        <v>341</v>
      </c>
      <c r="B42" s="5" t="s">
        <v>278</v>
      </c>
      <c r="C42" s="90"/>
      <c r="D42" s="107">
        <f>投入係数表!AL42</f>
        <v>5.2698938492810356E-3</v>
      </c>
      <c r="E42" s="110">
        <f t="shared" si="9"/>
        <v>0.52698938492810354</v>
      </c>
      <c r="F42" s="85">
        <f>分析係数表!C45</f>
        <v>1</v>
      </c>
      <c r="G42" s="110">
        <f>E42*F42</f>
        <v>0.52698938492810354</v>
      </c>
      <c r="H42" s="110">
        <v>0.59562205061840323</v>
      </c>
      <c r="I42" s="110">
        <f>C42+H42</f>
        <v>0.59562205061840323</v>
      </c>
      <c r="J42" s="85">
        <f>分析係数表!G45</f>
        <v>0</v>
      </c>
      <c r="K42" s="111">
        <f>I42*J42</f>
        <v>0</v>
      </c>
      <c r="L42" s="79"/>
      <c r="M42" s="80"/>
      <c r="N42" s="81">
        <f>分析係数表!H45</f>
        <v>0</v>
      </c>
      <c r="O42" s="82">
        <f t="shared" si="3"/>
        <v>0</v>
      </c>
      <c r="P42" s="76">
        <f>分析係数表!C45</f>
        <v>1</v>
      </c>
      <c r="Q42" s="82">
        <f>O42*P42</f>
        <v>0</v>
      </c>
      <c r="R42" s="83">
        <v>8.1543942636426198E-2</v>
      </c>
      <c r="S42" s="84">
        <f>I42+R42</f>
        <v>0.6771659932548294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4.366483475118573E-3</v>
      </c>
      <c r="E43" s="110">
        <f t="shared" si="9"/>
        <v>0.43664834751185727</v>
      </c>
      <c r="F43" s="85">
        <f>分析係数表!C46</f>
        <v>1</v>
      </c>
      <c r="G43" s="110">
        <f>E43*F43</f>
        <v>0.43664834751185727</v>
      </c>
      <c r="H43" s="110">
        <v>0.50854095626246365</v>
      </c>
      <c r="I43" s="110">
        <f>C43+H43</f>
        <v>0.50854095626246365</v>
      </c>
      <c r="J43" s="85">
        <f>分析係数表!G46</f>
        <v>9.2635479388605835E-3</v>
      </c>
      <c r="K43" s="111">
        <f>I43*J43</f>
        <v>4.7108935272113352E-3</v>
      </c>
      <c r="L43" s="79"/>
      <c r="M43" s="80"/>
      <c r="N43" s="81">
        <f>分析係数表!H46</f>
        <v>4.7106371035644121E-2</v>
      </c>
      <c r="O43" s="82">
        <f t="shared" si="3"/>
        <v>1.20208045153682</v>
      </c>
      <c r="P43" s="76">
        <f>分析係数表!C46</f>
        <v>1</v>
      </c>
      <c r="Q43" s="82">
        <f>O43*P43</f>
        <v>1.20208045153682</v>
      </c>
      <c r="R43" s="83">
        <v>1.2865107768827699</v>
      </c>
      <c r="S43" s="84">
        <f>I43+R43</f>
        <v>1.7950517331452336</v>
      </c>
      <c r="T43" s="85">
        <f>分析係数表!F46</f>
        <v>0.31310792033348772</v>
      </c>
      <c r="U43" s="86">
        <f>S43*T43</f>
        <v>0.56204491505612686</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108">
        <f>投入係数表!AL44</f>
        <v>0.41127757283746141</v>
      </c>
      <c r="E44" s="96">
        <f>SUM(E5:E43)</f>
        <v>41.127757283746135</v>
      </c>
      <c r="F44" s="98">
        <f>分析係数表!C47</f>
        <v>0.38982283979167087</v>
      </c>
      <c r="G44" s="96">
        <f>SUM(G5:G43)</f>
        <v>12.834067002873022</v>
      </c>
      <c r="H44" s="96">
        <f>SUM(H5:H43)</f>
        <v>15.139963770661288</v>
      </c>
      <c r="I44" s="96">
        <f>SUM(I5:I43)</f>
        <v>115.1399637706613</v>
      </c>
      <c r="J44" s="98">
        <f>分析係数表!G47</f>
        <v>0.23326731469175374</v>
      </c>
      <c r="K44" s="112">
        <f>SUM(K5:K43)</f>
        <v>40.699244294574704</v>
      </c>
      <c r="L44" s="94">
        <f>最終需要_まとめ!$L$33</f>
        <v>0.627</v>
      </c>
      <c r="M44" s="91">
        <f>K44*L44</f>
        <v>25.518426172698341</v>
      </c>
      <c r="N44" s="95">
        <f>分析係数表!H47</f>
        <v>1</v>
      </c>
      <c r="O44" s="96">
        <f>SUM(O5:O43)</f>
        <v>25.518426172698341</v>
      </c>
      <c r="P44" s="92">
        <f>分析係数表!C47</f>
        <v>0.38982283979167087</v>
      </c>
      <c r="Q44" s="96">
        <f>SUM(Q5:Q43)</f>
        <v>13.259801965647544</v>
      </c>
      <c r="R44" s="91">
        <f>SUM(R5:R43)</f>
        <v>15.685540038374777</v>
      </c>
      <c r="S44" s="97">
        <f>SUM(S5:S43)</f>
        <v>130.82550380903606</v>
      </c>
      <c r="T44" s="98">
        <f>分析係数表!F47</f>
        <v>0.43488259974461208</v>
      </c>
      <c r="U44" s="99">
        <f>SUM(U5:U43)</f>
        <v>74.343412421538787</v>
      </c>
      <c r="V44" s="100">
        <f>分析係数表!D47</f>
        <v>5.7416673181664192E-2</v>
      </c>
      <c r="W44" s="164">
        <f>SUM(W5:W43)</f>
        <v>10</v>
      </c>
      <c r="X44" s="92">
        <f>分析係数表!E47</f>
        <v>4.8986266385218774E-2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1.716549295774648E-2</v>
      </c>
      <c r="E5" s="110">
        <f>$C$41*D5</f>
        <v>1.716549295774648</v>
      </c>
      <c r="F5" s="85">
        <f>分析係数表!C8</f>
        <v>0.24707259953161598</v>
      </c>
      <c r="G5" s="110">
        <f t="shared" ref="G5:G38" si="0">E5*F5</f>
        <v>0.42411229673120704</v>
      </c>
      <c r="H5" s="110">
        <f t="array" ref="H5:H43">MMULT(逆行列係数!C5:AO43,'37'!G5:G43)</f>
        <v>0.56878960224369735</v>
      </c>
      <c r="I5" s="110">
        <f t="shared" ref="I5:I38" si="1">C5+H5</f>
        <v>0.56878960224369735</v>
      </c>
      <c r="J5" s="85">
        <f>分析係数表!G8</f>
        <v>0.12001140250855188</v>
      </c>
      <c r="K5" s="111">
        <f t="shared" ref="K5:K38" si="2">I5*J5</f>
        <v>6.8261237897547483E-2</v>
      </c>
      <c r="L5" s="79" t="s">
        <v>177</v>
      </c>
      <c r="M5" s="80" t="s">
        <v>177</v>
      </c>
      <c r="N5" s="81">
        <f>分析係数表!H8</f>
        <v>1.0676396295256806E-2</v>
      </c>
      <c r="O5" s="82">
        <f t="shared" ref="O5:O43" si="3">$M$44*N5</f>
        <v>0.21385437263825396</v>
      </c>
      <c r="P5" s="76">
        <f>分析係数表!C8</f>
        <v>0.24707259953161598</v>
      </c>
      <c r="Q5" s="82">
        <f t="shared" ref="Q5:Q38" si="4">O5*P5</f>
        <v>5.2837555768936298E-2</v>
      </c>
      <c r="R5" s="83">
        <f t="array" ref="R5:R43">MMULT(逆行列係数!C5:AO43,'37'!Q5:Q43)</f>
        <v>8.2599428271509887E-2</v>
      </c>
      <c r="S5" s="84">
        <f t="shared" ref="S5:S38" si="5">I5+R5</f>
        <v>0.65138903051520725</v>
      </c>
      <c r="T5" s="85">
        <f>分析係数表!F8</f>
        <v>0.45011402508551879</v>
      </c>
      <c r="U5" s="86">
        <f t="shared" ref="U5:U38" si="6">S5*T5</f>
        <v>0.29319933842175377</v>
      </c>
      <c r="V5" s="87">
        <f>分析係数表!D8</f>
        <v>0.3184150513112885</v>
      </c>
      <c r="W5" s="88">
        <f t="shared" ref="W5:W38" si="7">ROUND(S5*V5,0)</f>
        <v>0</v>
      </c>
      <c r="X5" s="76">
        <f>分析係数表!E8</f>
        <v>0.16220068415051311</v>
      </c>
      <c r="Y5" s="89">
        <f t="shared" ref="Y5:Y38" si="8">ROUND(S5*X5,0)</f>
        <v>0</v>
      </c>
    </row>
    <row r="6" spans="1:25" x14ac:dyDescent="0.2">
      <c r="A6" s="6" t="s">
        <v>219</v>
      </c>
      <c r="B6" s="5" t="s">
        <v>265</v>
      </c>
      <c r="C6" s="90"/>
      <c r="D6" s="107">
        <f>投入係数表!AM6</f>
        <v>9.7809076682316121E-4</v>
      </c>
      <c r="E6" s="110">
        <f t="shared" ref="E6:E43" si="9">$C$41*D6</f>
        <v>9.7809076682316115E-2</v>
      </c>
      <c r="F6" s="85">
        <f>分析係数表!C9</f>
        <v>9.7560975609756073E-2</v>
      </c>
      <c r="G6" s="110">
        <f t="shared" si="0"/>
        <v>9.5423489446162038E-3</v>
      </c>
      <c r="H6" s="110">
        <v>1.0151367162596401E-2</v>
      </c>
      <c r="I6" s="110">
        <f t="shared" si="1"/>
        <v>1.0151367162596401E-2</v>
      </c>
      <c r="J6" s="85">
        <f>分析係数表!G9</f>
        <v>0.27272727272727271</v>
      </c>
      <c r="K6" s="111">
        <f t="shared" si="2"/>
        <v>2.7685546807081091E-3</v>
      </c>
      <c r="L6" s="79"/>
      <c r="M6" s="80"/>
      <c r="N6" s="81">
        <f>分析係数表!H9</f>
        <v>5.7255122088127987E-4</v>
      </c>
      <c r="O6" s="82">
        <f t="shared" si="3"/>
        <v>1.1468531024764408E-2</v>
      </c>
      <c r="P6" s="76">
        <f>分析係数表!C9</f>
        <v>9.7560975609756073E-2</v>
      </c>
      <c r="Q6" s="82">
        <f t="shared" si="4"/>
        <v>1.1188810755867712E-3</v>
      </c>
      <c r="R6" s="83">
        <v>1.3621829576930453E-3</v>
      </c>
      <c r="S6" s="84">
        <f t="shared" si="5"/>
        <v>1.1513550120289446E-2</v>
      </c>
      <c r="T6" s="85">
        <f>分析係数表!F9</f>
        <v>0.77272727272727271</v>
      </c>
      <c r="U6" s="86">
        <f t="shared" si="6"/>
        <v>8.8968341838600255E-3</v>
      </c>
      <c r="V6" s="87">
        <f>分析係数表!D9</f>
        <v>9.0909090909090912E-2</v>
      </c>
      <c r="W6" s="88">
        <f t="shared" si="7"/>
        <v>0</v>
      </c>
      <c r="X6" s="76">
        <f>分析係数表!E9</f>
        <v>0</v>
      </c>
      <c r="Y6" s="89">
        <f t="shared" si="8"/>
        <v>0</v>
      </c>
    </row>
    <row r="7" spans="1:25" x14ac:dyDescent="0.2">
      <c r="A7" s="6" t="s">
        <v>220</v>
      </c>
      <c r="B7" s="5" t="s">
        <v>266</v>
      </c>
      <c r="C7" s="90"/>
      <c r="D7" s="107">
        <f>投入係数表!AM7</f>
        <v>3.6189358372456966E-3</v>
      </c>
      <c r="E7" s="110">
        <f t="shared" si="9"/>
        <v>0.36189358372456965</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2.1362949948090564E-2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0.44906166219839139</v>
      </c>
      <c r="G8" s="110">
        <f t="shared" si="0"/>
        <v>0</v>
      </c>
      <c r="H8" s="110">
        <v>5.8520988941783529E-2</v>
      </c>
      <c r="I8" s="110">
        <f t="shared" si="1"/>
        <v>5.8520988941783529E-2</v>
      </c>
      <c r="J8" s="85">
        <f>分析係数表!G11</f>
        <v>0.33788395904436858</v>
      </c>
      <c r="K8" s="111">
        <f t="shared" si="2"/>
        <v>1.9773303430841532E-2</v>
      </c>
      <c r="L8" s="79"/>
      <c r="M8" s="80"/>
      <c r="N8" s="81">
        <f>分析係数表!H11</f>
        <v>-2.2452989054167835E-5</v>
      </c>
      <c r="O8" s="82">
        <f t="shared" si="3"/>
        <v>-4.4974631469664342E-4</v>
      </c>
      <c r="P8" s="76">
        <f>分析係数表!C11</f>
        <v>0.44906166219839139</v>
      </c>
      <c r="Q8" s="82">
        <f t="shared" si="4"/>
        <v>-2.0196382764527552E-4</v>
      </c>
      <c r="R8" s="83">
        <v>1.2717138646233446E-2</v>
      </c>
      <c r="S8" s="84">
        <f t="shared" si="5"/>
        <v>7.1238127588016981E-2</v>
      </c>
      <c r="T8" s="85">
        <f>分析係数表!F11</f>
        <v>0.55767918088737201</v>
      </c>
      <c r="U8" s="86">
        <f t="shared" si="6"/>
        <v>3.9728020641235408E-2</v>
      </c>
      <c r="V8" s="87">
        <f>分析係数表!D11</f>
        <v>2.9351535836177476E-2</v>
      </c>
      <c r="W8" s="88">
        <f t="shared" si="7"/>
        <v>0</v>
      </c>
      <c r="X8" s="76">
        <f>分析係数表!E11</f>
        <v>2.4573378839590442E-2</v>
      </c>
      <c r="Y8" s="89">
        <f t="shared" si="8"/>
        <v>0</v>
      </c>
    </row>
    <row r="9" spans="1:25" x14ac:dyDescent="0.2">
      <c r="A9" s="6" t="s">
        <v>222</v>
      </c>
      <c r="B9" s="5" t="s">
        <v>190</v>
      </c>
      <c r="C9" s="90"/>
      <c r="D9" s="107">
        <f>投入係数表!AM9</f>
        <v>0.12490219092331768</v>
      </c>
      <c r="E9" s="110">
        <f t="shared" si="9"/>
        <v>12.490219092331769</v>
      </c>
      <c r="F9" s="85">
        <f>分析係数表!C12</f>
        <v>0.19299381807477189</v>
      </c>
      <c r="G9" s="110">
        <f t="shared" si="0"/>
        <v>2.4105350712195199</v>
      </c>
      <c r="H9" s="110">
        <v>2.552528117312161</v>
      </c>
      <c r="I9" s="110">
        <f t="shared" si="1"/>
        <v>2.552528117312161</v>
      </c>
      <c r="J9" s="85">
        <f>分析係数表!G12</f>
        <v>0.13871320371671741</v>
      </c>
      <c r="K9" s="111">
        <f t="shared" si="2"/>
        <v>0.35406935272937096</v>
      </c>
      <c r="L9" s="79"/>
      <c r="M9" s="80"/>
      <c r="N9" s="81">
        <f>分析係数表!H12</f>
        <v>9.0137524557956775E-2</v>
      </c>
      <c r="O9" s="82">
        <f t="shared" si="3"/>
        <v>1.805506580349675</v>
      </c>
      <c r="P9" s="76">
        <f>分析係数表!C12</f>
        <v>0.19299381807477189</v>
      </c>
      <c r="Q9" s="82">
        <f t="shared" si="4"/>
        <v>0.3484516085008087</v>
      </c>
      <c r="R9" s="83">
        <v>0.40803086910027048</v>
      </c>
      <c r="S9" s="84">
        <f t="shared" si="5"/>
        <v>2.9605589864124315</v>
      </c>
      <c r="T9" s="85">
        <f>分析係数表!F12</f>
        <v>0.32372921058795973</v>
      </c>
      <c r="U9" s="86">
        <f t="shared" si="6"/>
        <v>0.95841942357038667</v>
      </c>
      <c r="V9" s="87">
        <f>分析係数表!D12</f>
        <v>2.9241820879206685E-2</v>
      </c>
      <c r="W9" s="88">
        <f t="shared" si="7"/>
        <v>0</v>
      </c>
      <c r="X9" s="76">
        <f>分析係数表!E12</f>
        <v>3.2208948231435934E-2</v>
      </c>
      <c r="Y9" s="89">
        <f t="shared" si="8"/>
        <v>0</v>
      </c>
    </row>
    <row r="10" spans="1:25" x14ac:dyDescent="0.2">
      <c r="A10" s="6" t="s">
        <v>223</v>
      </c>
      <c r="B10" s="5" t="s">
        <v>28</v>
      </c>
      <c r="C10" s="90"/>
      <c r="D10" s="107">
        <f>投入係数表!AM10</f>
        <v>4.1568857589984352E-3</v>
      </c>
      <c r="E10" s="110">
        <f t="shared" si="9"/>
        <v>0.41568857589984354</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0.28918688034994172</v>
      </c>
      <c r="P10" s="76">
        <f>分析係数表!C13</f>
        <v>0</v>
      </c>
      <c r="Q10" s="82">
        <f t="shared" si="4"/>
        <v>0</v>
      </c>
      <c r="R10" s="83">
        <v>0</v>
      </c>
      <c r="S10" s="84">
        <f t="shared" si="5"/>
        <v>0</v>
      </c>
      <c r="T10" s="85">
        <f>分析係数表!F13</f>
        <v>0.38272650296359018</v>
      </c>
      <c r="U10" s="86">
        <f t="shared" si="6"/>
        <v>0</v>
      </c>
      <c r="V10" s="87">
        <f>分析係数表!D13</f>
        <v>0.22861981371718881</v>
      </c>
      <c r="W10" s="88">
        <f t="shared" si="7"/>
        <v>0</v>
      </c>
      <c r="X10" s="76">
        <f>分析係数表!E13</f>
        <v>0.19898391193903472</v>
      </c>
      <c r="Y10" s="89">
        <f t="shared" si="8"/>
        <v>0</v>
      </c>
    </row>
    <row r="11" spans="1:25" x14ac:dyDescent="0.2">
      <c r="A11" s="6" t="s">
        <v>224</v>
      </c>
      <c r="B11" s="5" t="s">
        <v>267</v>
      </c>
      <c r="C11" s="90"/>
      <c r="D11" s="107">
        <f>投入係数表!AM11</f>
        <v>6.1619718309859151E-3</v>
      </c>
      <c r="E11" s="110">
        <f t="shared" si="9"/>
        <v>0.61619718309859151</v>
      </c>
      <c r="F11" s="85">
        <f>分析係数表!C14</f>
        <v>0.21988652218398286</v>
      </c>
      <c r="G11" s="110">
        <f t="shared" si="0"/>
        <v>0.13549345557111619</v>
      </c>
      <c r="H11" s="110">
        <v>0.31156325520478451</v>
      </c>
      <c r="I11" s="110">
        <f t="shared" si="1"/>
        <v>0.31156325520478451</v>
      </c>
      <c r="J11" s="85">
        <f>分析係数表!G14</f>
        <v>0.16684014869888475</v>
      </c>
      <c r="K11" s="111">
        <f t="shared" si="2"/>
        <v>5.1981259827474827E-2</v>
      </c>
      <c r="L11" s="79"/>
      <c r="M11" s="80"/>
      <c r="N11" s="81">
        <f>分析係数表!H14</f>
        <v>1.1338759472354757E-3</v>
      </c>
      <c r="O11" s="82">
        <f t="shared" si="3"/>
        <v>2.2712188892180494E-2</v>
      </c>
      <c r="P11" s="76">
        <f>分析係数表!C14</f>
        <v>0.21988652218398286</v>
      </c>
      <c r="Q11" s="82">
        <f t="shared" si="4"/>
        <v>4.994104226687255E-3</v>
      </c>
      <c r="R11" s="83">
        <v>5.7323762745015605E-2</v>
      </c>
      <c r="S11" s="84">
        <f t="shared" si="5"/>
        <v>0.36888701794980011</v>
      </c>
      <c r="T11" s="85">
        <f>分析係数表!F14</f>
        <v>0.30074349442379184</v>
      </c>
      <c r="U11" s="86">
        <f t="shared" si="6"/>
        <v>0.11094037082579492</v>
      </c>
      <c r="V11" s="87">
        <f>分析係数表!D14</f>
        <v>4.8401486988847581E-2</v>
      </c>
      <c r="W11" s="88">
        <f t="shared" si="7"/>
        <v>0</v>
      </c>
      <c r="X11" s="76">
        <f>分析係数表!E14</f>
        <v>4.5501858736059476E-2</v>
      </c>
      <c r="Y11" s="89">
        <f t="shared" si="8"/>
        <v>0</v>
      </c>
    </row>
    <row r="12" spans="1:25" x14ac:dyDescent="0.2">
      <c r="A12" s="6" t="s">
        <v>225</v>
      </c>
      <c r="B12" s="5" t="s">
        <v>29</v>
      </c>
      <c r="C12" s="90"/>
      <c r="D12" s="107">
        <f>投入係数表!AM12</f>
        <v>5.8196400625978089E-3</v>
      </c>
      <c r="E12" s="110">
        <f t="shared" si="9"/>
        <v>0.58196400625978084</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0.16460715117897148</v>
      </c>
      <c r="P12" s="76">
        <f>分析係数表!C15</f>
        <v>0</v>
      </c>
      <c r="Q12" s="82">
        <f t="shared" si="4"/>
        <v>0</v>
      </c>
      <c r="R12" s="83">
        <v>0</v>
      </c>
      <c r="S12" s="84">
        <f t="shared" si="5"/>
        <v>0</v>
      </c>
      <c r="T12" s="85">
        <f>分析係数表!F15</f>
        <v>0.30247314514114415</v>
      </c>
      <c r="U12" s="86">
        <f t="shared" si="6"/>
        <v>0</v>
      </c>
      <c r="V12" s="87">
        <f>分析係数表!D15</f>
        <v>2.9777666749937547E-2</v>
      </c>
      <c r="W12" s="88">
        <f t="shared" si="7"/>
        <v>0</v>
      </c>
      <c r="X12" s="76">
        <f>分析係数表!E15</f>
        <v>2.7329502872845367E-2</v>
      </c>
      <c r="Y12" s="89">
        <f t="shared" si="8"/>
        <v>0</v>
      </c>
    </row>
    <row r="13" spans="1:25" x14ac:dyDescent="0.2">
      <c r="A13" s="6" t="s">
        <v>226</v>
      </c>
      <c r="B13" s="5" t="s">
        <v>30</v>
      </c>
      <c r="C13" s="90"/>
      <c r="D13" s="107">
        <f>投入係数表!AM13</f>
        <v>4.9882629107981221E-3</v>
      </c>
      <c r="E13" s="110">
        <f t="shared" si="9"/>
        <v>0.49882629107981219</v>
      </c>
      <c r="F13" s="85">
        <f>分析係数表!C16</f>
        <v>4.5651796563096703E-2</v>
      </c>
      <c r="G13" s="110">
        <f t="shared" si="0"/>
        <v>2.2772316360699645E-2</v>
      </c>
      <c r="H13" s="110">
        <v>3.125798444220388E-2</v>
      </c>
      <c r="I13" s="110">
        <f t="shared" si="1"/>
        <v>3.125798444220388E-2</v>
      </c>
      <c r="J13" s="85">
        <f>分析係数表!G16</f>
        <v>3.2758620689655175E-2</v>
      </c>
      <c r="K13" s="111">
        <f t="shared" si="2"/>
        <v>1.0239684558652996E-3</v>
      </c>
      <c r="L13" s="79"/>
      <c r="M13" s="80"/>
      <c r="N13" s="81">
        <f>分析係数表!H16</f>
        <v>1.6682570867246702E-2</v>
      </c>
      <c r="O13" s="82">
        <f t="shared" si="3"/>
        <v>0.33416151181960607</v>
      </c>
      <c r="P13" s="76">
        <f>分析係数表!C16</f>
        <v>4.5651796563096703E-2</v>
      </c>
      <c r="Q13" s="82">
        <f t="shared" si="4"/>
        <v>1.5255073356805491E-2</v>
      </c>
      <c r="R13" s="83">
        <v>1.8984500032071087E-2</v>
      </c>
      <c r="S13" s="84">
        <f t="shared" si="5"/>
        <v>5.024248447427497E-2</v>
      </c>
      <c r="T13" s="85">
        <f>分析係数表!F16</f>
        <v>0.28965517241379313</v>
      </c>
      <c r="U13" s="86">
        <f t="shared" si="6"/>
        <v>1.4552995502893441E-2</v>
      </c>
      <c r="V13" s="87">
        <f>分析係数表!D16</f>
        <v>1.5517241379310345E-2</v>
      </c>
      <c r="W13" s="88">
        <f t="shared" si="7"/>
        <v>0</v>
      </c>
      <c r="X13" s="76">
        <f>分析係数表!E16</f>
        <v>1.5517241379310345E-2</v>
      </c>
      <c r="Y13" s="89">
        <f t="shared" si="8"/>
        <v>0</v>
      </c>
    </row>
    <row r="14" spans="1:25" x14ac:dyDescent="0.2">
      <c r="A14" s="6" t="s">
        <v>2</v>
      </c>
      <c r="B14" s="5" t="s">
        <v>364</v>
      </c>
      <c r="C14" s="90"/>
      <c r="D14" s="107">
        <f>投入係数表!AM14</f>
        <v>3.0320813771517996E-3</v>
      </c>
      <c r="E14" s="110">
        <f t="shared" si="9"/>
        <v>0.30320813771517996</v>
      </c>
      <c r="F14" s="85">
        <f>分析係数表!C17</f>
        <v>0.18709439528023597</v>
      </c>
      <c r="G14" s="110">
        <f t="shared" si="0"/>
        <v>5.6728543169868105E-2</v>
      </c>
      <c r="H14" s="110">
        <v>0.10780382750107899</v>
      </c>
      <c r="I14" s="110">
        <f t="shared" si="1"/>
        <v>0.10780382750107899</v>
      </c>
      <c r="J14" s="85">
        <f>分析係数表!G17</f>
        <v>0.21183949688973955</v>
      </c>
      <c r="K14" s="111">
        <f t="shared" si="2"/>
        <v>2.2837108580616841E-2</v>
      </c>
      <c r="L14" s="79"/>
      <c r="M14" s="80"/>
      <c r="N14" s="81">
        <f>分析係数表!H17</f>
        <v>2.9525680606230704E-3</v>
      </c>
      <c r="O14" s="82">
        <f t="shared" si="3"/>
        <v>5.9141640382608607E-2</v>
      </c>
      <c r="P14" s="76">
        <f>分析係数表!C17</f>
        <v>0.18709439528023597</v>
      </c>
      <c r="Q14" s="82">
        <f t="shared" si="4"/>
        <v>1.1065069443265341E-2</v>
      </c>
      <c r="R14" s="83">
        <v>3.1096297966746424E-2</v>
      </c>
      <c r="S14" s="84">
        <f t="shared" si="5"/>
        <v>0.1389001254678254</v>
      </c>
      <c r="T14" s="85">
        <f>分析係数表!F17</f>
        <v>0.32134800738259622</v>
      </c>
      <c r="U14" s="86">
        <f t="shared" si="6"/>
        <v>4.4635278544278296E-2</v>
      </c>
      <c r="V14" s="87">
        <f>分析係数表!D17</f>
        <v>5.1062957139927541E-2</v>
      </c>
      <c r="W14" s="88">
        <f t="shared" si="7"/>
        <v>0</v>
      </c>
      <c r="X14" s="76">
        <f>分析係数表!E17</f>
        <v>4.9900881810103222E-2</v>
      </c>
      <c r="Y14" s="89">
        <f t="shared" si="8"/>
        <v>0</v>
      </c>
    </row>
    <row r="15" spans="1:25" x14ac:dyDescent="0.2">
      <c r="A15" s="6" t="s">
        <v>3</v>
      </c>
      <c r="B15" s="5" t="s">
        <v>31</v>
      </c>
      <c r="C15" s="90"/>
      <c r="D15" s="107">
        <f>投入係数表!AM15</f>
        <v>1.4182316118935838E-3</v>
      </c>
      <c r="E15" s="110">
        <f t="shared" si="9"/>
        <v>0.14182316118935839</v>
      </c>
      <c r="F15" s="85">
        <f>分析係数表!C18</f>
        <v>0.19379844961240311</v>
      </c>
      <c r="G15" s="110">
        <f t="shared" si="0"/>
        <v>2.7485108757627597E-2</v>
      </c>
      <c r="H15" s="110">
        <v>3.6857310440138853E-2</v>
      </c>
      <c r="I15" s="110">
        <f t="shared" si="1"/>
        <v>3.6857310440138853E-2</v>
      </c>
      <c r="J15" s="85">
        <f>分析係数表!G18</f>
        <v>0.21558441558441557</v>
      </c>
      <c r="K15" s="111">
        <f t="shared" si="2"/>
        <v>7.945861731250713E-3</v>
      </c>
      <c r="L15" s="79"/>
      <c r="M15" s="80"/>
      <c r="N15" s="81">
        <f>分析係数表!H18</f>
        <v>4.3783328655627279E-4</v>
      </c>
      <c r="O15" s="82">
        <f t="shared" si="3"/>
        <v>8.7700531365845474E-3</v>
      </c>
      <c r="P15" s="76">
        <f>分析係数表!C18</f>
        <v>0.19379844961240311</v>
      </c>
      <c r="Q15" s="82">
        <f t="shared" si="4"/>
        <v>1.6996227008884784E-3</v>
      </c>
      <c r="R15" s="83">
        <v>5.641612610205511E-3</v>
      </c>
      <c r="S15" s="84">
        <f t="shared" si="5"/>
        <v>4.2498923050344362E-2</v>
      </c>
      <c r="T15" s="85">
        <f>分析係数表!F18</f>
        <v>0.45643447461629277</v>
      </c>
      <c r="U15" s="86">
        <f t="shared" si="6"/>
        <v>1.9397973614242184E-2</v>
      </c>
      <c r="V15" s="87">
        <f>分析係数表!D18</f>
        <v>7.5088547815820542E-2</v>
      </c>
      <c r="W15" s="88">
        <f t="shared" si="7"/>
        <v>0</v>
      </c>
      <c r="X15" s="76">
        <f>分析係数表!E18</f>
        <v>7.5796930342384883E-2</v>
      </c>
      <c r="Y15" s="89">
        <f t="shared" si="8"/>
        <v>0</v>
      </c>
    </row>
    <row r="16" spans="1:25" x14ac:dyDescent="0.2">
      <c r="A16" s="6" t="s">
        <v>4</v>
      </c>
      <c r="B16" s="5" t="s">
        <v>32</v>
      </c>
      <c r="C16" s="90"/>
      <c r="D16" s="107">
        <f>投入係数表!AM16</f>
        <v>0</v>
      </c>
      <c r="E16" s="110">
        <f t="shared" si="9"/>
        <v>0</v>
      </c>
      <c r="F16" s="85">
        <f>分析係数表!C19</f>
        <v>0.18975946996975368</v>
      </c>
      <c r="G16" s="110">
        <f t="shared" si="0"/>
        <v>0</v>
      </c>
      <c r="H16" s="110">
        <v>6.4785346024482156E-3</v>
      </c>
      <c r="I16" s="110">
        <f t="shared" si="1"/>
        <v>6.4785346024482156E-3</v>
      </c>
      <c r="J16" s="85">
        <f>分析係数表!G19</f>
        <v>5.7642820380854352E-2</v>
      </c>
      <c r="K16" s="111">
        <f t="shared" si="2"/>
        <v>3.7344100642007217E-4</v>
      </c>
      <c r="L16" s="79"/>
      <c r="M16" s="80"/>
      <c r="N16" s="81">
        <f>分析係数表!H19</f>
        <v>-1.1226494527083918E-4</v>
      </c>
      <c r="O16" s="82">
        <f t="shared" si="3"/>
        <v>-2.248731573483217E-3</v>
      </c>
      <c r="P16" s="76">
        <f>分析係数表!C19</f>
        <v>0.18975946996975368</v>
      </c>
      <c r="Q16" s="82">
        <f t="shared" si="4"/>
        <v>-4.2671811148842546E-4</v>
      </c>
      <c r="R16" s="83">
        <v>4.1480381109153348E-3</v>
      </c>
      <c r="S16" s="84">
        <f t="shared" si="5"/>
        <v>1.062657271336355E-2</v>
      </c>
      <c r="T16" s="85">
        <f>分析係数表!F19</f>
        <v>0.23974952822096415</v>
      </c>
      <c r="U16" s="86">
        <f t="shared" si="6"/>
        <v>2.5477157946346821E-3</v>
      </c>
      <c r="V16" s="87">
        <f>分析係数表!D19</f>
        <v>4.54623434551381E-3</v>
      </c>
      <c r="W16" s="88">
        <f t="shared" si="7"/>
        <v>0</v>
      </c>
      <c r="X16" s="76">
        <f>分析係数表!E19</f>
        <v>4.7177903585520669E-3</v>
      </c>
      <c r="Y16" s="89">
        <f t="shared" si="8"/>
        <v>0</v>
      </c>
    </row>
    <row r="17" spans="1:25" x14ac:dyDescent="0.2">
      <c r="A17" s="6" t="s">
        <v>5</v>
      </c>
      <c r="B17" s="5" t="s">
        <v>33</v>
      </c>
      <c r="C17" s="90"/>
      <c r="D17" s="107">
        <f>投入係数表!AM17</f>
        <v>2.9342723004694836E-4</v>
      </c>
      <c r="E17" s="110">
        <f t="shared" si="9"/>
        <v>2.9342723004694836E-2</v>
      </c>
      <c r="F17" s="85">
        <f>分析係数表!C20</f>
        <v>6.5301867121599799E-2</v>
      </c>
      <c r="G17" s="110">
        <f t="shared" si="0"/>
        <v>1.9161345986384918E-3</v>
      </c>
      <c r="H17" s="110">
        <v>4.2956576607140256E-3</v>
      </c>
      <c r="I17" s="110">
        <f t="shared" si="1"/>
        <v>4.2956576607140256E-3</v>
      </c>
      <c r="J17" s="85">
        <f>分析係数表!G20</f>
        <v>0.10011990407673861</v>
      </c>
      <c r="K17" s="111">
        <f t="shared" si="2"/>
        <v>4.3008083293719562E-4</v>
      </c>
      <c r="L17" s="79"/>
      <c r="M17" s="80"/>
      <c r="N17" s="81">
        <f>分析係数表!H20</f>
        <v>5.5009823182711204E-4</v>
      </c>
      <c r="O17" s="82">
        <f t="shared" si="3"/>
        <v>1.1018784710067765E-2</v>
      </c>
      <c r="P17" s="76">
        <f>分析係数表!C20</f>
        <v>6.5301867121599799E-2</v>
      </c>
      <c r="Q17" s="82">
        <f t="shared" si="4"/>
        <v>7.1954721497836081E-4</v>
      </c>
      <c r="R17" s="83">
        <v>2.999713124498574E-3</v>
      </c>
      <c r="S17" s="84">
        <f t="shared" si="5"/>
        <v>7.2953707852125996E-3</v>
      </c>
      <c r="T17" s="85">
        <f>分析係数表!F20</f>
        <v>0.22242206235011991</v>
      </c>
      <c r="U17" s="86">
        <f t="shared" si="6"/>
        <v>1.6226514156558001E-3</v>
      </c>
      <c r="V17" s="87">
        <f>分析係数表!D20</f>
        <v>4.3465227817745804E-2</v>
      </c>
      <c r="W17" s="88">
        <f t="shared" si="7"/>
        <v>0</v>
      </c>
      <c r="X17" s="76">
        <f>分析係数表!E20</f>
        <v>4.6762589928057555E-2</v>
      </c>
      <c r="Y17" s="89">
        <f t="shared" si="8"/>
        <v>0</v>
      </c>
    </row>
    <row r="18" spans="1:25" x14ac:dyDescent="0.2">
      <c r="A18" s="6" t="s">
        <v>6</v>
      </c>
      <c r="B18" s="5" t="s">
        <v>34</v>
      </c>
      <c r="C18" s="90"/>
      <c r="D18" s="107">
        <f>投入係数表!AM18</f>
        <v>2.494131455399061E-3</v>
      </c>
      <c r="E18" s="110">
        <f t="shared" si="9"/>
        <v>0.24941314553990609</v>
      </c>
      <c r="F18" s="85">
        <f>分析係数表!C21</f>
        <v>0.11128404669260705</v>
      </c>
      <c r="G18" s="110">
        <f t="shared" si="0"/>
        <v>2.7755704134012908E-2</v>
      </c>
      <c r="H18" s="110">
        <v>3.8864756521492676E-2</v>
      </c>
      <c r="I18" s="110">
        <f t="shared" si="1"/>
        <v>3.8864756521492676E-2</v>
      </c>
      <c r="J18" s="85">
        <f>分析係数表!G21</f>
        <v>0.28512917454316322</v>
      </c>
      <c r="K18" s="111">
        <f t="shared" si="2"/>
        <v>1.1081475945794226E-2</v>
      </c>
      <c r="L18" s="79"/>
      <c r="M18" s="80"/>
      <c r="N18" s="81">
        <f>分析係数表!H21</f>
        <v>9.2057255122088126E-4</v>
      </c>
      <c r="O18" s="82">
        <f t="shared" si="3"/>
        <v>1.843959890256238E-2</v>
      </c>
      <c r="P18" s="76">
        <f>分析係数表!C21</f>
        <v>0.11128404669260705</v>
      </c>
      <c r="Q18" s="82">
        <f t="shared" si="4"/>
        <v>2.0520331852656977E-3</v>
      </c>
      <c r="R18" s="83">
        <v>6.927609203413513E-3</v>
      </c>
      <c r="S18" s="84">
        <f t="shared" si="5"/>
        <v>4.5792365724906192E-2</v>
      </c>
      <c r="T18" s="85">
        <f>分析係数表!F21</f>
        <v>0.42485822306238186</v>
      </c>
      <c r="U18" s="86">
        <f t="shared" si="6"/>
        <v>1.9455263131706365E-2</v>
      </c>
      <c r="V18" s="87">
        <f>分析係数表!D21</f>
        <v>9.2470069313169506E-2</v>
      </c>
      <c r="W18" s="88">
        <f t="shared" si="7"/>
        <v>0</v>
      </c>
      <c r="X18" s="76">
        <f>分析係数表!E21</f>
        <v>8.1758034026465032E-2</v>
      </c>
      <c r="Y18" s="89">
        <f t="shared" si="8"/>
        <v>0</v>
      </c>
    </row>
    <row r="19" spans="1:25" x14ac:dyDescent="0.2">
      <c r="A19" s="6" t="s">
        <v>7</v>
      </c>
      <c r="B19" s="5" t="s">
        <v>268</v>
      </c>
      <c r="C19" s="90"/>
      <c r="D19" s="107">
        <f>投入係数表!AM19</f>
        <v>0</v>
      </c>
      <c r="E19" s="110">
        <f t="shared" si="9"/>
        <v>0</v>
      </c>
      <c r="F19" s="85">
        <f>分析係数表!C22</f>
        <v>0.13366912049593183</v>
      </c>
      <c r="G19" s="110">
        <f t="shared" si="0"/>
        <v>0</v>
      </c>
      <c r="H19" s="110">
        <v>5.4712282109603445E-3</v>
      </c>
      <c r="I19" s="110">
        <f t="shared" si="1"/>
        <v>5.4712282109603445E-3</v>
      </c>
      <c r="J19" s="85">
        <f>分析係数表!G22</f>
        <v>0.19466531325776801</v>
      </c>
      <c r="K19" s="111">
        <f t="shared" si="2"/>
        <v>1.0650583535913331E-3</v>
      </c>
      <c r="L19" s="79"/>
      <c r="M19" s="80"/>
      <c r="N19" s="81">
        <f>分析係数表!H22</f>
        <v>4.490597810833567E-5</v>
      </c>
      <c r="O19" s="82">
        <f t="shared" si="3"/>
        <v>8.9949262939328684E-4</v>
      </c>
      <c r="P19" s="76">
        <f>分析係数表!C22</f>
        <v>0.13366912049593183</v>
      </c>
      <c r="Q19" s="82">
        <f t="shared" si="4"/>
        <v>1.2023438866357381E-4</v>
      </c>
      <c r="R19" s="83">
        <v>2.0767633110437634E-3</v>
      </c>
      <c r="S19" s="84">
        <f t="shared" si="5"/>
        <v>7.5479915220041079E-3</v>
      </c>
      <c r="T19" s="85">
        <f>分析係数表!F22</f>
        <v>0.41154908926859529</v>
      </c>
      <c r="U19" s="86">
        <f t="shared" si="6"/>
        <v>3.1063690366878692E-3</v>
      </c>
      <c r="V19" s="87">
        <f>分析係数表!D22</f>
        <v>4.4775277730784414E-2</v>
      </c>
      <c r="W19" s="88">
        <f t="shared" si="7"/>
        <v>0</v>
      </c>
      <c r="X19" s="76">
        <f>分析係数表!E22</f>
        <v>4.7087351266001241E-2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4.4974631469664342E-4</v>
      </c>
      <c r="P20" s="76">
        <f>分析係数表!C23</f>
        <v>0</v>
      </c>
      <c r="Q20" s="82">
        <f t="shared" si="4"/>
        <v>0</v>
      </c>
      <c r="R20" s="83">
        <v>0</v>
      </c>
      <c r="S20" s="84">
        <f t="shared" si="5"/>
        <v>0</v>
      </c>
      <c r="T20" s="85">
        <f>分析係数表!F23</f>
        <v>0.43921610853881771</v>
      </c>
      <c r="U20" s="86">
        <f t="shared" si="6"/>
        <v>0</v>
      </c>
      <c r="V20" s="87">
        <f>分析係数表!D23</f>
        <v>6.2775923333692252E-2</v>
      </c>
      <c r="W20" s="88">
        <f t="shared" si="7"/>
        <v>0</v>
      </c>
      <c r="X20" s="76">
        <f>分析係数表!E23</f>
        <v>6.6759987078712182E-2</v>
      </c>
      <c r="Y20" s="89">
        <f t="shared" si="8"/>
        <v>0</v>
      </c>
    </row>
    <row r="21" spans="1:25" x14ac:dyDescent="0.2">
      <c r="A21" s="6" t="s">
        <v>9</v>
      </c>
      <c r="B21" s="5" t="s">
        <v>270</v>
      </c>
      <c r="C21" s="90"/>
      <c r="D21" s="107">
        <f>投入係数表!AM21</f>
        <v>7.8247261345852897E-4</v>
      </c>
      <c r="E21" s="110">
        <f t="shared" si="9"/>
        <v>7.82472613458529E-2</v>
      </c>
      <c r="F21" s="85">
        <f>分析係数表!C24</f>
        <v>0.55726027397260269</v>
      </c>
      <c r="G21" s="110">
        <f t="shared" si="0"/>
        <v>4.3604090295195831E-2</v>
      </c>
      <c r="H21" s="110">
        <v>6.2396680836106194E-2</v>
      </c>
      <c r="I21" s="110">
        <f t="shared" si="1"/>
        <v>6.2396680836106194E-2</v>
      </c>
      <c r="J21" s="85">
        <f>分析係数表!G24</f>
        <v>0.20783847980997625</v>
      </c>
      <c r="K21" s="111">
        <f t="shared" si="2"/>
        <v>1.2968431290164589E-2</v>
      </c>
      <c r="L21" s="79"/>
      <c r="M21" s="80"/>
      <c r="N21" s="81">
        <f>分析係数表!H24</f>
        <v>3.255683412854336E-4</v>
      </c>
      <c r="O21" s="82">
        <f t="shared" si="3"/>
        <v>6.5213215631013295E-3</v>
      </c>
      <c r="P21" s="76">
        <f>分析係数表!C24</f>
        <v>0.55726027397260269</v>
      </c>
      <c r="Q21" s="82">
        <f t="shared" si="4"/>
        <v>3.6340734409172886E-3</v>
      </c>
      <c r="R21" s="83">
        <v>1.8722348211041021E-2</v>
      </c>
      <c r="S21" s="84">
        <f t="shared" si="5"/>
        <v>8.1119029047147212E-2</v>
      </c>
      <c r="T21" s="85">
        <f>分析係数表!F24</f>
        <v>0.38954869358669836</v>
      </c>
      <c r="U21" s="86">
        <f t="shared" si="6"/>
        <v>3.1599811790337634E-2</v>
      </c>
      <c r="V21" s="87">
        <f>分析係数表!D24</f>
        <v>4.1567695961995249E-3</v>
      </c>
      <c r="W21" s="88">
        <f t="shared" si="7"/>
        <v>0</v>
      </c>
      <c r="X21" s="76">
        <f>分析係数表!E24</f>
        <v>2.3752969121140144E-3</v>
      </c>
      <c r="Y21" s="89">
        <f t="shared" si="8"/>
        <v>0</v>
      </c>
    </row>
    <row r="22" spans="1:25" x14ac:dyDescent="0.2">
      <c r="A22" s="6" t="s">
        <v>10</v>
      </c>
      <c r="B22" s="5" t="s">
        <v>271</v>
      </c>
      <c r="C22" s="90"/>
      <c r="D22" s="107">
        <f>投入係数表!AM22</f>
        <v>0</v>
      </c>
      <c r="E22" s="110">
        <f t="shared" si="9"/>
        <v>0</v>
      </c>
      <c r="F22" s="85">
        <f>分析係数表!C25</f>
        <v>7.2460776218001621E-2</v>
      </c>
      <c r="G22" s="110">
        <f t="shared" si="0"/>
        <v>0</v>
      </c>
      <c r="H22" s="110">
        <v>1.369553645112798E-2</v>
      </c>
      <c r="I22" s="110">
        <f t="shared" si="1"/>
        <v>1.369553645112798E-2</v>
      </c>
      <c r="J22" s="85">
        <f>分析係数表!G25</f>
        <v>0.19694960212201593</v>
      </c>
      <c r="K22" s="111">
        <f t="shared" si="2"/>
        <v>2.6973304548972218E-3</v>
      </c>
      <c r="L22" s="79"/>
      <c r="M22" s="80"/>
      <c r="N22" s="81">
        <f>分析係数表!H25</f>
        <v>5.0519225371877636E-4</v>
      </c>
      <c r="O22" s="82">
        <f t="shared" si="3"/>
        <v>1.0119292080674478E-2</v>
      </c>
      <c r="P22" s="76">
        <f>分析係数表!C25</f>
        <v>7.2460776218001621E-2</v>
      </c>
      <c r="Q22" s="82">
        <f t="shared" si="4"/>
        <v>7.3325175894234937E-4</v>
      </c>
      <c r="R22" s="83">
        <v>1.0737681828807992E-2</v>
      </c>
      <c r="S22" s="84">
        <f t="shared" si="5"/>
        <v>2.443321827993597E-2</v>
      </c>
      <c r="T22" s="85">
        <f>分析係数表!F25</f>
        <v>0.34811560565870908</v>
      </c>
      <c r="U22" s="86">
        <f t="shared" si="6"/>
        <v>8.5055845797113519E-3</v>
      </c>
      <c r="V22" s="87">
        <f>分析係数表!D25</f>
        <v>1.248894783377542E-2</v>
      </c>
      <c r="W22" s="88">
        <f t="shared" si="7"/>
        <v>0</v>
      </c>
      <c r="X22" s="76">
        <f>分析係数表!E25</f>
        <v>1.1715296198054819E-2</v>
      </c>
      <c r="Y22" s="89">
        <f t="shared" si="8"/>
        <v>0</v>
      </c>
    </row>
    <row r="23" spans="1:25" x14ac:dyDescent="0.2">
      <c r="A23" s="6" t="s">
        <v>11</v>
      </c>
      <c r="B23" s="5" t="s">
        <v>35</v>
      </c>
      <c r="C23" s="90"/>
      <c r="D23" s="107">
        <f>投入係数表!AM23</f>
        <v>1.4671361502347418E-4</v>
      </c>
      <c r="E23" s="110">
        <f t="shared" si="9"/>
        <v>1.4671361502347418E-2</v>
      </c>
      <c r="F23" s="85">
        <f>分析係数表!C26</f>
        <v>0.52994639944068989</v>
      </c>
      <c r="G23" s="110">
        <f t="shared" si="0"/>
        <v>7.7750352030617649E-3</v>
      </c>
      <c r="H23" s="110">
        <v>2.8275457039457337E-2</v>
      </c>
      <c r="I23" s="110">
        <f t="shared" si="1"/>
        <v>2.8275457039457337E-2</v>
      </c>
      <c r="J23" s="85">
        <f>分析係数表!G26</f>
        <v>0.19649205047072152</v>
      </c>
      <c r="K23" s="111">
        <f t="shared" si="2"/>
        <v>5.5559025316797694E-3</v>
      </c>
      <c r="L23" s="79"/>
      <c r="M23" s="80"/>
      <c r="N23" s="81">
        <f>分析係数表!H26</f>
        <v>1.0148751052483862E-2</v>
      </c>
      <c r="O23" s="82">
        <f t="shared" si="3"/>
        <v>0.20328533424288284</v>
      </c>
      <c r="P23" s="76">
        <f>分析係数表!C26</f>
        <v>0.52994639944068989</v>
      </c>
      <c r="Q23" s="82">
        <f t="shared" si="4"/>
        <v>0.10773033094111294</v>
      </c>
      <c r="R23" s="83">
        <v>0.12589360377802539</v>
      </c>
      <c r="S23" s="84">
        <f t="shared" si="5"/>
        <v>0.15416906081748272</v>
      </c>
      <c r="T23" s="85">
        <f>分析係数表!F26</f>
        <v>0.33286456502207118</v>
      </c>
      <c r="U23" s="86">
        <f t="shared" si="6"/>
        <v>5.1317417368872624E-2</v>
      </c>
      <c r="V23" s="87">
        <f>分析係数表!D26</f>
        <v>1.68365951794992E-2</v>
      </c>
      <c r="W23" s="88">
        <f t="shared" si="7"/>
        <v>0</v>
      </c>
      <c r="X23" s="76">
        <f>分析係数表!E26</f>
        <v>1.8360092191101216E-2</v>
      </c>
      <c r="Y23" s="89">
        <f t="shared" si="8"/>
        <v>0</v>
      </c>
    </row>
    <row r="24" spans="1:25" x14ac:dyDescent="0.2">
      <c r="A24" s="6" t="s">
        <v>12</v>
      </c>
      <c r="B24" s="5" t="s">
        <v>365</v>
      </c>
      <c r="C24" s="90"/>
      <c r="D24" s="107">
        <f>投入係数表!AM24</f>
        <v>9.7809076682316121E-5</v>
      </c>
      <c r="E24" s="110">
        <f t="shared" si="9"/>
        <v>9.7809076682316125E-3</v>
      </c>
      <c r="F24" s="85">
        <f>分析係数表!C27</f>
        <v>1</v>
      </c>
      <c r="G24" s="110">
        <f t="shared" si="0"/>
        <v>9.7809076682316125E-3</v>
      </c>
      <c r="H24" s="110">
        <v>1.5105451012317504E-2</v>
      </c>
      <c r="I24" s="110">
        <f t="shared" si="1"/>
        <v>1.5105451012317504E-2</v>
      </c>
      <c r="J24" s="85">
        <f>分析係数表!G27</f>
        <v>0.17101837770961673</v>
      </c>
      <c r="K24" s="111">
        <f t="shared" si="2"/>
        <v>2.5833097266986273E-3</v>
      </c>
      <c r="L24" s="79"/>
      <c r="M24" s="80"/>
      <c r="N24" s="81">
        <f>分析係数表!H27</f>
        <v>1.1349985966881842E-2</v>
      </c>
      <c r="O24" s="82">
        <f t="shared" si="3"/>
        <v>0.22734676207915328</v>
      </c>
      <c r="P24" s="76">
        <f>分析係数表!C27</f>
        <v>1</v>
      </c>
      <c r="Q24" s="82">
        <f t="shared" si="4"/>
        <v>0.22734676207915328</v>
      </c>
      <c r="R24" s="83">
        <v>0.23634694313633817</v>
      </c>
      <c r="S24" s="84">
        <f t="shared" si="5"/>
        <v>0.25145239414865567</v>
      </c>
      <c r="T24" s="85">
        <f>分析係数表!F27</f>
        <v>0.32043714720210326</v>
      </c>
      <c r="U24" s="86">
        <f t="shared" si="6"/>
        <v>8.0574687838134068E-2</v>
      </c>
      <c r="V24" s="87">
        <f>分析係数表!D27</f>
        <v>8.5186998994767633E-3</v>
      </c>
      <c r="W24" s="88">
        <f t="shared" si="7"/>
        <v>0</v>
      </c>
      <c r="X24" s="76">
        <f>分析係数表!E27</f>
        <v>1.0026548444467355E-2</v>
      </c>
      <c r="Y24" s="89">
        <f t="shared" si="8"/>
        <v>0</v>
      </c>
    </row>
    <row r="25" spans="1:25" x14ac:dyDescent="0.2">
      <c r="A25" s="6" t="s">
        <v>13</v>
      </c>
      <c r="B25" s="5" t="s">
        <v>191</v>
      </c>
      <c r="C25" s="90"/>
      <c r="D25" s="107">
        <f>投入係数表!AM25</f>
        <v>4.8904538341158061E-5</v>
      </c>
      <c r="E25" s="110">
        <f t="shared" si="9"/>
        <v>4.8904538341158063E-3</v>
      </c>
      <c r="F25" s="85">
        <f>分析係数表!C28</f>
        <v>0.16640624999999998</v>
      </c>
      <c r="G25" s="110">
        <f t="shared" si="0"/>
        <v>8.1380208333333326E-4</v>
      </c>
      <c r="H25" s="110">
        <v>2.2198165894166021E-2</v>
      </c>
      <c r="I25" s="110">
        <f t="shared" si="1"/>
        <v>2.2198165894166021E-2</v>
      </c>
      <c r="J25" s="85">
        <f>分析係数表!G28</f>
        <v>0.1248661800486618</v>
      </c>
      <c r="K25" s="111">
        <f t="shared" si="2"/>
        <v>2.7718001792909983E-3</v>
      </c>
      <c r="L25" s="79"/>
      <c r="M25" s="80"/>
      <c r="N25" s="81">
        <f>分析係数表!H28</f>
        <v>1.9927027785573953E-2</v>
      </c>
      <c r="O25" s="82">
        <f t="shared" si="3"/>
        <v>0.39914985429327099</v>
      </c>
      <c r="P25" s="76">
        <f>分析係数表!C28</f>
        <v>0.16640624999999998</v>
      </c>
      <c r="Q25" s="82">
        <f t="shared" si="4"/>
        <v>6.6421030440989612E-2</v>
      </c>
      <c r="R25" s="83">
        <v>7.875798919832111E-2</v>
      </c>
      <c r="S25" s="84">
        <f t="shared" si="5"/>
        <v>0.10095615509248713</v>
      </c>
      <c r="T25" s="85">
        <f>分析係数表!F28</f>
        <v>0.21187347931873479</v>
      </c>
      <c r="U25" s="86">
        <f t="shared" si="6"/>
        <v>2.1389931838087056E-2</v>
      </c>
      <c r="V25" s="87">
        <f>分析係数表!D28</f>
        <v>2.0145985401459853E-2</v>
      </c>
      <c r="W25" s="88">
        <f t="shared" si="7"/>
        <v>0</v>
      </c>
      <c r="X25" s="76">
        <f>分析係数表!E28</f>
        <v>2.0145985401459853E-2</v>
      </c>
      <c r="Y25" s="89">
        <f t="shared" si="8"/>
        <v>0</v>
      </c>
    </row>
    <row r="26" spans="1:25" x14ac:dyDescent="0.2">
      <c r="A26" s="6" t="s">
        <v>14</v>
      </c>
      <c r="B26" s="5" t="s">
        <v>50</v>
      </c>
      <c r="C26" s="90"/>
      <c r="D26" s="107">
        <f>投入係数表!AM26</f>
        <v>7.3845852895148669E-3</v>
      </c>
      <c r="E26" s="110">
        <f t="shared" si="9"/>
        <v>0.73845852895148667</v>
      </c>
      <c r="F26" s="85">
        <f>分析係数表!C29</f>
        <v>0.73364739989128469</v>
      </c>
      <c r="G26" s="110">
        <f t="shared" si="0"/>
        <v>0.54176817969280122</v>
      </c>
      <c r="H26" s="110">
        <v>0.70257262403033238</v>
      </c>
      <c r="I26" s="110">
        <f t="shared" si="1"/>
        <v>0.70257262403033238</v>
      </c>
      <c r="J26" s="85">
        <f>分析係数表!G29</f>
        <v>0.26009380097879281</v>
      </c>
      <c r="K26" s="111">
        <f t="shared" si="2"/>
        <v>0.18273478424769349</v>
      </c>
      <c r="L26" s="79"/>
      <c r="M26" s="80"/>
      <c r="N26" s="81">
        <f>分析係数表!H29</f>
        <v>1.0137524557956778E-2</v>
      </c>
      <c r="O26" s="82">
        <f t="shared" si="3"/>
        <v>0.20306046108553452</v>
      </c>
      <c r="P26" s="76">
        <f>分析係数表!C29</f>
        <v>0.73364739989128469</v>
      </c>
      <c r="Q26" s="82">
        <f t="shared" si="4"/>
        <v>0.14897477929612779</v>
      </c>
      <c r="R26" s="83">
        <v>0.24576188242934668</v>
      </c>
      <c r="S26" s="84">
        <f t="shared" si="5"/>
        <v>0.94833450645967909</v>
      </c>
      <c r="T26" s="85">
        <f>分析係数表!F29</f>
        <v>0.41032830342577487</v>
      </c>
      <c r="U26" s="86">
        <f t="shared" si="6"/>
        <v>0.38912848911571968</v>
      </c>
      <c r="V26" s="87">
        <f>分析係数表!D29</f>
        <v>0.11816884176182708</v>
      </c>
      <c r="W26" s="88">
        <f t="shared" si="7"/>
        <v>0</v>
      </c>
      <c r="X26" s="76">
        <f>分析係数表!E29</f>
        <v>9.9714518760195756E-2</v>
      </c>
      <c r="Y26" s="89">
        <f t="shared" si="8"/>
        <v>0</v>
      </c>
    </row>
    <row r="27" spans="1:25" x14ac:dyDescent="0.2">
      <c r="A27" s="6" t="s">
        <v>15</v>
      </c>
      <c r="B27" s="5" t="s">
        <v>36</v>
      </c>
      <c r="C27" s="90"/>
      <c r="D27" s="107">
        <f>投入係数表!AM27</f>
        <v>2.3474178403755869E-3</v>
      </c>
      <c r="E27" s="110">
        <f t="shared" si="9"/>
        <v>0.23474178403755869</v>
      </c>
      <c r="F27" s="85">
        <f>分析係数表!C30</f>
        <v>1</v>
      </c>
      <c r="G27" s="110">
        <f t="shared" si="0"/>
        <v>0.23474178403755869</v>
      </c>
      <c r="H27" s="110">
        <v>0.28650607085728441</v>
      </c>
      <c r="I27" s="110">
        <f t="shared" si="1"/>
        <v>0.28650607085728441</v>
      </c>
      <c r="J27" s="85">
        <f>分析係数表!G30</f>
        <v>0.34455785557569396</v>
      </c>
      <c r="K27" s="111">
        <f t="shared" si="2"/>
        <v>9.8717917384003748E-2</v>
      </c>
      <c r="L27" s="79"/>
      <c r="M27" s="80"/>
      <c r="N27" s="81">
        <f>分析係数表!H30</f>
        <v>0</v>
      </c>
      <c r="O27" s="82">
        <f t="shared" si="3"/>
        <v>0</v>
      </c>
      <c r="P27" s="76">
        <f>分析係数表!C30</f>
        <v>1</v>
      </c>
      <c r="Q27" s="82">
        <f t="shared" si="4"/>
        <v>0</v>
      </c>
      <c r="R27" s="83">
        <v>4.9692983236343087E-2</v>
      </c>
      <c r="S27" s="84">
        <f t="shared" si="5"/>
        <v>0.33619905409362749</v>
      </c>
      <c r="T27" s="85">
        <f>分析係数表!F30</f>
        <v>0.43861490031479539</v>
      </c>
      <c r="U27" s="86">
        <f t="shared" si="6"/>
        <v>0.14746191459720492</v>
      </c>
      <c r="V27" s="87">
        <f>分析係数表!D30</f>
        <v>0.11847753505675857</v>
      </c>
      <c r="W27" s="88">
        <f t="shared" si="7"/>
        <v>0</v>
      </c>
      <c r="X27" s="76">
        <f>分析係数表!E30</f>
        <v>7.8889630830869029E-2</v>
      </c>
      <c r="Y27" s="89">
        <f t="shared" si="8"/>
        <v>0</v>
      </c>
    </row>
    <row r="28" spans="1:25" x14ac:dyDescent="0.2">
      <c r="A28" s="6" t="s">
        <v>16</v>
      </c>
      <c r="B28" s="5" t="s">
        <v>192</v>
      </c>
      <c r="C28" s="90"/>
      <c r="D28" s="107">
        <f>投入係数表!AM28</f>
        <v>3.7020735524256651E-2</v>
      </c>
      <c r="E28" s="110">
        <f t="shared" si="9"/>
        <v>3.7020735524256652</v>
      </c>
      <c r="F28" s="85">
        <f>分析係数表!C31</f>
        <v>8.5246870996353641E-2</v>
      </c>
      <c r="G28" s="110">
        <f t="shared" si="0"/>
        <v>0.31559018654264331</v>
      </c>
      <c r="H28" s="110">
        <v>0.34567961887759246</v>
      </c>
      <c r="I28" s="110">
        <f t="shared" si="1"/>
        <v>0.34567961887759246</v>
      </c>
      <c r="J28" s="85">
        <f>分析係数表!G31</f>
        <v>7.1346375143843496E-2</v>
      </c>
      <c r="K28" s="111">
        <f t="shared" si="2"/>
        <v>2.4662987768021557E-2</v>
      </c>
      <c r="L28" s="79"/>
      <c r="M28" s="80"/>
      <c r="N28" s="81">
        <f>分析係数表!H31</f>
        <v>2.2093741229301151E-2</v>
      </c>
      <c r="O28" s="82">
        <f t="shared" si="3"/>
        <v>0.44255037366149713</v>
      </c>
      <c r="P28" s="76">
        <f>分析係数表!C31</f>
        <v>8.5246870996353641E-2</v>
      </c>
      <c r="Q28" s="82">
        <f t="shared" si="4"/>
        <v>3.7726034612909749E-2</v>
      </c>
      <c r="R28" s="83">
        <v>5.1519919319645113E-2</v>
      </c>
      <c r="S28" s="84">
        <f t="shared" si="5"/>
        <v>0.39719953819723758</v>
      </c>
      <c r="T28" s="85">
        <f>分析係数表!F31</f>
        <v>0.34637514384349827</v>
      </c>
      <c r="U28" s="86">
        <f t="shared" si="6"/>
        <v>0.13758004717763925</v>
      </c>
      <c r="V28" s="87">
        <f>分析係数表!D31</f>
        <v>0.16455696202531644</v>
      </c>
      <c r="W28" s="88">
        <f t="shared" si="7"/>
        <v>0</v>
      </c>
      <c r="X28" s="76">
        <f>分析係数表!E31</f>
        <v>0.14384349827387802</v>
      </c>
      <c r="Y28" s="89">
        <f t="shared" si="8"/>
        <v>0</v>
      </c>
    </row>
    <row r="29" spans="1:25" x14ac:dyDescent="0.2">
      <c r="A29" s="6" t="s">
        <v>17</v>
      </c>
      <c r="B29" s="5" t="s">
        <v>272</v>
      </c>
      <c r="C29" s="90"/>
      <c r="D29" s="107">
        <f>投入係数表!AM29</f>
        <v>8.4115805946791862E-3</v>
      </c>
      <c r="E29" s="110">
        <f t="shared" si="9"/>
        <v>0.84115805946791866</v>
      </c>
      <c r="F29" s="85">
        <f>分析係数表!C32</f>
        <v>0.30214830214830213</v>
      </c>
      <c r="G29" s="110">
        <f t="shared" si="0"/>
        <v>0.2541544795065922</v>
      </c>
      <c r="H29" s="110">
        <v>0.27443222136519069</v>
      </c>
      <c r="I29" s="110">
        <f t="shared" si="1"/>
        <v>0.27443222136519069</v>
      </c>
      <c r="J29" s="85">
        <f>分析係数表!G32</f>
        <v>0.14123006833712984</v>
      </c>
      <c r="K29" s="111">
        <f t="shared" si="2"/>
        <v>3.8758081377316227E-2</v>
      </c>
      <c r="L29" s="79"/>
      <c r="M29" s="80"/>
      <c r="N29" s="81">
        <f>分析係数表!H32</f>
        <v>6.1970249789503225E-3</v>
      </c>
      <c r="O29" s="82">
        <f t="shared" si="3"/>
        <v>0.12412998285627358</v>
      </c>
      <c r="P29" s="76">
        <f>分析係数表!C32</f>
        <v>0.30214830214830213</v>
      </c>
      <c r="Q29" s="82">
        <f t="shared" si="4"/>
        <v>3.7505663565720916E-2</v>
      </c>
      <c r="R29" s="83">
        <v>4.8742465679762537E-2</v>
      </c>
      <c r="S29" s="84">
        <f t="shared" si="5"/>
        <v>0.32317468704495322</v>
      </c>
      <c r="T29" s="85">
        <f>分析係数表!F32</f>
        <v>0.48519362186788156</v>
      </c>
      <c r="U29" s="86">
        <f t="shared" si="6"/>
        <v>0.15680229690336001</v>
      </c>
      <c r="V29" s="87">
        <f>分析係数表!D32</f>
        <v>2.5056947608200455E-2</v>
      </c>
      <c r="W29" s="88">
        <f t="shared" si="7"/>
        <v>0</v>
      </c>
      <c r="X29" s="76">
        <f>分析係数表!E32</f>
        <v>3.644646924829157E-2</v>
      </c>
      <c r="Y29" s="89">
        <f t="shared" si="8"/>
        <v>0</v>
      </c>
    </row>
    <row r="30" spans="1:25" x14ac:dyDescent="0.2">
      <c r="A30" s="6" t="s">
        <v>18</v>
      </c>
      <c r="B30" s="5" t="s">
        <v>273</v>
      </c>
      <c r="C30" s="90"/>
      <c r="D30" s="107">
        <f>投入係数表!AM30</f>
        <v>1.8779342723004695E-2</v>
      </c>
      <c r="E30" s="110">
        <f t="shared" si="9"/>
        <v>1.8779342723004695</v>
      </c>
      <c r="F30" s="85">
        <f>分析係数表!C33</f>
        <v>0.62789160608063455</v>
      </c>
      <c r="G30" s="110">
        <f t="shared" si="0"/>
        <v>1.1791391663486095</v>
      </c>
      <c r="H30" s="110">
        <v>1.2118378374959264</v>
      </c>
      <c r="I30" s="110">
        <f t="shared" si="1"/>
        <v>1.2118378374959264</v>
      </c>
      <c r="J30" s="85">
        <f>分析係数表!G33</f>
        <v>0.50525210084033612</v>
      </c>
      <c r="K30" s="111">
        <f t="shared" si="2"/>
        <v>0.6122836132726267</v>
      </c>
      <c r="L30" s="79"/>
      <c r="M30" s="80"/>
      <c r="N30" s="81">
        <f>分析係数表!H33</f>
        <v>9.5425203480213302E-4</v>
      </c>
      <c r="O30" s="82">
        <f t="shared" si="3"/>
        <v>1.9114218374607344E-2</v>
      </c>
      <c r="P30" s="76">
        <f>分析係数表!C33</f>
        <v>0.62789160608063455</v>
      </c>
      <c r="Q30" s="82">
        <f t="shared" si="4"/>
        <v>1.2001657274208181E-2</v>
      </c>
      <c r="R30" s="83">
        <v>5.2693957691160823E-2</v>
      </c>
      <c r="S30" s="84">
        <f t="shared" si="5"/>
        <v>1.2645317951870874</v>
      </c>
      <c r="T30" s="85">
        <f>分析係数表!F33</f>
        <v>0.63235294117647056</v>
      </c>
      <c r="U30" s="86">
        <f t="shared" si="6"/>
        <v>0.799630399897717</v>
      </c>
      <c r="V30" s="87">
        <f>分析係数表!D33</f>
        <v>0.1134453781512605</v>
      </c>
      <c r="W30" s="88">
        <f t="shared" si="7"/>
        <v>0</v>
      </c>
      <c r="X30" s="76">
        <f>分析係数表!E33</f>
        <v>0.10189075630252101</v>
      </c>
      <c r="Y30" s="89">
        <f t="shared" si="8"/>
        <v>0</v>
      </c>
    </row>
    <row r="31" spans="1:25" x14ac:dyDescent="0.2">
      <c r="A31" s="6" t="s">
        <v>19</v>
      </c>
      <c r="B31" s="5" t="s">
        <v>274</v>
      </c>
      <c r="C31" s="90"/>
      <c r="D31" s="107">
        <f>投入係数表!AM31</f>
        <v>7.5899843505477307E-2</v>
      </c>
      <c r="E31" s="110">
        <f t="shared" si="9"/>
        <v>7.5899843505477307</v>
      </c>
      <c r="F31" s="85">
        <f>分析係数表!C34</f>
        <v>0.27565714917493578</v>
      </c>
      <c r="G31" s="110">
        <f t="shared" si="0"/>
        <v>2.0922334483543636</v>
      </c>
      <c r="H31" s="110">
        <v>2.2759689676946229</v>
      </c>
      <c r="I31" s="110">
        <f t="shared" si="1"/>
        <v>2.2759689676946229</v>
      </c>
      <c r="J31" s="85">
        <f>分析係数表!G34</f>
        <v>0.42483061710309467</v>
      </c>
      <c r="K31" s="111">
        <f t="shared" si="2"/>
        <v>0.96690130105319994</v>
      </c>
      <c r="L31" s="79"/>
      <c r="M31" s="80"/>
      <c r="N31" s="81">
        <f>分析係数表!H34</f>
        <v>0.15684535503788941</v>
      </c>
      <c r="O31" s="82">
        <f t="shared" si="3"/>
        <v>3.1417028813134023</v>
      </c>
      <c r="P31" s="76">
        <f>分析係数表!C34</f>
        <v>0.27565714917493578</v>
      </c>
      <c r="Q31" s="82">
        <f t="shared" si="4"/>
        <v>0.86603285981753408</v>
      </c>
      <c r="R31" s="83">
        <v>0.97484970678899419</v>
      </c>
      <c r="S31" s="84">
        <f t="shared" si="5"/>
        <v>3.2508186744836172</v>
      </c>
      <c r="T31" s="85">
        <f>分析係数表!F34</f>
        <v>0.69468351339803458</v>
      </c>
      <c r="U31" s="86">
        <f t="shared" si="6"/>
        <v>2.2582901382102207</v>
      </c>
      <c r="V31" s="87">
        <f>分析係数表!D34</f>
        <v>0.20460233168528352</v>
      </c>
      <c r="W31" s="88">
        <f t="shared" si="7"/>
        <v>1</v>
      </c>
      <c r="X31" s="76">
        <f>分析係数表!E34</f>
        <v>0.14466214978941586</v>
      </c>
      <c r="Y31" s="89">
        <f t="shared" si="8"/>
        <v>0</v>
      </c>
    </row>
    <row r="32" spans="1:25" x14ac:dyDescent="0.2">
      <c r="A32" s="6" t="s">
        <v>20</v>
      </c>
      <c r="B32" s="5" t="s">
        <v>37</v>
      </c>
      <c r="C32" s="90"/>
      <c r="D32" s="107">
        <f>投入係数表!AM32</f>
        <v>7.0422535211267607E-3</v>
      </c>
      <c r="E32" s="110">
        <f t="shared" si="9"/>
        <v>0.70422535211267612</v>
      </c>
      <c r="F32" s="85">
        <f>分析係数表!C35</f>
        <v>1</v>
      </c>
      <c r="G32" s="110">
        <f t="shared" si="0"/>
        <v>0.70422535211267612</v>
      </c>
      <c r="H32" s="110">
        <v>0.99348118608498448</v>
      </c>
      <c r="I32" s="110">
        <f t="shared" si="1"/>
        <v>0.99348118608498448</v>
      </c>
      <c r="J32" s="85">
        <f>分析係数表!G35</f>
        <v>0.31381419117031079</v>
      </c>
      <c r="K32" s="111">
        <f t="shared" si="2"/>
        <v>0.3117684948541804</v>
      </c>
      <c r="L32" s="79"/>
      <c r="M32" s="80"/>
      <c r="N32" s="81">
        <f>分析係数表!H35</f>
        <v>5.8153241650294694E-2</v>
      </c>
      <c r="O32" s="82">
        <f t="shared" si="3"/>
        <v>1.1648429550643065</v>
      </c>
      <c r="P32" s="76">
        <f>分析係数表!C35</f>
        <v>1</v>
      </c>
      <c r="Q32" s="82">
        <f t="shared" si="4"/>
        <v>1.1648429550643065</v>
      </c>
      <c r="R32" s="83">
        <v>1.5052179437767452</v>
      </c>
      <c r="S32" s="84">
        <f t="shared" si="5"/>
        <v>2.4986991298617296</v>
      </c>
      <c r="T32" s="85">
        <f>分析係数表!F35</f>
        <v>0.63575437714668681</v>
      </c>
      <c r="U32" s="86">
        <f t="shared" si="6"/>
        <v>1.5885589089822123</v>
      </c>
      <c r="V32" s="87">
        <f>分析係数表!D35</f>
        <v>1.6503309039122057E-2</v>
      </c>
      <c r="W32" s="88">
        <f t="shared" si="7"/>
        <v>0</v>
      </c>
      <c r="X32" s="76">
        <f>分析係数表!E35</f>
        <v>1.4911619334841249E-2</v>
      </c>
      <c r="Y32" s="89">
        <f t="shared" si="8"/>
        <v>0</v>
      </c>
    </row>
    <row r="33" spans="1:25" x14ac:dyDescent="0.2">
      <c r="A33" s="6" t="s">
        <v>21</v>
      </c>
      <c r="B33" s="5" t="s">
        <v>38</v>
      </c>
      <c r="C33" s="90"/>
      <c r="D33" s="107">
        <f>投入係数表!AM33</f>
        <v>1.0807902973395931E-2</v>
      </c>
      <c r="E33" s="110">
        <f t="shared" si="9"/>
        <v>1.0807902973395931</v>
      </c>
      <c r="F33" s="85">
        <f>分析係数表!C36</f>
        <v>0.71183260362767953</v>
      </c>
      <c r="G33" s="110">
        <f t="shared" si="0"/>
        <v>0.76934177133077641</v>
      </c>
      <c r="H33" s="110">
        <v>0.8936618704437409</v>
      </c>
      <c r="I33" s="110">
        <f t="shared" si="1"/>
        <v>0.8936618704437409</v>
      </c>
      <c r="J33" s="85">
        <f>分析係数表!G36</f>
        <v>2.303890306122449E-2</v>
      </c>
      <c r="K33" s="111">
        <f t="shared" si="2"/>
        <v>2.0588989202665907E-2</v>
      </c>
      <c r="L33" s="79"/>
      <c r="M33" s="80"/>
      <c r="N33" s="81">
        <f>分析係数表!H36</f>
        <v>0.16821779399382542</v>
      </c>
      <c r="O33" s="82">
        <f t="shared" si="3"/>
        <v>3.3694993897072525</v>
      </c>
      <c r="P33" s="76">
        <f>分析係数表!C36</f>
        <v>0.71183260362767953</v>
      </c>
      <c r="Q33" s="82">
        <f t="shared" si="4"/>
        <v>2.3985195234971908</v>
      </c>
      <c r="R33" s="83">
        <v>2.5231065622023574</v>
      </c>
      <c r="S33" s="84">
        <f t="shared" si="5"/>
        <v>3.4167684326460983</v>
      </c>
      <c r="T33" s="85">
        <f>分析係数表!F36</f>
        <v>0.87794961734693877</v>
      </c>
      <c r="U33" s="86">
        <f t="shared" si="6"/>
        <v>2.9997505380047418</v>
      </c>
      <c r="V33" s="87">
        <f>分析係数表!D36</f>
        <v>1.8176020408163265E-2</v>
      </c>
      <c r="W33" s="88">
        <f t="shared" si="7"/>
        <v>0</v>
      </c>
      <c r="X33" s="76">
        <f>分析係数表!E36</f>
        <v>7.5733418367346936E-3</v>
      </c>
      <c r="Y33" s="89">
        <f t="shared" si="8"/>
        <v>0</v>
      </c>
    </row>
    <row r="34" spans="1:25" x14ac:dyDescent="0.2">
      <c r="A34" s="6" t="s">
        <v>22</v>
      </c>
      <c r="B34" s="5" t="s">
        <v>377</v>
      </c>
      <c r="C34" s="90"/>
      <c r="D34" s="107">
        <f>投入係数表!AM34</f>
        <v>2.7484350547730831E-2</v>
      </c>
      <c r="E34" s="110">
        <f t="shared" si="9"/>
        <v>2.7484350547730831</v>
      </c>
      <c r="F34" s="85">
        <f>分析係数表!C37</f>
        <v>0.53618737957610785</v>
      </c>
      <c r="G34" s="110">
        <f t="shared" si="0"/>
        <v>1.4736761899538959</v>
      </c>
      <c r="H34" s="110">
        <v>1.7761567977412696</v>
      </c>
      <c r="I34" s="110">
        <f t="shared" si="1"/>
        <v>1.7761567977412696</v>
      </c>
      <c r="J34" s="85">
        <f>分析係数表!G37</f>
        <v>0.49029596047068413</v>
      </c>
      <c r="K34" s="111">
        <f t="shared" si="2"/>
        <v>0.87084250309509037</v>
      </c>
      <c r="L34" s="79"/>
      <c r="M34" s="80"/>
      <c r="N34" s="81">
        <f>分析係数表!H37</f>
        <v>4.9362896435587986E-2</v>
      </c>
      <c r="O34" s="82">
        <f t="shared" si="3"/>
        <v>0.98876727286057053</v>
      </c>
      <c r="P34" s="76">
        <f>分析係数表!C37</f>
        <v>0.53618737957610785</v>
      </c>
      <c r="Q34" s="82">
        <f t="shared" si="4"/>
        <v>0.53016453304572375</v>
      </c>
      <c r="R34" s="83">
        <v>0.69875056052364692</v>
      </c>
      <c r="S34" s="84">
        <f t="shared" si="5"/>
        <v>2.4749073582649164</v>
      </c>
      <c r="T34" s="85">
        <f>分析係数表!F37</f>
        <v>0.71575569252712545</v>
      </c>
      <c r="U34" s="86">
        <f t="shared" si="6"/>
        <v>1.7714290301553839</v>
      </c>
      <c r="V34" s="87">
        <f>分析係数表!D37</f>
        <v>6.9634761346849372E-2</v>
      </c>
      <c r="W34" s="88">
        <f t="shared" si="7"/>
        <v>0</v>
      </c>
      <c r="X34" s="76">
        <f>分析係数表!E37</f>
        <v>6.698588966430645E-2</v>
      </c>
      <c r="Y34" s="89">
        <f t="shared" si="8"/>
        <v>0</v>
      </c>
    </row>
    <row r="35" spans="1:25" x14ac:dyDescent="0.2">
      <c r="A35" s="6" t="s">
        <v>23</v>
      </c>
      <c r="B35" s="5" t="s">
        <v>193</v>
      </c>
      <c r="C35" s="90"/>
      <c r="D35" s="107">
        <f>投入係数表!AM35</f>
        <v>2.0295383411580596E-2</v>
      </c>
      <c r="E35" s="110">
        <f t="shared" si="9"/>
        <v>2.0295383411580596</v>
      </c>
      <c r="F35" s="85">
        <f>分析係数表!C38</f>
        <v>4.5765302018820897E-2</v>
      </c>
      <c r="G35" s="110">
        <f t="shared" si="0"/>
        <v>9.2882435141875358E-2</v>
      </c>
      <c r="H35" s="110">
        <v>0.10932714606060216</v>
      </c>
      <c r="I35" s="110">
        <f t="shared" si="1"/>
        <v>0.10932714606060216</v>
      </c>
      <c r="J35" s="85">
        <f>分析係数表!G38</f>
        <v>0.29880478087649404</v>
      </c>
      <c r="K35" s="111">
        <f t="shared" si="2"/>
        <v>3.266747392249069E-2</v>
      </c>
      <c r="L35" s="79"/>
      <c r="M35" s="80"/>
      <c r="N35" s="81">
        <f>分析係数表!H38</f>
        <v>4.3266909907381419E-2</v>
      </c>
      <c r="O35" s="82">
        <f t="shared" si="3"/>
        <v>0.86666114842043185</v>
      </c>
      <c r="P35" s="76">
        <f>分析係数表!C38</f>
        <v>4.5765302018820897E-2</v>
      </c>
      <c r="Q35" s="82">
        <f t="shared" si="4"/>
        <v>3.9663009205439227E-2</v>
      </c>
      <c r="R35" s="83">
        <v>5.3498105918971139E-2</v>
      </c>
      <c r="S35" s="84">
        <f t="shared" si="5"/>
        <v>0.16282525197957332</v>
      </c>
      <c r="T35" s="85">
        <f>分析係数表!F38</f>
        <v>0.49667994687915007</v>
      </c>
      <c r="U35" s="86">
        <f t="shared" si="6"/>
        <v>8.0872037503798705E-2</v>
      </c>
      <c r="V35" s="87">
        <f>分析係数表!D38</f>
        <v>9.5617529880478086E-2</v>
      </c>
      <c r="W35" s="88">
        <f t="shared" si="7"/>
        <v>0</v>
      </c>
      <c r="X35" s="76">
        <f>分析係数表!E38</f>
        <v>7.8353253652058433E-2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0.11671057356795678</v>
      </c>
      <c r="I36" s="110">
        <f t="shared" si="1"/>
        <v>0.11671057356795678</v>
      </c>
      <c r="J36" s="85">
        <f>分析係数表!G39</f>
        <v>0.34650769117538827</v>
      </c>
      <c r="K36" s="111">
        <f t="shared" si="2"/>
        <v>4.0441111382787998E-2</v>
      </c>
      <c r="L36" s="79"/>
      <c r="M36" s="80"/>
      <c r="N36" s="81">
        <f>分析係数表!H39</f>
        <v>3.8057816446814483E-3</v>
      </c>
      <c r="O36" s="82">
        <f t="shared" si="3"/>
        <v>7.623200034108106E-2</v>
      </c>
      <c r="P36" s="76">
        <f>分析係数表!C39</f>
        <v>1</v>
      </c>
      <c r="Q36" s="82">
        <f t="shared" si="4"/>
        <v>7.623200034108106E-2</v>
      </c>
      <c r="R36" s="83">
        <v>0.26769173861522833</v>
      </c>
      <c r="S36" s="84">
        <f t="shared" si="5"/>
        <v>0.3844023121831851</v>
      </c>
      <c r="T36" s="85">
        <f>分析係数表!F39</f>
        <v>0.69721056892617939</v>
      </c>
      <c r="U36" s="86">
        <f t="shared" si="6"/>
        <v>0.2680093547737773</v>
      </c>
      <c r="V36" s="87">
        <f>分析係数表!D39</f>
        <v>6.2559799808640612E-2</v>
      </c>
      <c r="W36" s="88">
        <f t="shared" si="7"/>
        <v>0</v>
      </c>
      <c r="X36" s="76">
        <f>分析係数表!E39</f>
        <v>7.911974681681018E-2</v>
      </c>
      <c r="Y36" s="89">
        <f t="shared" si="8"/>
        <v>0</v>
      </c>
    </row>
    <row r="37" spans="1:25" x14ac:dyDescent="0.2">
      <c r="A37" s="6" t="s">
        <v>25</v>
      </c>
      <c r="B37" s="5" t="s">
        <v>40</v>
      </c>
      <c r="C37" s="90"/>
      <c r="D37" s="107">
        <f>投入係数表!AM37</f>
        <v>9.7809076682316121E-5</v>
      </c>
      <c r="E37" s="110">
        <f t="shared" si="9"/>
        <v>9.7809076682316125E-3</v>
      </c>
      <c r="F37" s="85">
        <f>分析係数表!C40</f>
        <v>0.81742190937087544</v>
      </c>
      <c r="G37" s="110">
        <f t="shared" si="0"/>
        <v>7.9951282215461224E-3</v>
      </c>
      <c r="H37" s="110">
        <v>9.6043441065390874E-3</v>
      </c>
      <c r="I37" s="110">
        <f t="shared" si="1"/>
        <v>9.6043441065390874E-3</v>
      </c>
      <c r="J37" s="85">
        <f>分析係数表!G40</f>
        <v>0.56450715973863475</v>
      </c>
      <c r="K37" s="111">
        <f t="shared" si="2"/>
        <v>5.4217210127348757E-3</v>
      </c>
      <c r="L37" s="79"/>
      <c r="M37" s="80"/>
      <c r="N37" s="81">
        <f>分析係数表!H40</f>
        <v>3.0412573673870333E-2</v>
      </c>
      <c r="O37" s="82">
        <f t="shared" si="3"/>
        <v>0.60918138325660354</v>
      </c>
      <c r="P37" s="76">
        <f>分析係数表!C40</f>
        <v>0.81742190937087544</v>
      </c>
      <c r="Q37" s="82">
        <f t="shared" si="4"/>
        <v>0.4979582094548039</v>
      </c>
      <c r="R37" s="83">
        <v>0.49936021840287503</v>
      </c>
      <c r="S37" s="84">
        <f t="shared" si="5"/>
        <v>0.50896456250941413</v>
      </c>
      <c r="T37" s="85">
        <f>分析係数表!F40</f>
        <v>0.75483108577783953</v>
      </c>
      <c r="U37" s="86">
        <f t="shared" si="6"/>
        <v>0.38418227334142413</v>
      </c>
      <c r="V37" s="87">
        <f>分析係数表!D40</f>
        <v>9.815098011956068E-2</v>
      </c>
      <c r="W37" s="88">
        <f t="shared" si="7"/>
        <v>0</v>
      </c>
      <c r="X37" s="76">
        <f>分析係数表!E40</f>
        <v>6.1865702766578615E-2</v>
      </c>
      <c r="Y37" s="89">
        <f t="shared" si="8"/>
        <v>0</v>
      </c>
    </row>
    <row r="38" spans="1:25" x14ac:dyDescent="0.2">
      <c r="A38" s="6" t="s">
        <v>26</v>
      </c>
      <c r="B38" s="5" t="s">
        <v>276</v>
      </c>
      <c r="C38" s="90"/>
      <c r="D38" s="107">
        <f>投入係数表!AM38</f>
        <v>4.8904538341158061E-5</v>
      </c>
      <c r="E38" s="110">
        <f t="shared" si="9"/>
        <v>4.8904538341158063E-3</v>
      </c>
      <c r="F38" s="85">
        <f>分析係数表!C41</f>
        <v>0.72941623882867468</v>
      </c>
      <c r="G38" s="110">
        <f t="shared" si="0"/>
        <v>3.5671764418460229E-3</v>
      </c>
      <c r="H38" s="110">
        <v>5.4795431403516764E-3</v>
      </c>
      <c r="I38" s="110">
        <f t="shared" si="1"/>
        <v>5.4795431403516764E-3</v>
      </c>
      <c r="J38" s="85">
        <f>分析係数表!G41</f>
        <v>0.453348349649138</v>
      </c>
      <c r="K38" s="111">
        <f t="shared" si="2"/>
        <v>2.4841418395096875E-3</v>
      </c>
      <c r="L38" s="79"/>
      <c r="M38" s="80"/>
      <c r="N38" s="81">
        <f>分析係数表!H41</f>
        <v>5.191131069323604E-2</v>
      </c>
      <c r="O38" s="82">
        <f t="shared" si="3"/>
        <v>1.0398134795786396</v>
      </c>
      <c r="P38" s="76">
        <f>分析係数表!C41</f>
        <v>0.72941623882867468</v>
      </c>
      <c r="Q38" s="82">
        <f t="shared" si="4"/>
        <v>0.75845683735760816</v>
      </c>
      <c r="R38" s="83">
        <v>0.77177536534371827</v>
      </c>
      <c r="S38" s="84">
        <f t="shared" si="5"/>
        <v>0.77725490848406997</v>
      </c>
      <c r="T38" s="85">
        <f>分析係数表!F41</f>
        <v>0.55271593173351818</v>
      </c>
      <c r="U38" s="86">
        <f t="shared" si="6"/>
        <v>0.42960117093722316</v>
      </c>
      <c r="V38" s="87">
        <f>分析係数表!D41</f>
        <v>0.15680499003725201</v>
      </c>
      <c r="W38" s="88">
        <f t="shared" si="7"/>
        <v>0</v>
      </c>
      <c r="X38" s="76">
        <f>分析係数表!E41</f>
        <v>0.15299315602529673</v>
      </c>
      <c r="Y38" s="89">
        <f t="shared" si="8"/>
        <v>0</v>
      </c>
    </row>
    <row r="39" spans="1:25" x14ac:dyDescent="0.2">
      <c r="A39" s="6" t="s">
        <v>51</v>
      </c>
      <c r="B39" s="5" t="s">
        <v>367</v>
      </c>
      <c r="C39" s="90"/>
      <c r="D39" s="107">
        <f>投入係数表!AM39</f>
        <v>2.9342723004694834E-3</v>
      </c>
      <c r="E39" s="110">
        <f t="shared" si="9"/>
        <v>0.29342723004694832</v>
      </c>
      <c r="F39" s="85">
        <f>分析係数表!C42</f>
        <v>0.64552736982643522</v>
      </c>
      <c r="G39" s="110">
        <f>E39*F39</f>
        <v>0.18941530804766288</v>
      </c>
      <c r="H39" s="110">
        <v>0.20426926969923476</v>
      </c>
      <c r="I39" s="110">
        <f>C39+H39</f>
        <v>0.20426926969923476</v>
      </c>
      <c r="J39" s="85">
        <f>分析係数表!G42</f>
        <v>0.48562628336755648</v>
      </c>
      <c r="K39" s="111">
        <f>I39*J39</f>
        <v>9.919852625024439E-2</v>
      </c>
      <c r="L39" s="79"/>
      <c r="M39" s="80"/>
      <c r="N39" s="81">
        <f>分析係数表!H42</f>
        <v>1.1765366264383946E-2</v>
      </c>
      <c r="O39" s="82">
        <f t="shared" si="3"/>
        <v>0.23566706890104117</v>
      </c>
      <c r="P39" s="76">
        <f>分析係数表!C42</f>
        <v>0.64552736982643522</v>
      </c>
      <c r="Q39" s="82">
        <f>O39*P39</f>
        <v>0.15212954314239438</v>
      </c>
      <c r="R39" s="83">
        <v>0.16366055004505653</v>
      </c>
      <c r="S39" s="84">
        <f>I39+R39</f>
        <v>0.36792981974429129</v>
      </c>
      <c r="T39" s="85">
        <f>分析係数表!F42</f>
        <v>0.5462012320328542</v>
      </c>
      <c r="U39" s="86">
        <f>S39*T39</f>
        <v>0.20096372084595787</v>
      </c>
      <c r="V39" s="87">
        <f>分析係数表!D42</f>
        <v>0.32956878850102672</v>
      </c>
      <c r="W39" s="88">
        <f>ROUND(S39*V39,0)</f>
        <v>0</v>
      </c>
      <c r="X39" s="76">
        <f>分析係数表!E42</f>
        <v>0.30492813141683778</v>
      </c>
      <c r="Y39" s="89">
        <f>ROUND(S39*X39,0)</f>
        <v>0</v>
      </c>
    </row>
    <row r="40" spans="1:25" x14ac:dyDescent="0.2">
      <c r="A40" s="6" t="s">
        <v>194</v>
      </c>
      <c r="B40" s="5" t="s">
        <v>41</v>
      </c>
      <c r="C40" s="90"/>
      <c r="D40" s="107">
        <f>投入係数表!AM40</f>
        <v>3.2668231611893583E-2</v>
      </c>
      <c r="E40" s="110">
        <f t="shared" si="9"/>
        <v>3.2668231611893583</v>
      </c>
      <c r="F40" s="85">
        <f>分析係数表!C43</f>
        <v>0.44974585997704541</v>
      </c>
      <c r="G40" s="110">
        <f>E40*F40</f>
        <v>1.4692401920220379</v>
      </c>
      <c r="H40" s="110">
        <v>1.9517248103878049</v>
      </c>
      <c r="I40" s="110">
        <f>C40+H40</f>
        <v>1.9517248103878049</v>
      </c>
      <c r="J40" s="85">
        <f>分析係数表!G43</f>
        <v>0.36430023338101331</v>
      </c>
      <c r="K40" s="111">
        <f>I40*J40</f>
        <v>0.7110138039197913</v>
      </c>
      <c r="L40" s="79"/>
      <c r="M40" s="80"/>
      <c r="N40" s="81">
        <f>分析係数表!H43</f>
        <v>3.2949761436991298E-2</v>
      </c>
      <c r="O40" s="82">
        <f t="shared" si="3"/>
        <v>0.66000271681732425</v>
      </c>
      <c r="P40" s="76">
        <f>分析係数表!C43</f>
        <v>0.44974585997704541</v>
      </c>
      <c r="Q40" s="82">
        <f>O40*P40</f>
        <v>0.29683348946219384</v>
      </c>
      <c r="R40" s="83">
        <v>0.59366600426939931</v>
      </c>
      <c r="S40" s="84">
        <f>I40+R40</f>
        <v>2.5453908146572042</v>
      </c>
      <c r="T40" s="85">
        <f>分析係数表!F43</f>
        <v>0.57336445080177667</v>
      </c>
      <c r="U40" s="86">
        <f>S40*T40</f>
        <v>1.4594366065218147</v>
      </c>
      <c r="V40" s="87">
        <f>分析係数表!D43</f>
        <v>9.4481668297824284E-2</v>
      </c>
      <c r="W40" s="88">
        <f>ROUND(S40*V40,0)</f>
        <v>0</v>
      </c>
      <c r="X40" s="76">
        <f>分析係数表!E43</f>
        <v>6.9412030414815931E-2</v>
      </c>
      <c r="Y40" s="89">
        <f>ROUND(S40*X40,0)</f>
        <v>0</v>
      </c>
    </row>
    <row r="41" spans="1:25" x14ac:dyDescent="0.2">
      <c r="A41" s="6" t="s">
        <v>340</v>
      </c>
      <c r="B41" s="5" t="s">
        <v>42</v>
      </c>
      <c r="C41" s="201">
        <f>最終需要_まとめ!C42</f>
        <v>100</v>
      </c>
      <c r="D41" s="107">
        <f>投入係数表!AM41</f>
        <v>1.6725352112676055E-2</v>
      </c>
      <c r="E41" s="110">
        <f t="shared" si="9"/>
        <v>1.6725352112676055</v>
      </c>
      <c r="F41" s="85">
        <f>分析係数表!C44</f>
        <v>0.68535687071374141</v>
      </c>
      <c r="G41" s="110">
        <f>E41*F41</f>
        <v>1.1462834985529124</v>
      </c>
      <c r="H41" s="110">
        <v>1.1649639430716381</v>
      </c>
      <c r="I41" s="110">
        <f>C41+H41</f>
        <v>101.16496394307164</v>
      </c>
      <c r="J41" s="85">
        <f>分析係数表!G44</f>
        <v>0.27039319248826293</v>
      </c>
      <c r="K41" s="111">
        <f>I41*J41</f>
        <v>27.354317568527151</v>
      </c>
      <c r="L41" s="79"/>
      <c r="M41" s="80"/>
      <c r="N41" s="81">
        <f>分析係数表!H44</f>
        <v>0.11684535503788943</v>
      </c>
      <c r="O41" s="82">
        <f t="shared" si="3"/>
        <v>2.3404798216813325</v>
      </c>
      <c r="P41" s="76">
        <f>分析係数表!C44</f>
        <v>0.68535687071374141</v>
      </c>
      <c r="Q41" s="82">
        <f>O41*P41</f>
        <v>1.6040639265561736</v>
      </c>
      <c r="R41" s="83">
        <v>1.6340927404477557</v>
      </c>
      <c r="S41" s="84">
        <f>I41+R41</f>
        <v>102.7990566835194</v>
      </c>
      <c r="T41" s="85">
        <f>分析係数表!F44</f>
        <v>0.52366979655712054</v>
      </c>
      <c r="U41" s="86">
        <f>S41*T41</f>
        <v>53.832761099722504</v>
      </c>
      <c r="V41" s="87">
        <f>分析係数表!D44</f>
        <v>0.16265649452269171</v>
      </c>
      <c r="W41" s="88">
        <f>ROUND(S41*V41,0)</f>
        <v>17</v>
      </c>
      <c r="X41" s="76">
        <f>分析係数表!E44</f>
        <v>0.12729851330203443</v>
      </c>
      <c r="Y41" s="89">
        <f>ROUND(S41*X41,0)</f>
        <v>13</v>
      </c>
    </row>
    <row r="42" spans="1:25" x14ac:dyDescent="0.2">
      <c r="A42" s="6" t="s">
        <v>341</v>
      </c>
      <c r="B42" s="5" t="s">
        <v>278</v>
      </c>
      <c r="C42" s="90"/>
      <c r="D42" s="107">
        <f>投入係数表!AM42</f>
        <v>6.3575899843505475E-3</v>
      </c>
      <c r="E42" s="110">
        <f t="shared" si="9"/>
        <v>0.63575899843505479</v>
      </c>
      <c r="F42" s="85">
        <f>分析係数表!C45</f>
        <v>1</v>
      </c>
      <c r="G42" s="110">
        <f>E42*F42</f>
        <v>0.63575899843505479</v>
      </c>
      <c r="H42" s="110">
        <v>0.72760732483343571</v>
      </c>
      <c r="I42" s="110">
        <f>C42+H42</f>
        <v>0.72760732483343571</v>
      </c>
      <c r="J42" s="85">
        <f>分析係数表!G45</f>
        <v>0</v>
      </c>
      <c r="K42" s="111">
        <f>I42*J42</f>
        <v>0</v>
      </c>
      <c r="L42" s="79"/>
      <c r="M42" s="80"/>
      <c r="N42" s="81">
        <f>分析係数表!H45</f>
        <v>0</v>
      </c>
      <c r="O42" s="82">
        <f t="shared" si="3"/>
        <v>0</v>
      </c>
      <c r="P42" s="76">
        <f>分析係数表!C45</f>
        <v>1</v>
      </c>
      <c r="Q42" s="82">
        <f>O42*P42</f>
        <v>0</v>
      </c>
      <c r="R42" s="83">
        <v>6.4007559450825313E-2</v>
      </c>
      <c r="S42" s="84">
        <f>I42+R42</f>
        <v>0.79161488428426097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4.7926447574334896E-3</v>
      </c>
      <c r="E43" s="110">
        <f t="shared" si="9"/>
        <v>0.47926447574334896</v>
      </c>
      <c r="F43" s="85">
        <f>分析係数表!C46</f>
        <v>1</v>
      </c>
      <c r="G43" s="110">
        <f>E43*F43</f>
        <v>0.47926447574334896</v>
      </c>
      <c r="H43" s="110">
        <v>0.61558174674239097</v>
      </c>
      <c r="I43" s="110">
        <f>C43+H43</f>
        <v>0.61558174674239097</v>
      </c>
      <c r="J43" s="85">
        <f>分析係数表!G46</f>
        <v>9.2635479388605835E-3</v>
      </c>
      <c r="K43" s="111">
        <f>I43*J43</f>
        <v>5.7024710212356736E-3</v>
      </c>
      <c r="L43" s="79"/>
      <c r="M43" s="80"/>
      <c r="N43" s="81">
        <f>分析係数表!H46</f>
        <v>4.7106371035644121E-2</v>
      </c>
      <c r="O43" s="82">
        <f t="shared" si="3"/>
        <v>0.94356776823355792</v>
      </c>
      <c r="P43" s="76">
        <f>分析係数表!C46</f>
        <v>1</v>
      </c>
      <c r="Q43" s="82">
        <f>O43*P43</f>
        <v>0.94356776823355792</v>
      </c>
      <c r="R43" s="83">
        <v>1.0098409811088369</v>
      </c>
      <c r="S43" s="84">
        <f>I43+R43</f>
        <v>1.6254227278512279</v>
      </c>
      <c r="T43" s="85">
        <f>分析係数表!F46</f>
        <v>0.31310792033348772</v>
      </c>
      <c r="U43" s="86">
        <f>S43*T43</f>
        <v>0.50893272998028261</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108">
        <f>投入係数表!AM44</f>
        <v>0.45520344287949921</v>
      </c>
      <c r="E44" s="96">
        <f>SUM(E5:E43)</f>
        <v>45.520344287949932</v>
      </c>
      <c r="F44" s="98">
        <f>分析係数表!C47</f>
        <v>0.38982283979167087</v>
      </c>
      <c r="G44" s="96">
        <f>SUM(G5:G43)</f>
        <v>14.767592585223333</v>
      </c>
      <c r="H44" s="96">
        <f>SUM(H5:H43)</f>
        <v>17.539819817678129</v>
      </c>
      <c r="I44" s="96">
        <f>SUM(I5:I43)</f>
        <v>117.53981981767814</v>
      </c>
      <c r="J44" s="98">
        <f>分析係数表!G47</f>
        <v>0.23326731469175374</v>
      </c>
      <c r="K44" s="112">
        <f>SUM(K5:K43)</f>
        <v>31.946692967785896</v>
      </c>
      <c r="L44" s="94">
        <f>最終需要_まとめ!$L$33</f>
        <v>0.627</v>
      </c>
      <c r="M44" s="91">
        <f>K44*L44</f>
        <v>20.030576490801757</v>
      </c>
      <c r="N44" s="95">
        <f>分析係数表!H47</f>
        <v>1</v>
      </c>
      <c r="O44" s="96">
        <f>SUM(O5:O43)</f>
        <v>20.030576490801753</v>
      </c>
      <c r="P44" s="92">
        <f>分析係数表!C47</f>
        <v>0.38982283979167087</v>
      </c>
      <c r="Q44" s="96">
        <f>SUM(Q5:Q43)</f>
        <v>10.408223286510843</v>
      </c>
      <c r="R44" s="91">
        <f>SUM(R5:R43)</f>
        <v>12.31229572748282</v>
      </c>
      <c r="S44" s="97">
        <f>SUM(S5:S43)</f>
        <v>129.85211554516096</v>
      </c>
      <c r="T44" s="98">
        <f>分析係数表!F47</f>
        <v>0.43488259974461208</v>
      </c>
      <c r="U44" s="99">
        <f>SUM(U5:U43)</f>
        <v>69.123280424769263</v>
      </c>
      <c r="V44" s="100">
        <f>分析係数表!D47</f>
        <v>5.7416673181664192E-2</v>
      </c>
      <c r="W44" s="101">
        <f>SUM(W5:W43)</f>
        <v>18</v>
      </c>
      <c r="X44" s="92">
        <f>分析係数表!E47</f>
        <v>4.8986266385218774E-2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0.24707259953161598</v>
      </c>
      <c r="G5" s="110">
        <f t="shared" ref="G5:G38" si="0">E5*F5</f>
        <v>0</v>
      </c>
      <c r="H5" s="110">
        <f t="array" ref="H5:H43">MMULT(逆行列係数!C5:AO43,'38'!G5:G43)</f>
        <v>5.2468531099352251E-3</v>
      </c>
      <c r="I5" s="110">
        <f t="shared" ref="I5:I38" si="1">C5+H5</f>
        <v>5.2468531099352251E-3</v>
      </c>
      <c r="J5" s="85">
        <f>分析係数表!G8</f>
        <v>0.12001140250855188</v>
      </c>
      <c r="K5" s="111">
        <f t="shared" ref="K5:K38" si="2">I5*J5</f>
        <v>6.2968220047968353E-4</v>
      </c>
      <c r="L5" s="79" t="s">
        <v>177</v>
      </c>
      <c r="M5" s="80" t="s">
        <v>177</v>
      </c>
      <c r="N5" s="81">
        <f>分析係数表!H8</f>
        <v>1.0676396295256806E-2</v>
      </c>
      <c r="O5" s="82">
        <f t="shared" ref="O5:O43" si="3">$M$44*N5</f>
        <v>4.9930458118637416E-2</v>
      </c>
      <c r="P5" s="76">
        <f>分析係数表!C8</f>
        <v>0.24707259953161598</v>
      </c>
      <c r="Q5" s="82">
        <f t="shared" ref="Q5:Q38" si="4">O5*P5</f>
        <v>1.2336448083176226E-2</v>
      </c>
      <c r="R5" s="83">
        <f t="array" ref="R5:R43">MMULT(逆行列係数!C5:AO43,'38'!Q5:Q43)</f>
        <v>1.9285213779146642E-2</v>
      </c>
      <c r="S5" s="84">
        <f t="shared" ref="S5:S38" si="5">I5+R5</f>
        <v>2.4532066889081869E-2</v>
      </c>
      <c r="T5" s="85">
        <f>分析係数表!F8</f>
        <v>0.45011402508551879</v>
      </c>
      <c r="U5" s="86">
        <f t="shared" ref="U5:U38" si="6">S5*T5</f>
        <v>1.1042227371111822E-2</v>
      </c>
      <c r="V5" s="87">
        <f>分析係数表!D8</f>
        <v>0.3184150513112885</v>
      </c>
      <c r="W5" s="88">
        <f t="shared" ref="W5:W38" si="7">ROUND(S5*V5,0)</f>
        <v>0</v>
      </c>
      <c r="X5" s="76">
        <f>分析係数表!E8</f>
        <v>0.16220068415051311</v>
      </c>
      <c r="Y5" s="89">
        <f t="shared" ref="Y5:Y38" si="8">ROUND(S5*X5,0)</f>
        <v>0</v>
      </c>
    </row>
    <row r="6" spans="1:25" x14ac:dyDescent="0.2">
      <c r="A6" s="6" t="s">
        <v>219</v>
      </c>
      <c r="B6" s="5" t="s">
        <v>265</v>
      </c>
      <c r="C6" s="90"/>
      <c r="D6" s="107">
        <f>投入係数表!AN6</f>
        <v>0</v>
      </c>
      <c r="E6" s="110">
        <f t="shared" ref="E6:E43" si="9">$C$42*D6</f>
        <v>0</v>
      </c>
      <c r="F6" s="85">
        <f>分析係数表!C9</f>
        <v>9.7560975609756073E-2</v>
      </c>
      <c r="G6" s="110">
        <f t="shared" si="0"/>
        <v>0</v>
      </c>
      <c r="H6" s="110">
        <v>1.0987183716864033E-2</v>
      </c>
      <c r="I6" s="110">
        <f t="shared" si="1"/>
        <v>1.0987183716864033E-2</v>
      </c>
      <c r="J6" s="85">
        <f>分析係数表!G9</f>
        <v>0.27272727272727271</v>
      </c>
      <c r="K6" s="111">
        <f t="shared" si="2"/>
        <v>2.9965046500538268E-3</v>
      </c>
      <c r="L6" s="79"/>
      <c r="M6" s="80"/>
      <c r="N6" s="81">
        <f>分析係数表!H9</f>
        <v>5.7255122088127987E-4</v>
      </c>
      <c r="O6" s="82">
        <f t="shared" si="3"/>
        <v>2.6776586372770856E-3</v>
      </c>
      <c r="P6" s="76">
        <f>分析係数表!C9</f>
        <v>9.7560975609756073E-2</v>
      </c>
      <c r="Q6" s="82">
        <f t="shared" si="4"/>
        <v>2.6123498900264242E-4</v>
      </c>
      <c r="R6" s="83">
        <v>3.1804081571932245E-4</v>
      </c>
      <c r="S6" s="84">
        <f t="shared" si="5"/>
        <v>1.1305224532583355E-2</v>
      </c>
      <c r="T6" s="85">
        <f>分析係数表!F9</f>
        <v>0.77272727272727271</v>
      </c>
      <c r="U6" s="86">
        <f t="shared" si="6"/>
        <v>8.7358553206325924E-3</v>
      </c>
      <c r="V6" s="87">
        <f>分析係数表!D9</f>
        <v>9.0909090909090912E-2</v>
      </c>
      <c r="W6" s="88">
        <f t="shared" si="7"/>
        <v>0</v>
      </c>
      <c r="X6" s="76">
        <f>分析係数表!E9</f>
        <v>0</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4.9877955008102576E-3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0.44906166219839139</v>
      </c>
      <c r="G8" s="110">
        <f t="shared" si="0"/>
        <v>0</v>
      </c>
      <c r="H8" s="110">
        <v>6.3471868568256651E-2</v>
      </c>
      <c r="I8" s="110">
        <f t="shared" si="1"/>
        <v>6.3471868568256651E-2</v>
      </c>
      <c r="J8" s="85">
        <f>分析係数表!G11</f>
        <v>0.33788395904436858</v>
      </c>
      <c r="K8" s="111">
        <f t="shared" si="2"/>
        <v>2.1446126239786374E-2</v>
      </c>
      <c r="L8" s="79"/>
      <c r="M8" s="80"/>
      <c r="N8" s="81">
        <f>分析係数表!H11</f>
        <v>-2.2452989054167835E-5</v>
      </c>
      <c r="O8" s="82">
        <f t="shared" si="3"/>
        <v>-1.0500622106968962E-4</v>
      </c>
      <c r="P8" s="76">
        <f>分析係数表!C11</f>
        <v>0.44906166219839139</v>
      </c>
      <c r="Q8" s="82">
        <f t="shared" si="4"/>
        <v>-4.7154268174726569E-5</v>
      </c>
      <c r="R8" s="83">
        <v>2.9691820220050127E-3</v>
      </c>
      <c r="S8" s="84">
        <f t="shared" si="5"/>
        <v>6.644105059026166E-2</v>
      </c>
      <c r="T8" s="85">
        <f>分析係数表!F11</f>
        <v>0.55767918088737201</v>
      </c>
      <c r="U8" s="86">
        <f t="shared" si="6"/>
        <v>3.7052790670473568E-2</v>
      </c>
      <c r="V8" s="87">
        <f>分析係数表!D11</f>
        <v>2.9351535836177476E-2</v>
      </c>
      <c r="W8" s="88">
        <f t="shared" si="7"/>
        <v>0</v>
      </c>
      <c r="X8" s="76">
        <f>分析係数表!E11</f>
        <v>2.4573378839590442E-2</v>
      </c>
      <c r="Y8" s="89">
        <f t="shared" si="8"/>
        <v>0</v>
      </c>
    </row>
    <row r="9" spans="1:25" x14ac:dyDescent="0.2">
      <c r="A9" s="6" t="s">
        <v>222</v>
      </c>
      <c r="B9" s="5" t="s">
        <v>190</v>
      </c>
      <c r="C9" s="90"/>
      <c r="D9" s="107">
        <f>投入係数表!AN9</f>
        <v>0</v>
      </c>
      <c r="E9" s="110">
        <f t="shared" si="9"/>
        <v>0</v>
      </c>
      <c r="F9" s="85">
        <f>分析係数表!C12</f>
        <v>0.19299381807477189</v>
      </c>
      <c r="G9" s="110">
        <f t="shared" si="0"/>
        <v>0</v>
      </c>
      <c r="H9" s="110">
        <v>8.5582008839515354E-3</v>
      </c>
      <c r="I9" s="110">
        <f t="shared" si="1"/>
        <v>8.5582008839515354E-3</v>
      </c>
      <c r="J9" s="85">
        <f>分析係数表!G12</f>
        <v>0.13871320371671741</v>
      </c>
      <c r="K9" s="111">
        <f t="shared" si="2"/>
        <v>1.1871354626641604E-3</v>
      </c>
      <c r="L9" s="79"/>
      <c r="M9" s="80"/>
      <c r="N9" s="81">
        <f>分析係数表!H12</f>
        <v>9.0137524557956775E-2</v>
      </c>
      <c r="O9" s="82">
        <f t="shared" si="3"/>
        <v>0.42154747448426899</v>
      </c>
      <c r="P9" s="76">
        <f>分析係数表!C12</f>
        <v>0.19299381807477189</v>
      </c>
      <c r="Q9" s="82">
        <f t="shared" si="4"/>
        <v>8.1356056600496551E-2</v>
      </c>
      <c r="R9" s="83">
        <v>9.5266549705694245E-2</v>
      </c>
      <c r="S9" s="84">
        <f t="shared" si="5"/>
        <v>0.10382475058964578</v>
      </c>
      <c r="T9" s="85">
        <f>分析係数表!F12</f>
        <v>0.32372921058795973</v>
      </c>
      <c r="U9" s="86">
        <f t="shared" si="6"/>
        <v>3.3611104547877836E-2</v>
      </c>
      <c r="V9" s="87">
        <f>分析係数表!D12</f>
        <v>2.9241820879206685E-2</v>
      </c>
      <c r="W9" s="88">
        <f t="shared" si="7"/>
        <v>0</v>
      </c>
      <c r="X9" s="76">
        <f>分析係数表!E12</f>
        <v>3.2208948231435934E-2</v>
      </c>
      <c r="Y9" s="89">
        <f t="shared" si="8"/>
        <v>0</v>
      </c>
    </row>
    <row r="10" spans="1:25" x14ac:dyDescent="0.2">
      <c r="A10" s="6" t="s">
        <v>223</v>
      </c>
      <c r="B10" s="5" t="s">
        <v>28</v>
      </c>
      <c r="C10" s="90"/>
      <c r="D10" s="107">
        <f>投入係数表!AN10</f>
        <v>1.3590033975084938E-2</v>
      </c>
      <c r="E10" s="110">
        <f t="shared" si="9"/>
        <v>1.3590033975084939</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6.751900014781044E-2</v>
      </c>
      <c r="P10" s="76">
        <f>分析係数表!C13</f>
        <v>0</v>
      </c>
      <c r="Q10" s="82">
        <f t="shared" si="4"/>
        <v>0</v>
      </c>
      <c r="R10" s="83">
        <v>0</v>
      </c>
      <c r="S10" s="84">
        <f t="shared" si="5"/>
        <v>0</v>
      </c>
      <c r="T10" s="85">
        <f>分析係数表!F13</f>
        <v>0.38272650296359018</v>
      </c>
      <c r="U10" s="86">
        <f t="shared" si="6"/>
        <v>0</v>
      </c>
      <c r="V10" s="87">
        <f>分析係数表!D13</f>
        <v>0.22861981371718881</v>
      </c>
      <c r="W10" s="88">
        <f t="shared" si="7"/>
        <v>0</v>
      </c>
      <c r="X10" s="76">
        <f>分析係数表!E13</f>
        <v>0.19898391193903472</v>
      </c>
      <c r="Y10" s="89">
        <f t="shared" si="8"/>
        <v>0</v>
      </c>
    </row>
    <row r="11" spans="1:25" x14ac:dyDescent="0.2">
      <c r="A11" s="6" t="s">
        <v>224</v>
      </c>
      <c r="B11" s="5" t="s">
        <v>267</v>
      </c>
      <c r="C11" s="90"/>
      <c r="D11" s="107">
        <f>投入係数表!AN11</f>
        <v>0.61721404303510763</v>
      </c>
      <c r="E11" s="110">
        <f t="shared" si="9"/>
        <v>61.721404303510766</v>
      </c>
      <c r="F11" s="85">
        <f>分析係数表!C14</f>
        <v>0.21988652218398286</v>
      </c>
      <c r="G11" s="110">
        <f t="shared" si="0"/>
        <v>13.571704936610494</v>
      </c>
      <c r="H11" s="110">
        <v>14.785331932440856</v>
      </c>
      <c r="I11" s="110">
        <f t="shared" si="1"/>
        <v>14.785331932440856</v>
      </c>
      <c r="J11" s="85">
        <f>分析係数表!G14</f>
        <v>0.16684014869888475</v>
      </c>
      <c r="K11" s="111">
        <f t="shared" si="2"/>
        <v>2.4667869781708016</v>
      </c>
      <c r="L11" s="79"/>
      <c r="M11" s="80"/>
      <c r="N11" s="81">
        <f>分析係数表!H14</f>
        <v>1.1338759472354757E-3</v>
      </c>
      <c r="O11" s="82">
        <f t="shared" si="3"/>
        <v>5.3028141640193262E-3</v>
      </c>
      <c r="P11" s="76">
        <f>分析係数表!C14</f>
        <v>0.21988652218398286</v>
      </c>
      <c r="Q11" s="82">
        <f t="shared" si="4"/>
        <v>1.1660173643141742E-3</v>
      </c>
      <c r="R11" s="83">
        <v>1.33838822168218E-2</v>
      </c>
      <c r="S11" s="84">
        <f t="shared" si="5"/>
        <v>14.798715814657678</v>
      </c>
      <c r="T11" s="85">
        <f>分析係数表!F14</f>
        <v>0.30074349442379184</v>
      </c>
      <c r="U11" s="86">
        <f t="shared" si="6"/>
        <v>4.4506175070847815</v>
      </c>
      <c r="V11" s="87">
        <f>分析係数表!D14</f>
        <v>4.8401486988847581E-2</v>
      </c>
      <c r="W11" s="88">
        <f t="shared" si="7"/>
        <v>1</v>
      </c>
      <c r="X11" s="76">
        <f>分析係数表!E14</f>
        <v>4.5501858736059476E-2</v>
      </c>
      <c r="Y11" s="89">
        <f t="shared" si="8"/>
        <v>1</v>
      </c>
    </row>
    <row r="12" spans="1:25" x14ac:dyDescent="0.2">
      <c r="A12" s="6" t="s">
        <v>225</v>
      </c>
      <c r="B12" s="5" t="s">
        <v>29</v>
      </c>
      <c r="C12" s="90"/>
      <c r="D12" s="107">
        <f>投入係数表!AN12</f>
        <v>5.6625141562853904E-3</v>
      </c>
      <c r="E12" s="110">
        <f t="shared" si="9"/>
        <v>0.56625141562853909</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3.8432276911506399E-2</v>
      </c>
      <c r="P12" s="76">
        <f>分析係数表!C15</f>
        <v>0</v>
      </c>
      <c r="Q12" s="82">
        <f t="shared" si="4"/>
        <v>0</v>
      </c>
      <c r="R12" s="83">
        <v>0</v>
      </c>
      <c r="S12" s="84">
        <f t="shared" si="5"/>
        <v>0</v>
      </c>
      <c r="T12" s="85">
        <f>分析係数表!F15</f>
        <v>0.30247314514114415</v>
      </c>
      <c r="U12" s="86">
        <f t="shared" si="6"/>
        <v>0</v>
      </c>
      <c r="V12" s="87">
        <f>分析係数表!D15</f>
        <v>2.9777666749937547E-2</v>
      </c>
      <c r="W12" s="88">
        <f t="shared" si="7"/>
        <v>0</v>
      </c>
      <c r="X12" s="76">
        <f>分析係数表!E15</f>
        <v>2.7329502872845367E-2</v>
      </c>
      <c r="Y12" s="89">
        <f t="shared" si="8"/>
        <v>0</v>
      </c>
    </row>
    <row r="13" spans="1:25" x14ac:dyDescent="0.2">
      <c r="A13" s="6" t="s">
        <v>226</v>
      </c>
      <c r="B13" s="5" t="s">
        <v>30</v>
      </c>
      <c r="C13" s="90"/>
      <c r="D13" s="107">
        <f>投入係数表!AN13</f>
        <v>0</v>
      </c>
      <c r="E13" s="110">
        <f t="shared" si="9"/>
        <v>0</v>
      </c>
      <c r="F13" s="85">
        <f>分析係数表!C16</f>
        <v>4.5651796563096703E-2</v>
      </c>
      <c r="G13" s="110">
        <f t="shared" si="0"/>
        <v>0</v>
      </c>
      <c r="H13" s="110">
        <v>1.4248703615694904E-2</v>
      </c>
      <c r="I13" s="110">
        <f t="shared" si="1"/>
        <v>1.4248703615694904E-2</v>
      </c>
      <c r="J13" s="85">
        <f>分析係数表!G16</f>
        <v>3.2758620689655175E-2</v>
      </c>
      <c r="K13" s="111">
        <f t="shared" si="2"/>
        <v>4.6676787706586762E-4</v>
      </c>
      <c r="L13" s="79"/>
      <c r="M13" s="80"/>
      <c r="N13" s="81">
        <f>分析係数表!H16</f>
        <v>1.6682570867246702E-2</v>
      </c>
      <c r="O13" s="82">
        <f t="shared" si="3"/>
        <v>7.8019622254779389E-2</v>
      </c>
      <c r="P13" s="76">
        <f>分析係数表!C16</f>
        <v>4.5651796563096703E-2</v>
      </c>
      <c r="Q13" s="82">
        <f t="shared" si="4"/>
        <v>3.5617359231048407E-3</v>
      </c>
      <c r="R13" s="83">
        <v>4.4324779150437454E-3</v>
      </c>
      <c r="S13" s="84">
        <f t="shared" si="5"/>
        <v>1.8681181530738649E-2</v>
      </c>
      <c r="T13" s="85">
        <f>分析係数表!F16</f>
        <v>0.28965517241379313</v>
      </c>
      <c r="U13" s="86">
        <f t="shared" si="6"/>
        <v>5.4111008571794709E-3</v>
      </c>
      <c r="V13" s="87">
        <f>分析係数表!D16</f>
        <v>1.5517241379310345E-2</v>
      </c>
      <c r="W13" s="88">
        <f t="shared" si="7"/>
        <v>0</v>
      </c>
      <c r="X13" s="76">
        <f>分析係数表!E16</f>
        <v>1.5517241379310345E-2</v>
      </c>
      <c r="Y13" s="89">
        <f t="shared" si="8"/>
        <v>0</v>
      </c>
    </row>
    <row r="14" spans="1:25" x14ac:dyDescent="0.2">
      <c r="A14" s="6" t="s">
        <v>2</v>
      </c>
      <c r="B14" s="5" t="s">
        <v>364</v>
      </c>
      <c r="C14" s="90"/>
      <c r="D14" s="107">
        <f>投入係数表!AN14</f>
        <v>4.0203850509626271E-2</v>
      </c>
      <c r="E14" s="110">
        <f t="shared" si="9"/>
        <v>4.0203850509626271</v>
      </c>
      <c r="F14" s="85">
        <f>分析係数表!C17</f>
        <v>0.18709439528023597</v>
      </c>
      <c r="G14" s="110">
        <f t="shared" si="0"/>
        <v>0.75219150990355343</v>
      </c>
      <c r="H14" s="110">
        <v>0.94507385616759287</v>
      </c>
      <c r="I14" s="110">
        <f t="shared" si="1"/>
        <v>0.94507385616759287</v>
      </c>
      <c r="J14" s="85">
        <f>分析係数表!G17</f>
        <v>0.21183949688973955</v>
      </c>
      <c r="K14" s="111">
        <f t="shared" si="2"/>
        <v>0.20020397021418895</v>
      </c>
      <c r="L14" s="79"/>
      <c r="M14" s="80"/>
      <c r="N14" s="81">
        <f>分析係数表!H17</f>
        <v>2.9525680606230704E-3</v>
      </c>
      <c r="O14" s="82">
        <f t="shared" si="3"/>
        <v>1.3808318070664186E-2</v>
      </c>
      <c r="P14" s="76">
        <f>分析係数表!C17</f>
        <v>0.18709439528023597</v>
      </c>
      <c r="Q14" s="82">
        <f t="shared" si="4"/>
        <v>2.5834589192680708E-3</v>
      </c>
      <c r="R14" s="83">
        <v>7.2603257259541594E-3</v>
      </c>
      <c r="S14" s="84">
        <f t="shared" si="5"/>
        <v>0.95233418189354702</v>
      </c>
      <c r="T14" s="85">
        <f>分析係数表!F17</f>
        <v>0.32134800738259622</v>
      </c>
      <c r="U14" s="86">
        <f t="shared" si="6"/>
        <v>0.3060306917138263</v>
      </c>
      <c r="V14" s="87">
        <f>分析係数表!D17</f>
        <v>5.1062957139927541E-2</v>
      </c>
      <c r="W14" s="88">
        <f t="shared" si="7"/>
        <v>0</v>
      </c>
      <c r="X14" s="76">
        <f>分析係数表!E17</f>
        <v>4.9900881810103222E-2</v>
      </c>
      <c r="Y14" s="89">
        <f t="shared" si="8"/>
        <v>0</v>
      </c>
    </row>
    <row r="15" spans="1:25" x14ac:dyDescent="0.2">
      <c r="A15" s="6" t="s">
        <v>3</v>
      </c>
      <c r="B15" s="5" t="s">
        <v>31</v>
      </c>
      <c r="C15" s="90"/>
      <c r="D15" s="107">
        <f>投入係数表!AN15</f>
        <v>2.8312570781426952E-3</v>
      </c>
      <c r="E15" s="110">
        <f t="shared" si="9"/>
        <v>0.28312570781426954</v>
      </c>
      <c r="F15" s="85">
        <f>分析係数表!C18</f>
        <v>0.19379844961240311</v>
      </c>
      <c r="G15" s="110">
        <f t="shared" si="0"/>
        <v>5.4869323219819681E-2</v>
      </c>
      <c r="H15" s="110">
        <v>8.2961906249676629E-2</v>
      </c>
      <c r="I15" s="110">
        <f t="shared" si="1"/>
        <v>8.2961906249676629E-2</v>
      </c>
      <c r="J15" s="85">
        <f>分析係数表!G18</f>
        <v>0.21558441558441557</v>
      </c>
      <c r="K15" s="111">
        <f t="shared" si="2"/>
        <v>1.7885294074605609E-2</v>
      </c>
      <c r="L15" s="79"/>
      <c r="M15" s="80"/>
      <c r="N15" s="81">
        <f>分析係数表!H18</f>
        <v>4.3783328655627279E-4</v>
      </c>
      <c r="O15" s="82">
        <f t="shared" si="3"/>
        <v>2.0476213108589479E-3</v>
      </c>
      <c r="P15" s="76">
        <f>分析係数表!C18</f>
        <v>0.19379844961240311</v>
      </c>
      <c r="Q15" s="82">
        <f t="shared" si="4"/>
        <v>3.968258354377806E-4</v>
      </c>
      <c r="R15" s="83">
        <v>1.3171968320326737E-3</v>
      </c>
      <c r="S15" s="84">
        <f t="shared" si="5"/>
        <v>8.42791030817093E-2</v>
      </c>
      <c r="T15" s="85">
        <f>分析係数表!F18</f>
        <v>0.45643447461629277</v>
      </c>
      <c r="U15" s="86">
        <f t="shared" si="6"/>
        <v>3.8467888136232364E-2</v>
      </c>
      <c r="V15" s="87">
        <f>分析係数表!D18</f>
        <v>7.5088547815820542E-2</v>
      </c>
      <c r="W15" s="88">
        <f t="shared" si="7"/>
        <v>0</v>
      </c>
      <c r="X15" s="76">
        <f>分析係数表!E18</f>
        <v>7.5796930342384883E-2</v>
      </c>
      <c r="Y15" s="89">
        <f t="shared" si="8"/>
        <v>0</v>
      </c>
    </row>
    <row r="16" spans="1:25" x14ac:dyDescent="0.2">
      <c r="A16" s="6" t="s">
        <v>4</v>
      </c>
      <c r="B16" s="5" t="s">
        <v>32</v>
      </c>
      <c r="C16" s="90"/>
      <c r="D16" s="107">
        <f>投入係数表!AN16</f>
        <v>0</v>
      </c>
      <c r="E16" s="110">
        <f t="shared" si="9"/>
        <v>0</v>
      </c>
      <c r="F16" s="85">
        <f>分析係数表!C19</f>
        <v>0.18975946996975368</v>
      </c>
      <c r="G16" s="110">
        <f t="shared" si="0"/>
        <v>0</v>
      </c>
      <c r="H16" s="110">
        <v>3.394580455822821E-2</v>
      </c>
      <c r="I16" s="110">
        <f t="shared" si="1"/>
        <v>3.394580455822821E-2</v>
      </c>
      <c r="J16" s="85">
        <f>分析係数表!G19</f>
        <v>5.7642820380854352E-2</v>
      </c>
      <c r="K16" s="111">
        <f t="shared" si="2"/>
        <v>1.9567319148335355E-3</v>
      </c>
      <c r="L16" s="79"/>
      <c r="M16" s="80"/>
      <c r="N16" s="81">
        <f>分析係数表!H19</f>
        <v>-1.1226494527083918E-4</v>
      </c>
      <c r="O16" s="82">
        <f t="shared" si="3"/>
        <v>-5.2503110534844809E-4</v>
      </c>
      <c r="P16" s="76">
        <f>分析係数表!C19</f>
        <v>0.18975946996975368</v>
      </c>
      <c r="Q16" s="82">
        <f t="shared" si="4"/>
        <v>-9.9629624268555419E-5</v>
      </c>
      <c r="R16" s="83">
        <v>9.6847887941909629E-4</v>
      </c>
      <c r="S16" s="84">
        <f t="shared" si="5"/>
        <v>3.4914283437647305E-2</v>
      </c>
      <c r="T16" s="85">
        <f>分析係数表!F19</f>
        <v>0.23974952822096415</v>
      </c>
      <c r="U16" s="86">
        <f t="shared" si="6"/>
        <v>8.3706829823489634E-3</v>
      </c>
      <c r="V16" s="87">
        <f>分析係数表!D19</f>
        <v>4.54623434551381E-3</v>
      </c>
      <c r="W16" s="88">
        <f t="shared" si="7"/>
        <v>0</v>
      </c>
      <c r="X16" s="76">
        <f>分析係数表!E19</f>
        <v>4.7177903585520669E-3</v>
      </c>
      <c r="Y16" s="89">
        <f t="shared" si="8"/>
        <v>0</v>
      </c>
    </row>
    <row r="17" spans="1:25" x14ac:dyDescent="0.2">
      <c r="A17" s="6" t="s">
        <v>5</v>
      </c>
      <c r="B17" s="5" t="s">
        <v>33</v>
      </c>
      <c r="C17" s="90"/>
      <c r="D17" s="107">
        <f>投入係数表!AN17</f>
        <v>5.6625141562853911E-4</v>
      </c>
      <c r="E17" s="110">
        <f t="shared" si="9"/>
        <v>5.6625141562853913E-2</v>
      </c>
      <c r="F17" s="85">
        <f>分析係数表!C20</f>
        <v>6.5301867121599799E-2</v>
      </c>
      <c r="G17" s="110">
        <f t="shared" si="0"/>
        <v>3.6977274700792642E-3</v>
      </c>
      <c r="H17" s="110">
        <v>1.8027724575111332E-2</v>
      </c>
      <c r="I17" s="110">
        <f t="shared" si="1"/>
        <v>1.8027724575111332E-2</v>
      </c>
      <c r="J17" s="85">
        <f>分析係数表!G20</f>
        <v>0.10011990407673861</v>
      </c>
      <c r="K17" s="111">
        <f t="shared" si="2"/>
        <v>1.8049340551820098E-3</v>
      </c>
      <c r="L17" s="79"/>
      <c r="M17" s="80"/>
      <c r="N17" s="81">
        <f>分析係数表!H20</f>
        <v>5.5009823182711204E-4</v>
      </c>
      <c r="O17" s="82">
        <f t="shared" si="3"/>
        <v>2.5726524162073962E-3</v>
      </c>
      <c r="P17" s="76">
        <f>分析係数表!C20</f>
        <v>6.5301867121599799E-2</v>
      </c>
      <c r="Q17" s="82">
        <f t="shared" si="4"/>
        <v>1.6799900623323805E-4</v>
      </c>
      <c r="R17" s="83">
        <v>7.0036936202402973E-4</v>
      </c>
      <c r="S17" s="84">
        <f t="shared" si="5"/>
        <v>1.872809393713536E-2</v>
      </c>
      <c r="T17" s="85">
        <f>分析係数表!F20</f>
        <v>0.22242206235011991</v>
      </c>
      <c r="U17" s="86">
        <f t="shared" si="6"/>
        <v>4.1655412773844236E-3</v>
      </c>
      <c r="V17" s="87">
        <f>分析係数表!D20</f>
        <v>4.3465227817745804E-2</v>
      </c>
      <c r="W17" s="88">
        <f t="shared" si="7"/>
        <v>0</v>
      </c>
      <c r="X17" s="76">
        <f>分析係数表!E20</f>
        <v>4.6762589928057555E-2</v>
      </c>
      <c r="Y17" s="89">
        <f t="shared" si="8"/>
        <v>0</v>
      </c>
    </row>
    <row r="18" spans="1:25" x14ac:dyDescent="0.2">
      <c r="A18" s="6" t="s">
        <v>6</v>
      </c>
      <c r="B18" s="5" t="s">
        <v>34</v>
      </c>
      <c r="C18" s="90"/>
      <c r="D18" s="107">
        <f>投入係数表!AN18</f>
        <v>0</v>
      </c>
      <c r="E18" s="110">
        <f t="shared" si="9"/>
        <v>0</v>
      </c>
      <c r="F18" s="85">
        <f>分析係数表!C21</f>
        <v>0.11128404669260705</v>
      </c>
      <c r="G18" s="110">
        <f t="shared" si="0"/>
        <v>0</v>
      </c>
      <c r="H18" s="110">
        <v>3.2445441370317685E-2</v>
      </c>
      <c r="I18" s="110">
        <f t="shared" si="1"/>
        <v>3.2445441370317685E-2</v>
      </c>
      <c r="J18" s="85">
        <f>分析係数表!G21</f>
        <v>0.28512917454316322</v>
      </c>
      <c r="K18" s="111">
        <f t="shared" si="2"/>
        <v>9.2511419156072802E-3</v>
      </c>
      <c r="L18" s="79"/>
      <c r="M18" s="80"/>
      <c r="N18" s="81">
        <f>分析係数表!H21</f>
        <v>9.2057255122088126E-4</v>
      </c>
      <c r="O18" s="82">
        <f t="shared" si="3"/>
        <v>4.3052550638572745E-3</v>
      </c>
      <c r="P18" s="76">
        <f>分析係数表!C21</f>
        <v>0.11128404669260705</v>
      </c>
      <c r="Q18" s="82">
        <f t="shared" si="4"/>
        <v>4.7910620554987587E-4</v>
      </c>
      <c r="R18" s="83">
        <v>1.6174497482846959E-3</v>
      </c>
      <c r="S18" s="84">
        <f t="shared" si="5"/>
        <v>3.4062891118602383E-2</v>
      </c>
      <c r="T18" s="85">
        <f>分析係数表!F21</f>
        <v>0.42485822306238186</v>
      </c>
      <c r="U18" s="86">
        <f t="shared" si="6"/>
        <v>1.4471899393016798E-2</v>
      </c>
      <c r="V18" s="87">
        <f>分析係数表!D21</f>
        <v>9.2470069313169506E-2</v>
      </c>
      <c r="W18" s="88">
        <f t="shared" si="7"/>
        <v>0</v>
      </c>
      <c r="X18" s="76">
        <f>分析係数表!E21</f>
        <v>8.1758034026465032E-2</v>
      </c>
      <c r="Y18" s="89">
        <f t="shared" si="8"/>
        <v>0</v>
      </c>
    </row>
    <row r="19" spans="1:25" x14ac:dyDescent="0.2">
      <c r="A19" s="6" t="s">
        <v>7</v>
      </c>
      <c r="B19" s="5" t="s">
        <v>268</v>
      </c>
      <c r="C19" s="90"/>
      <c r="D19" s="107">
        <f>投入係数表!AN19</f>
        <v>0</v>
      </c>
      <c r="E19" s="110">
        <f t="shared" si="9"/>
        <v>0</v>
      </c>
      <c r="F19" s="85">
        <f>分析係数表!C22</f>
        <v>0.13366912049593183</v>
      </c>
      <c r="G19" s="110">
        <f t="shared" si="0"/>
        <v>0</v>
      </c>
      <c r="H19" s="110">
        <v>4.6600083684532941E-3</v>
      </c>
      <c r="I19" s="110">
        <f t="shared" si="1"/>
        <v>4.6600083684532941E-3</v>
      </c>
      <c r="J19" s="85">
        <f>分析係数表!G22</f>
        <v>0.19466531325776801</v>
      </c>
      <c r="K19" s="111">
        <f t="shared" si="2"/>
        <v>9.0714198882878088E-4</v>
      </c>
      <c r="L19" s="79"/>
      <c r="M19" s="80"/>
      <c r="N19" s="81">
        <f>分析係数表!H22</f>
        <v>4.490597810833567E-5</v>
      </c>
      <c r="O19" s="82">
        <f t="shared" si="3"/>
        <v>2.1001244213937923E-4</v>
      </c>
      <c r="P19" s="76">
        <f>分析係数表!C22</f>
        <v>0.13366912049593183</v>
      </c>
      <c r="Q19" s="82">
        <f t="shared" si="4"/>
        <v>2.8072178433973592E-5</v>
      </c>
      <c r="R19" s="83">
        <v>4.8488016515704774E-4</v>
      </c>
      <c r="S19" s="84">
        <f t="shared" si="5"/>
        <v>5.1448885336103419E-3</v>
      </c>
      <c r="T19" s="85">
        <f>分析係数表!F22</f>
        <v>0.41154908926859529</v>
      </c>
      <c r="U19" s="86">
        <f t="shared" si="6"/>
        <v>2.1173741903957751E-3</v>
      </c>
      <c r="V19" s="87">
        <f>分析係数表!D22</f>
        <v>4.4775277730784414E-2</v>
      </c>
      <c r="W19" s="88">
        <f t="shared" si="7"/>
        <v>0</v>
      </c>
      <c r="X19" s="76">
        <f>分析係数表!E22</f>
        <v>4.7087351266001241E-2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1.0500622106968962E-4</v>
      </c>
      <c r="P20" s="76">
        <f>分析係数表!C23</f>
        <v>0</v>
      </c>
      <c r="Q20" s="82">
        <f t="shared" si="4"/>
        <v>0</v>
      </c>
      <c r="R20" s="83">
        <v>0</v>
      </c>
      <c r="S20" s="84">
        <f t="shared" si="5"/>
        <v>0</v>
      </c>
      <c r="T20" s="85">
        <f>分析係数表!F23</f>
        <v>0.43921610853881771</v>
      </c>
      <c r="U20" s="86">
        <f t="shared" si="6"/>
        <v>0</v>
      </c>
      <c r="V20" s="87">
        <f>分析係数表!D23</f>
        <v>6.2775923333692252E-2</v>
      </c>
      <c r="W20" s="88">
        <f t="shared" si="7"/>
        <v>0</v>
      </c>
      <c r="X20" s="76">
        <f>分析係数表!E23</f>
        <v>6.6759987078712182E-2</v>
      </c>
      <c r="Y20" s="89">
        <f t="shared" si="8"/>
        <v>0</v>
      </c>
    </row>
    <row r="21" spans="1:25" x14ac:dyDescent="0.2">
      <c r="A21" s="6" t="s">
        <v>9</v>
      </c>
      <c r="B21" s="5" t="s">
        <v>270</v>
      </c>
      <c r="C21" s="90"/>
      <c r="D21" s="107">
        <f>投入係数表!AN21</f>
        <v>5.6625141562853904E-3</v>
      </c>
      <c r="E21" s="110">
        <f t="shared" si="9"/>
        <v>0.56625141562853909</v>
      </c>
      <c r="F21" s="85">
        <f>分析係数表!C24</f>
        <v>0.55726027397260269</v>
      </c>
      <c r="G21" s="110">
        <f t="shared" si="0"/>
        <v>0.31554941901053379</v>
      </c>
      <c r="H21" s="110">
        <v>0.33762028726648752</v>
      </c>
      <c r="I21" s="110">
        <f t="shared" si="1"/>
        <v>0.33762028726648752</v>
      </c>
      <c r="J21" s="85">
        <f>分析係数表!G24</f>
        <v>0.20783847980997625</v>
      </c>
      <c r="K21" s="111">
        <f t="shared" si="2"/>
        <v>7.0170487258474246E-2</v>
      </c>
      <c r="L21" s="79"/>
      <c r="M21" s="80"/>
      <c r="N21" s="81">
        <f>分析係数表!H24</f>
        <v>3.255683412854336E-4</v>
      </c>
      <c r="O21" s="82">
        <f t="shared" si="3"/>
        <v>1.5225902055104996E-3</v>
      </c>
      <c r="P21" s="76">
        <f>分析係数表!C24</f>
        <v>0.55726027397260269</v>
      </c>
      <c r="Q21" s="82">
        <f t="shared" si="4"/>
        <v>8.484790350707824E-4</v>
      </c>
      <c r="R21" s="83">
        <v>4.3712710275754796E-3</v>
      </c>
      <c r="S21" s="84">
        <f t="shared" si="5"/>
        <v>0.34199155829406302</v>
      </c>
      <c r="T21" s="85">
        <f>分析係数表!F24</f>
        <v>0.38954869358669836</v>
      </c>
      <c r="U21" s="86">
        <f t="shared" si="6"/>
        <v>0.13322236475113144</v>
      </c>
      <c r="V21" s="87">
        <f>分析係数表!D24</f>
        <v>4.1567695961995249E-3</v>
      </c>
      <c r="W21" s="88">
        <f t="shared" si="7"/>
        <v>0</v>
      </c>
      <c r="X21" s="76">
        <f>分析係数表!E24</f>
        <v>2.3752969121140144E-3</v>
      </c>
      <c r="Y21" s="89">
        <f t="shared" si="8"/>
        <v>0</v>
      </c>
    </row>
    <row r="22" spans="1:25" x14ac:dyDescent="0.2">
      <c r="A22" s="6" t="s">
        <v>10</v>
      </c>
      <c r="B22" s="5" t="s">
        <v>271</v>
      </c>
      <c r="C22" s="90"/>
      <c r="D22" s="107">
        <f>投入係数表!AN22</f>
        <v>0.14496036240090601</v>
      </c>
      <c r="E22" s="110">
        <f t="shared" si="9"/>
        <v>14.496036240090602</v>
      </c>
      <c r="F22" s="85">
        <f>分析係数表!C25</f>
        <v>7.2460776218001621E-2</v>
      </c>
      <c r="G22" s="110">
        <f t="shared" si="0"/>
        <v>1.0503940380412466</v>
      </c>
      <c r="H22" s="110">
        <v>1.0836069516166906</v>
      </c>
      <c r="I22" s="110">
        <f t="shared" si="1"/>
        <v>1.0836069516166906</v>
      </c>
      <c r="J22" s="85">
        <f>分析係数表!G25</f>
        <v>0.19694960212201593</v>
      </c>
      <c r="K22" s="111">
        <f t="shared" si="2"/>
        <v>0.21341595797755777</v>
      </c>
      <c r="L22" s="79"/>
      <c r="M22" s="80"/>
      <c r="N22" s="81">
        <f>分析係数表!H25</f>
        <v>5.0519225371877636E-4</v>
      </c>
      <c r="O22" s="82">
        <f t="shared" si="3"/>
        <v>2.3626399740680169E-3</v>
      </c>
      <c r="P22" s="76">
        <f>分析係数表!C25</f>
        <v>7.2460776218001621E-2</v>
      </c>
      <c r="Q22" s="82">
        <f t="shared" si="4"/>
        <v>1.7119872644464772E-4</v>
      </c>
      <c r="R22" s="83">
        <v>2.5070208583083606E-3</v>
      </c>
      <c r="S22" s="84">
        <f t="shared" si="5"/>
        <v>1.0861139724749991</v>
      </c>
      <c r="T22" s="85">
        <f>分析係数表!F25</f>
        <v>0.34811560565870908</v>
      </c>
      <c r="U22" s="86">
        <f t="shared" si="6"/>
        <v>0.37809322334252077</v>
      </c>
      <c r="V22" s="87">
        <f>分析係数表!D25</f>
        <v>1.248894783377542E-2</v>
      </c>
      <c r="W22" s="88">
        <f t="shared" si="7"/>
        <v>0</v>
      </c>
      <c r="X22" s="76">
        <f>分析係数表!E25</f>
        <v>1.1715296198054819E-2</v>
      </c>
      <c r="Y22" s="89">
        <f t="shared" si="8"/>
        <v>0</v>
      </c>
    </row>
    <row r="23" spans="1:25" x14ac:dyDescent="0.2">
      <c r="A23" s="6" t="s">
        <v>11</v>
      </c>
      <c r="B23" s="5" t="s">
        <v>35</v>
      </c>
      <c r="C23" s="90"/>
      <c r="D23" s="107">
        <f>投入係数表!AN23</f>
        <v>0</v>
      </c>
      <c r="E23" s="110">
        <f t="shared" si="9"/>
        <v>0</v>
      </c>
      <c r="F23" s="85">
        <f>分析係数表!C26</f>
        <v>0.52994639944068989</v>
      </c>
      <c r="G23" s="110">
        <f t="shared" si="0"/>
        <v>0</v>
      </c>
      <c r="H23" s="110">
        <v>2.9086885786177744E-2</v>
      </c>
      <c r="I23" s="110">
        <f t="shared" si="1"/>
        <v>2.9086885786177744E-2</v>
      </c>
      <c r="J23" s="85">
        <f>分析係数表!G26</f>
        <v>0.19649205047072152</v>
      </c>
      <c r="K23" s="111">
        <f t="shared" si="2"/>
        <v>5.7153418299337498E-3</v>
      </c>
      <c r="L23" s="79"/>
      <c r="M23" s="80"/>
      <c r="N23" s="81">
        <f>分析係数表!H26</f>
        <v>1.0148751052483862E-2</v>
      </c>
      <c r="O23" s="82">
        <f t="shared" si="3"/>
        <v>4.7462811923499715E-2</v>
      </c>
      <c r="P23" s="76">
        <f>分析係数表!C26</f>
        <v>0.52994639944068989</v>
      </c>
      <c r="Q23" s="82">
        <f t="shared" si="4"/>
        <v>2.5152746286189319E-2</v>
      </c>
      <c r="R23" s="83">
        <v>2.9393485077230611E-2</v>
      </c>
      <c r="S23" s="84">
        <f t="shared" si="5"/>
        <v>5.8480370863408355E-2</v>
      </c>
      <c r="T23" s="85">
        <f>分析係数表!F26</f>
        <v>0.33286456502207118</v>
      </c>
      <c r="U23" s="86">
        <f t="shared" si="6"/>
        <v>1.9466043209777826E-2</v>
      </c>
      <c r="V23" s="87">
        <f>分析係数表!D26</f>
        <v>1.68365951794992E-2</v>
      </c>
      <c r="W23" s="88">
        <f t="shared" si="7"/>
        <v>0</v>
      </c>
      <c r="X23" s="76">
        <f>分析係数表!E26</f>
        <v>1.8360092191101216E-2</v>
      </c>
      <c r="Y23" s="89">
        <f t="shared" si="8"/>
        <v>0</v>
      </c>
    </row>
    <row r="24" spans="1:25" x14ac:dyDescent="0.2">
      <c r="A24" s="6" t="s">
        <v>12</v>
      </c>
      <c r="B24" s="5" t="s">
        <v>365</v>
      </c>
      <c r="C24" s="90"/>
      <c r="D24" s="107">
        <f>投入係数表!AN24</f>
        <v>0</v>
      </c>
      <c r="E24" s="110">
        <f t="shared" si="9"/>
        <v>0</v>
      </c>
      <c r="F24" s="85">
        <f>分析係数表!C27</f>
        <v>1</v>
      </c>
      <c r="G24" s="110">
        <f t="shared" si="0"/>
        <v>0</v>
      </c>
      <c r="H24" s="110">
        <v>2.6980645376143281E-3</v>
      </c>
      <c r="I24" s="110">
        <f t="shared" si="1"/>
        <v>2.6980645376143281E-3</v>
      </c>
      <c r="J24" s="85">
        <f>分析係数表!G27</f>
        <v>0.17101837770961673</v>
      </c>
      <c r="K24" s="111">
        <f t="shared" si="2"/>
        <v>4.6141862017864954E-4</v>
      </c>
      <c r="L24" s="79"/>
      <c r="M24" s="80"/>
      <c r="N24" s="81">
        <f>分析係数表!H27</f>
        <v>1.1349985966881842E-2</v>
      </c>
      <c r="O24" s="82">
        <f t="shared" si="3"/>
        <v>5.3080644750728108E-2</v>
      </c>
      <c r="P24" s="76">
        <f>分析係数表!C27</f>
        <v>1</v>
      </c>
      <c r="Q24" s="82">
        <f t="shared" si="4"/>
        <v>5.3080644750728108E-2</v>
      </c>
      <c r="R24" s="83">
        <v>5.5181996047837585E-2</v>
      </c>
      <c r="S24" s="84">
        <f t="shared" si="5"/>
        <v>5.7880060585451913E-2</v>
      </c>
      <c r="T24" s="85">
        <f>分析係数表!F27</f>
        <v>0.32043714720210326</v>
      </c>
      <c r="U24" s="86">
        <f t="shared" si="6"/>
        <v>1.8546921493887109E-2</v>
      </c>
      <c r="V24" s="87">
        <f>分析係数表!D27</f>
        <v>8.5186998994767633E-3</v>
      </c>
      <c r="W24" s="88">
        <f t="shared" si="7"/>
        <v>0</v>
      </c>
      <c r="X24" s="76">
        <f>分析係数表!E27</f>
        <v>1.0026548444467355E-2</v>
      </c>
      <c r="Y24" s="89">
        <f t="shared" si="8"/>
        <v>0</v>
      </c>
    </row>
    <row r="25" spans="1:25" x14ac:dyDescent="0.2">
      <c r="A25" s="6" t="s">
        <v>13</v>
      </c>
      <c r="B25" s="5" t="s">
        <v>191</v>
      </c>
      <c r="C25" s="90"/>
      <c r="D25" s="107">
        <f>投入係数表!AN25</f>
        <v>0</v>
      </c>
      <c r="E25" s="110">
        <f t="shared" si="9"/>
        <v>0</v>
      </c>
      <c r="F25" s="85">
        <f>分析係数表!C28</f>
        <v>0.16640624999999998</v>
      </c>
      <c r="G25" s="110">
        <f t="shared" si="0"/>
        <v>0</v>
      </c>
      <c r="H25" s="110">
        <v>5.5360027912532087E-3</v>
      </c>
      <c r="I25" s="110">
        <f t="shared" si="1"/>
        <v>5.5360027912532087E-3</v>
      </c>
      <c r="J25" s="85">
        <f>分析係数表!G28</f>
        <v>0.1248661800486618</v>
      </c>
      <c r="K25" s="111">
        <f t="shared" si="2"/>
        <v>6.9125952128251743E-4</v>
      </c>
      <c r="L25" s="79"/>
      <c r="M25" s="80"/>
      <c r="N25" s="81">
        <f>分析係数表!H28</f>
        <v>1.9927027785573953E-2</v>
      </c>
      <c r="O25" s="82">
        <f t="shared" si="3"/>
        <v>9.3193021199349538E-2</v>
      </c>
      <c r="P25" s="76">
        <f>分析係数表!C28</f>
        <v>0.16640624999999998</v>
      </c>
      <c r="Q25" s="82">
        <f t="shared" si="4"/>
        <v>1.5507901183954257E-2</v>
      </c>
      <c r="R25" s="83">
        <v>1.8388319269144766E-2</v>
      </c>
      <c r="S25" s="84">
        <f t="shared" si="5"/>
        <v>2.3924322060397976E-2</v>
      </c>
      <c r="T25" s="85">
        <f>分析係数表!F28</f>
        <v>0.21187347931873479</v>
      </c>
      <c r="U25" s="86">
        <f t="shared" si="6"/>
        <v>5.0689293552784809E-3</v>
      </c>
      <c r="V25" s="87">
        <f>分析係数表!D28</f>
        <v>2.0145985401459853E-2</v>
      </c>
      <c r="W25" s="88">
        <f t="shared" si="7"/>
        <v>0</v>
      </c>
      <c r="X25" s="76">
        <f>分析係数表!E28</f>
        <v>2.0145985401459853E-2</v>
      </c>
      <c r="Y25" s="89">
        <f t="shared" si="8"/>
        <v>0</v>
      </c>
    </row>
    <row r="26" spans="1:25" x14ac:dyDescent="0.2">
      <c r="A26" s="6" t="s">
        <v>14</v>
      </c>
      <c r="B26" s="5" t="s">
        <v>50</v>
      </c>
      <c r="C26" s="90"/>
      <c r="D26" s="107">
        <f>投入係数表!AN26</f>
        <v>7.3046432616081541E-2</v>
      </c>
      <c r="E26" s="110">
        <f t="shared" si="9"/>
        <v>7.3046432616081542</v>
      </c>
      <c r="F26" s="85">
        <f>分析係数表!C29</f>
        <v>0.73364739989128469</v>
      </c>
      <c r="G26" s="110">
        <f t="shared" si="0"/>
        <v>5.359032536012216</v>
      </c>
      <c r="H26" s="110">
        <v>5.7912405364500135</v>
      </c>
      <c r="I26" s="110">
        <f t="shared" si="1"/>
        <v>5.7912405364500135</v>
      </c>
      <c r="J26" s="85">
        <f>分析係数表!G29</f>
        <v>0.26009380097879281</v>
      </c>
      <c r="K26" s="111">
        <f t="shared" si="2"/>
        <v>1.5062657635077472</v>
      </c>
      <c r="L26" s="79"/>
      <c r="M26" s="80"/>
      <c r="N26" s="81">
        <f>分析係数表!H29</f>
        <v>1.0137524557956778E-2</v>
      </c>
      <c r="O26" s="82">
        <f t="shared" si="3"/>
        <v>4.7410308812964867E-2</v>
      </c>
      <c r="P26" s="76">
        <f>分析係数表!C29</f>
        <v>0.73364739989128469</v>
      </c>
      <c r="Q26" s="82">
        <f t="shared" si="4"/>
        <v>3.4782449788674535E-2</v>
      </c>
      <c r="R26" s="83">
        <v>5.7380184592030981E-2</v>
      </c>
      <c r="S26" s="84">
        <f t="shared" si="5"/>
        <v>5.8486207210420442</v>
      </c>
      <c r="T26" s="85">
        <f>分析係数表!F29</f>
        <v>0.41032830342577487</v>
      </c>
      <c r="U26" s="86">
        <f t="shared" si="6"/>
        <v>2.3998546178460143</v>
      </c>
      <c r="V26" s="87">
        <f>分析係数表!D29</f>
        <v>0.11816884176182708</v>
      </c>
      <c r="W26" s="88">
        <f t="shared" si="7"/>
        <v>1</v>
      </c>
      <c r="X26" s="76">
        <f>分析係数表!E29</f>
        <v>9.9714518760195756E-2</v>
      </c>
      <c r="Y26" s="89">
        <f t="shared" si="8"/>
        <v>1</v>
      </c>
    </row>
    <row r="27" spans="1:25" x14ac:dyDescent="0.2">
      <c r="A27" s="6" t="s">
        <v>15</v>
      </c>
      <c r="B27" s="5" t="s">
        <v>36</v>
      </c>
      <c r="C27" s="90"/>
      <c r="D27" s="107">
        <f>投入係数表!AN27</f>
        <v>0</v>
      </c>
      <c r="E27" s="110">
        <f t="shared" si="9"/>
        <v>0</v>
      </c>
      <c r="F27" s="85">
        <f>分析係数表!C30</f>
        <v>1</v>
      </c>
      <c r="G27" s="110">
        <f t="shared" si="0"/>
        <v>0</v>
      </c>
      <c r="H27" s="110">
        <v>0.10004716213466605</v>
      </c>
      <c r="I27" s="110">
        <f t="shared" si="1"/>
        <v>0.10004716213466605</v>
      </c>
      <c r="J27" s="85">
        <f>分析係数表!G30</f>
        <v>0.34455785557569396</v>
      </c>
      <c r="K27" s="111">
        <f t="shared" si="2"/>
        <v>3.4472035641554301E-2</v>
      </c>
      <c r="L27" s="79"/>
      <c r="M27" s="80"/>
      <c r="N27" s="81">
        <f>分析係数表!H30</f>
        <v>0</v>
      </c>
      <c r="O27" s="82">
        <f t="shared" si="3"/>
        <v>0</v>
      </c>
      <c r="P27" s="76">
        <f>分析係数表!C30</f>
        <v>1</v>
      </c>
      <c r="Q27" s="82">
        <f t="shared" si="4"/>
        <v>0</v>
      </c>
      <c r="R27" s="83">
        <v>1.1602257123212771E-2</v>
      </c>
      <c r="S27" s="84">
        <f t="shared" si="5"/>
        <v>0.11164941925787883</v>
      </c>
      <c r="T27" s="85">
        <f>分析係数表!F30</f>
        <v>0.43861490031479539</v>
      </c>
      <c r="U27" s="86">
        <f t="shared" si="6"/>
        <v>4.8971098897999318E-2</v>
      </c>
      <c r="V27" s="87">
        <f>分析係数表!D30</f>
        <v>0.11847753505675857</v>
      </c>
      <c r="W27" s="88">
        <f t="shared" si="7"/>
        <v>0</v>
      </c>
      <c r="X27" s="76">
        <f>分析係数表!E30</f>
        <v>7.8889630830869029E-2</v>
      </c>
      <c r="Y27" s="89">
        <f t="shared" si="8"/>
        <v>0</v>
      </c>
    </row>
    <row r="28" spans="1:25" x14ac:dyDescent="0.2">
      <c r="A28" s="6" t="s">
        <v>16</v>
      </c>
      <c r="B28" s="5" t="s">
        <v>192</v>
      </c>
      <c r="C28" s="90"/>
      <c r="D28" s="107">
        <f>投入係数表!AN28</f>
        <v>0</v>
      </c>
      <c r="E28" s="110">
        <f t="shared" si="9"/>
        <v>0</v>
      </c>
      <c r="F28" s="85">
        <f>分析係数表!C31</f>
        <v>8.5246870996353641E-2</v>
      </c>
      <c r="G28" s="110">
        <f t="shared" si="0"/>
        <v>0</v>
      </c>
      <c r="H28" s="110">
        <v>8.8559366861117331E-2</v>
      </c>
      <c r="I28" s="110">
        <f t="shared" si="1"/>
        <v>8.8559366861117331E-2</v>
      </c>
      <c r="J28" s="85">
        <f>分析係数表!G31</f>
        <v>7.1346375143843496E-2</v>
      </c>
      <c r="K28" s="111">
        <f t="shared" si="2"/>
        <v>6.3183898105745387E-3</v>
      </c>
      <c r="L28" s="79"/>
      <c r="M28" s="80"/>
      <c r="N28" s="81">
        <f>分析係数表!H31</f>
        <v>2.2093741229301151E-2</v>
      </c>
      <c r="O28" s="82">
        <f t="shared" si="3"/>
        <v>0.1033261215325746</v>
      </c>
      <c r="P28" s="76">
        <f>分析係数表!C31</f>
        <v>8.5246870996353641E-2</v>
      </c>
      <c r="Q28" s="82">
        <f t="shared" si="4"/>
        <v>8.8082285528409444E-3</v>
      </c>
      <c r="R28" s="83">
        <v>1.2028807931912119E-2</v>
      </c>
      <c r="S28" s="84">
        <f t="shared" si="5"/>
        <v>0.10058817479302945</v>
      </c>
      <c r="T28" s="85">
        <f>分析係数表!F31</f>
        <v>0.34637514384349827</v>
      </c>
      <c r="U28" s="86">
        <f t="shared" si="6"/>
        <v>3.4841243512890523E-2</v>
      </c>
      <c r="V28" s="87">
        <f>分析係数表!D31</f>
        <v>0.16455696202531644</v>
      </c>
      <c r="W28" s="88">
        <f t="shared" si="7"/>
        <v>0</v>
      </c>
      <c r="X28" s="76">
        <f>分析係数表!E31</f>
        <v>0.14384349827387802</v>
      </c>
      <c r="Y28" s="89">
        <f t="shared" si="8"/>
        <v>0</v>
      </c>
    </row>
    <row r="29" spans="1:25" x14ac:dyDescent="0.2">
      <c r="A29" s="6" t="s">
        <v>17</v>
      </c>
      <c r="B29" s="5" t="s">
        <v>272</v>
      </c>
      <c r="C29" s="90"/>
      <c r="D29" s="107">
        <f>投入係数表!AN29</f>
        <v>0</v>
      </c>
      <c r="E29" s="110">
        <f t="shared" si="9"/>
        <v>0</v>
      </c>
      <c r="F29" s="85">
        <f>分析係数表!C32</f>
        <v>0.30214830214830213</v>
      </c>
      <c r="G29" s="110">
        <f t="shared" si="0"/>
        <v>0</v>
      </c>
      <c r="H29" s="110">
        <v>1.7758065010221775E-2</v>
      </c>
      <c r="I29" s="110">
        <f t="shared" si="1"/>
        <v>1.7758065010221775E-2</v>
      </c>
      <c r="J29" s="85">
        <f>分析係数表!G32</f>
        <v>0.14123006833712984</v>
      </c>
      <c r="K29" s="111">
        <f t="shared" si="2"/>
        <v>2.5079727349288155E-3</v>
      </c>
      <c r="L29" s="79"/>
      <c r="M29" s="80"/>
      <c r="N29" s="81">
        <f>分析係数表!H32</f>
        <v>6.1970249789503225E-3</v>
      </c>
      <c r="O29" s="82">
        <f t="shared" si="3"/>
        <v>2.8981717015234335E-2</v>
      </c>
      <c r="P29" s="76">
        <f>分析係数表!C32</f>
        <v>0.30214830214830213</v>
      </c>
      <c r="Q29" s="82">
        <f t="shared" si="4"/>
        <v>8.7567765894956129E-3</v>
      </c>
      <c r="R29" s="83">
        <v>1.1380331443300883E-2</v>
      </c>
      <c r="S29" s="84">
        <f t="shared" si="5"/>
        <v>2.9138396453522657E-2</v>
      </c>
      <c r="T29" s="85">
        <f>分析係数表!F32</f>
        <v>0.48519362186788156</v>
      </c>
      <c r="U29" s="86">
        <f t="shared" si="6"/>
        <v>1.4137764110706894E-2</v>
      </c>
      <c r="V29" s="87">
        <f>分析係数表!D32</f>
        <v>2.5056947608200455E-2</v>
      </c>
      <c r="W29" s="88">
        <f t="shared" si="7"/>
        <v>0</v>
      </c>
      <c r="X29" s="76">
        <f>分析係数表!E32</f>
        <v>3.644646924829157E-2</v>
      </c>
      <c r="Y29" s="89">
        <f t="shared" si="8"/>
        <v>0</v>
      </c>
    </row>
    <row r="30" spans="1:25" x14ac:dyDescent="0.2">
      <c r="A30" s="6" t="s">
        <v>18</v>
      </c>
      <c r="B30" s="5" t="s">
        <v>273</v>
      </c>
      <c r="C30" s="90"/>
      <c r="D30" s="107">
        <f>投入係数表!AN30</f>
        <v>0</v>
      </c>
      <c r="E30" s="110">
        <f t="shared" si="9"/>
        <v>0</v>
      </c>
      <c r="F30" s="85">
        <f>分析係数表!C33</f>
        <v>0.62789160608063455</v>
      </c>
      <c r="G30" s="110">
        <f t="shared" si="0"/>
        <v>0</v>
      </c>
      <c r="H30" s="110">
        <v>2.1272531193150562E-2</v>
      </c>
      <c r="I30" s="110">
        <f t="shared" si="1"/>
        <v>2.1272531193150562E-2</v>
      </c>
      <c r="J30" s="85">
        <f>分析係数表!G33</f>
        <v>0.50525210084033612</v>
      </c>
      <c r="K30" s="111">
        <f t="shared" si="2"/>
        <v>1.0747991075530903E-2</v>
      </c>
      <c r="L30" s="79"/>
      <c r="M30" s="80"/>
      <c r="N30" s="81">
        <f>分析係数表!H33</f>
        <v>9.5425203480213302E-4</v>
      </c>
      <c r="O30" s="82">
        <f t="shared" si="3"/>
        <v>4.4627643954618093E-3</v>
      </c>
      <c r="P30" s="76">
        <f>分析係数表!C33</f>
        <v>0.62789160608063455</v>
      </c>
      <c r="Q30" s="82">
        <f t="shared" si="4"/>
        <v>2.8021323038259875E-3</v>
      </c>
      <c r="R30" s="83">
        <v>1.2302920979101467E-2</v>
      </c>
      <c r="S30" s="84">
        <f t="shared" si="5"/>
        <v>3.3575452172252031E-2</v>
      </c>
      <c r="T30" s="85">
        <f>分析係数表!F33</f>
        <v>0.63235294117647056</v>
      </c>
      <c r="U30" s="86">
        <f t="shared" si="6"/>
        <v>2.1231535932453489E-2</v>
      </c>
      <c r="V30" s="87">
        <f>分析係数表!D33</f>
        <v>0.1134453781512605</v>
      </c>
      <c r="W30" s="88">
        <f t="shared" si="7"/>
        <v>0</v>
      </c>
      <c r="X30" s="76">
        <f>分析係数表!E33</f>
        <v>0.10189075630252101</v>
      </c>
      <c r="Y30" s="89">
        <f t="shared" si="8"/>
        <v>0</v>
      </c>
    </row>
    <row r="31" spans="1:25" x14ac:dyDescent="0.2">
      <c r="A31" s="6" t="s">
        <v>19</v>
      </c>
      <c r="B31" s="5" t="s">
        <v>274</v>
      </c>
      <c r="C31" s="90"/>
      <c r="D31" s="107">
        <f>投入係数表!AN31</f>
        <v>3.7938844847112116E-2</v>
      </c>
      <c r="E31" s="110">
        <f t="shared" si="9"/>
        <v>3.7938844847112114</v>
      </c>
      <c r="F31" s="85">
        <f>分析係数表!C34</f>
        <v>0.27565714917493578</v>
      </c>
      <c r="G31" s="110">
        <f t="shared" si="0"/>
        <v>1.0458113813545127</v>
      </c>
      <c r="H31" s="110">
        <v>1.5793614851965918</v>
      </c>
      <c r="I31" s="110">
        <f t="shared" si="1"/>
        <v>1.5793614851965918</v>
      </c>
      <c r="J31" s="85">
        <f>分析係数表!G34</f>
        <v>0.42483061710309467</v>
      </c>
      <c r="K31" s="111">
        <f t="shared" si="2"/>
        <v>0.67096111438492823</v>
      </c>
      <c r="L31" s="79"/>
      <c r="M31" s="80"/>
      <c r="N31" s="81">
        <f>分析係数表!H34</f>
        <v>0.15684535503788941</v>
      </c>
      <c r="O31" s="82">
        <f t="shared" si="3"/>
        <v>0.73352095728231681</v>
      </c>
      <c r="P31" s="76">
        <f>分析係数表!C34</f>
        <v>0.27565714917493578</v>
      </c>
      <c r="Q31" s="82">
        <f t="shared" si="4"/>
        <v>0.2022002959445133</v>
      </c>
      <c r="R31" s="83">
        <v>0.22760672066841331</v>
      </c>
      <c r="S31" s="84">
        <f t="shared" si="5"/>
        <v>1.8069682058650052</v>
      </c>
      <c r="T31" s="85">
        <f>分析係数表!F34</f>
        <v>0.69468351339803458</v>
      </c>
      <c r="U31" s="86">
        <f t="shared" si="6"/>
        <v>1.2552710218488448</v>
      </c>
      <c r="V31" s="87">
        <f>分析係数表!D34</f>
        <v>0.20460233168528352</v>
      </c>
      <c r="W31" s="88">
        <f t="shared" si="7"/>
        <v>0</v>
      </c>
      <c r="X31" s="76">
        <f>分析係数表!E34</f>
        <v>0.14466214978941586</v>
      </c>
      <c r="Y31" s="89">
        <f t="shared" si="8"/>
        <v>0</v>
      </c>
    </row>
    <row r="32" spans="1:25" x14ac:dyDescent="0.2">
      <c r="A32" s="6" t="s">
        <v>20</v>
      </c>
      <c r="B32" s="5" t="s">
        <v>37</v>
      </c>
      <c r="C32" s="90"/>
      <c r="D32" s="107">
        <f>投入係数表!AN32</f>
        <v>0</v>
      </c>
      <c r="E32" s="110">
        <f t="shared" si="9"/>
        <v>0</v>
      </c>
      <c r="F32" s="85">
        <f>分析係数表!C35</f>
        <v>1</v>
      </c>
      <c r="G32" s="110">
        <f t="shared" si="0"/>
        <v>0</v>
      </c>
      <c r="H32" s="110">
        <v>0.34882015688082263</v>
      </c>
      <c r="I32" s="110">
        <f t="shared" si="1"/>
        <v>0.34882015688082263</v>
      </c>
      <c r="J32" s="85">
        <f>分析係数表!G35</f>
        <v>0.31381419117031079</v>
      </c>
      <c r="K32" s="111">
        <f t="shared" si="2"/>
        <v>0.10946471539545627</v>
      </c>
      <c r="L32" s="79"/>
      <c r="M32" s="80"/>
      <c r="N32" s="81">
        <f>分析係数表!H35</f>
        <v>5.8153241650294694E-2</v>
      </c>
      <c r="O32" s="82">
        <f t="shared" si="3"/>
        <v>0.27196611257049613</v>
      </c>
      <c r="P32" s="76">
        <f>分析係数表!C35</f>
        <v>1</v>
      </c>
      <c r="Q32" s="82">
        <f t="shared" si="4"/>
        <v>0.27196611257049613</v>
      </c>
      <c r="R32" s="83">
        <v>0.35143644983260208</v>
      </c>
      <c r="S32" s="84">
        <f t="shared" si="5"/>
        <v>0.70025660671342471</v>
      </c>
      <c r="T32" s="85">
        <f>分析係数表!F35</f>
        <v>0.63575437714668681</v>
      </c>
      <c r="U32" s="86">
        <f t="shared" si="6"/>
        <v>0.44519120284394575</v>
      </c>
      <c r="V32" s="87">
        <f>分析係数表!D35</f>
        <v>1.6503309039122057E-2</v>
      </c>
      <c r="W32" s="88">
        <f t="shared" si="7"/>
        <v>0</v>
      </c>
      <c r="X32" s="76">
        <f>分析係数表!E35</f>
        <v>1.4911619334841249E-2</v>
      </c>
      <c r="Y32" s="89">
        <f t="shared" si="8"/>
        <v>0</v>
      </c>
    </row>
    <row r="33" spans="1:25" x14ac:dyDescent="0.2">
      <c r="A33" s="6" t="s">
        <v>21</v>
      </c>
      <c r="B33" s="5" t="s">
        <v>38</v>
      </c>
      <c r="C33" s="90"/>
      <c r="D33" s="107">
        <f>投入係数表!AN33</f>
        <v>0</v>
      </c>
      <c r="E33" s="110">
        <f t="shared" si="9"/>
        <v>0</v>
      </c>
      <c r="F33" s="85">
        <f>分析係数表!C36</f>
        <v>0.71183260362767953</v>
      </c>
      <c r="G33" s="110">
        <f t="shared" si="0"/>
        <v>0</v>
      </c>
      <c r="H33" s="110">
        <v>0.10457105247755411</v>
      </c>
      <c r="I33" s="110">
        <f t="shared" si="1"/>
        <v>0.10457105247755411</v>
      </c>
      <c r="J33" s="85">
        <f>分析係数表!G36</f>
        <v>2.303890306122449E-2</v>
      </c>
      <c r="K33" s="111">
        <f t="shared" si="2"/>
        <v>2.4092023410405882E-3</v>
      </c>
      <c r="L33" s="79"/>
      <c r="M33" s="80"/>
      <c r="N33" s="81">
        <f>分析係数表!H36</f>
        <v>0.16821779399382542</v>
      </c>
      <c r="O33" s="82">
        <f t="shared" si="3"/>
        <v>0.78670660825411465</v>
      </c>
      <c r="P33" s="76">
        <f>分析係数表!C36</f>
        <v>0.71183260362767953</v>
      </c>
      <c r="Q33" s="82">
        <f t="shared" si="4"/>
        <v>0.56000341324462732</v>
      </c>
      <c r="R33" s="83">
        <v>0.5890918431020612</v>
      </c>
      <c r="S33" s="84">
        <f t="shared" si="5"/>
        <v>0.69366289557961536</v>
      </c>
      <c r="T33" s="85">
        <f>分析係数表!F36</f>
        <v>0.87794961734693877</v>
      </c>
      <c r="U33" s="86">
        <f t="shared" si="6"/>
        <v>0.60900107374189283</v>
      </c>
      <c r="V33" s="87">
        <f>分析係数表!D36</f>
        <v>1.8176020408163265E-2</v>
      </c>
      <c r="W33" s="88">
        <f t="shared" si="7"/>
        <v>0</v>
      </c>
      <c r="X33" s="76">
        <f>分析係数表!E36</f>
        <v>7.5733418367346936E-3</v>
      </c>
      <c r="Y33" s="89">
        <f t="shared" si="8"/>
        <v>0</v>
      </c>
    </row>
    <row r="34" spans="1:25" x14ac:dyDescent="0.2">
      <c r="A34" s="6" t="s">
        <v>22</v>
      </c>
      <c r="B34" s="5" t="s">
        <v>377</v>
      </c>
      <c r="C34" s="90"/>
      <c r="D34" s="107">
        <f>投入係数表!AN34</f>
        <v>5.7757644394110984E-2</v>
      </c>
      <c r="E34" s="110">
        <f t="shared" si="9"/>
        <v>5.7757644394110983</v>
      </c>
      <c r="F34" s="85">
        <f>分析係数表!C37</f>
        <v>0.53618737957610785</v>
      </c>
      <c r="G34" s="110">
        <f t="shared" si="0"/>
        <v>3.0968919998167044</v>
      </c>
      <c r="H34" s="110">
        <v>3.8602625975859075</v>
      </c>
      <c r="I34" s="110">
        <f t="shared" si="1"/>
        <v>3.8602625975859075</v>
      </c>
      <c r="J34" s="85">
        <f>分析係数表!G37</f>
        <v>0.49029596047068413</v>
      </c>
      <c r="K34" s="111">
        <f t="shared" si="2"/>
        <v>1.8926711579524405</v>
      </c>
      <c r="L34" s="79"/>
      <c r="M34" s="80"/>
      <c r="N34" s="81">
        <f>分析係数表!H37</f>
        <v>4.9362896435587986E-2</v>
      </c>
      <c r="O34" s="82">
        <f t="shared" si="3"/>
        <v>0.23085617702171263</v>
      </c>
      <c r="P34" s="76">
        <f>分析係数表!C37</f>
        <v>0.53618737957610785</v>
      </c>
      <c r="Q34" s="82">
        <f t="shared" si="4"/>
        <v>0.12378216861623018</v>
      </c>
      <c r="R34" s="83">
        <v>0.16314342871359885</v>
      </c>
      <c r="S34" s="84">
        <f t="shared" si="5"/>
        <v>4.0234060262995062</v>
      </c>
      <c r="T34" s="85">
        <f>分析係数表!F37</f>
        <v>0.71575569252712545</v>
      </c>
      <c r="U34" s="86">
        <f t="shared" si="6"/>
        <v>2.8797757666718131</v>
      </c>
      <c r="V34" s="87">
        <f>分析係数表!D37</f>
        <v>6.9634761346849372E-2</v>
      </c>
      <c r="W34" s="88">
        <f t="shared" si="7"/>
        <v>0</v>
      </c>
      <c r="X34" s="76">
        <f>分析係数表!E37</f>
        <v>6.698588966430645E-2</v>
      </c>
      <c r="Y34" s="89">
        <f t="shared" si="8"/>
        <v>0</v>
      </c>
    </row>
    <row r="35" spans="1:25" x14ac:dyDescent="0.2">
      <c r="A35" s="6" t="s">
        <v>23</v>
      </c>
      <c r="B35" s="5" t="s">
        <v>193</v>
      </c>
      <c r="C35" s="90"/>
      <c r="D35" s="107">
        <f>投入係数表!AN35</f>
        <v>0</v>
      </c>
      <c r="E35" s="110">
        <f t="shared" si="9"/>
        <v>0</v>
      </c>
      <c r="F35" s="85">
        <f>分析係数表!C38</f>
        <v>4.5765302018820897E-2</v>
      </c>
      <c r="G35" s="110">
        <f t="shared" si="0"/>
        <v>0</v>
      </c>
      <c r="H35" s="110">
        <v>1.2193131346757539E-2</v>
      </c>
      <c r="I35" s="110">
        <f t="shared" si="1"/>
        <v>1.2193131346757539E-2</v>
      </c>
      <c r="J35" s="85">
        <f>分析係数表!G38</f>
        <v>0.29880478087649404</v>
      </c>
      <c r="K35" s="111">
        <f t="shared" si="2"/>
        <v>3.6433659402661969E-3</v>
      </c>
      <c r="L35" s="79"/>
      <c r="M35" s="80"/>
      <c r="N35" s="81">
        <f>分析係数表!H38</f>
        <v>4.3266909907381419E-2</v>
      </c>
      <c r="O35" s="82">
        <f t="shared" si="3"/>
        <v>0.20234698800129192</v>
      </c>
      <c r="P35" s="76">
        <f>分析係数表!C38</f>
        <v>4.5765302018820897E-2</v>
      </c>
      <c r="Q35" s="82">
        <f t="shared" si="4"/>
        <v>9.2604710184778522E-3</v>
      </c>
      <c r="R35" s="83">
        <v>1.2490672526636003E-2</v>
      </c>
      <c r="S35" s="84">
        <f t="shared" si="5"/>
        <v>2.4683803873393542E-2</v>
      </c>
      <c r="T35" s="85">
        <f>分析係数表!F38</f>
        <v>0.49667994687915007</v>
      </c>
      <c r="U35" s="86">
        <f t="shared" si="6"/>
        <v>1.2259950396612464E-2</v>
      </c>
      <c r="V35" s="87">
        <f>分析係数表!D38</f>
        <v>9.5617529880478086E-2</v>
      </c>
      <c r="W35" s="88">
        <f t="shared" si="7"/>
        <v>0</v>
      </c>
      <c r="X35" s="76">
        <f>分析係数表!E38</f>
        <v>7.8353253652058433E-2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3.8131015307799637E-2</v>
      </c>
      <c r="I36" s="110">
        <f t="shared" si="1"/>
        <v>3.8131015307799637E-2</v>
      </c>
      <c r="J36" s="85">
        <f>分析係数表!G39</f>
        <v>0.34650769117538827</v>
      </c>
      <c r="K36" s="111">
        <f t="shared" si="2"/>
        <v>1.3212690076479039E-2</v>
      </c>
      <c r="L36" s="79"/>
      <c r="M36" s="80"/>
      <c r="N36" s="81">
        <f>分析係数表!H39</f>
        <v>3.8057816446814483E-3</v>
      </c>
      <c r="O36" s="82">
        <f t="shared" si="3"/>
        <v>1.7798554471312393E-2</v>
      </c>
      <c r="P36" s="76">
        <f>分析係数表!C39</f>
        <v>1</v>
      </c>
      <c r="Q36" s="82">
        <f t="shared" si="4"/>
        <v>1.7798554471312393E-2</v>
      </c>
      <c r="R36" s="83">
        <v>6.2500340669873256E-2</v>
      </c>
      <c r="S36" s="84">
        <f t="shared" si="5"/>
        <v>0.10063135597767289</v>
      </c>
      <c r="T36" s="85">
        <f>分析係数表!F39</f>
        <v>0.69721056892617939</v>
      </c>
      <c r="U36" s="86">
        <f t="shared" si="6"/>
        <v>7.0161244953006199E-2</v>
      </c>
      <c r="V36" s="87">
        <f>分析係数表!D39</f>
        <v>6.2559799808640612E-2</v>
      </c>
      <c r="W36" s="88">
        <f t="shared" si="7"/>
        <v>0</v>
      </c>
      <c r="X36" s="76">
        <f>分析係数表!E39</f>
        <v>7.911974681681018E-2</v>
      </c>
      <c r="Y36" s="89">
        <f t="shared" si="8"/>
        <v>0</v>
      </c>
    </row>
    <row r="37" spans="1:25" x14ac:dyDescent="0.2">
      <c r="A37" s="6" t="s">
        <v>25</v>
      </c>
      <c r="B37" s="5" t="s">
        <v>40</v>
      </c>
      <c r="C37" s="90"/>
      <c r="D37" s="107">
        <f>投入係数表!AN37</f>
        <v>0</v>
      </c>
      <c r="E37" s="110">
        <f t="shared" si="9"/>
        <v>0</v>
      </c>
      <c r="F37" s="85">
        <f>分析係数表!C40</f>
        <v>0.81742190937087544</v>
      </c>
      <c r="G37" s="110">
        <f t="shared" si="0"/>
        <v>0</v>
      </c>
      <c r="H37" s="110">
        <v>3.0303713506014936E-3</v>
      </c>
      <c r="I37" s="110">
        <f t="shared" si="1"/>
        <v>3.0303713506014936E-3</v>
      </c>
      <c r="J37" s="85">
        <f>分析係数表!G40</f>
        <v>0.56450715973863475</v>
      </c>
      <c r="K37" s="111">
        <f t="shared" si="2"/>
        <v>1.7106663240813796E-3</v>
      </c>
      <c r="L37" s="79"/>
      <c r="M37" s="80"/>
      <c r="N37" s="81">
        <f>分析係数表!H40</f>
        <v>3.0412573673870333E-2</v>
      </c>
      <c r="O37" s="82">
        <f t="shared" si="3"/>
        <v>0.14223092643889459</v>
      </c>
      <c r="P37" s="76">
        <f>分析係数表!C40</f>
        <v>0.81742190937087544</v>
      </c>
      <c r="Q37" s="82">
        <f t="shared" si="4"/>
        <v>0.11626267546126975</v>
      </c>
      <c r="R37" s="83">
        <v>0.11659001480065298</v>
      </c>
      <c r="S37" s="84">
        <f t="shared" si="5"/>
        <v>0.11962038615125448</v>
      </c>
      <c r="T37" s="85">
        <f>分析係数表!F40</f>
        <v>0.75483108577783953</v>
      </c>
      <c r="U37" s="86">
        <f t="shared" si="6"/>
        <v>9.029318595971586E-2</v>
      </c>
      <c r="V37" s="87">
        <f>分析係数表!D40</f>
        <v>9.815098011956068E-2</v>
      </c>
      <c r="W37" s="88">
        <f t="shared" si="7"/>
        <v>0</v>
      </c>
      <c r="X37" s="76">
        <f>分析係数表!E40</f>
        <v>6.1865702766578615E-2</v>
      </c>
      <c r="Y37" s="89">
        <f t="shared" si="8"/>
        <v>0</v>
      </c>
    </row>
    <row r="38" spans="1:25" x14ac:dyDescent="0.2">
      <c r="A38" s="6" t="s">
        <v>26</v>
      </c>
      <c r="B38" s="5" t="s">
        <v>276</v>
      </c>
      <c r="C38" s="90"/>
      <c r="D38" s="107">
        <f>投入係数表!AN38</f>
        <v>0</v>
      </c>
      <c r="E38" s="110">
        <f t="shared" si="9"/>
        <v>0</v>
      </c>
      <c r="F38" s="85">
        <f>分析係数表!C41</f>
        <v>0.72941623882867468</v>
      </c>
      <c r="G38" s="110">
        <f t="shared" si="0"/>
        <v>0</v>
      </c>
      <c r="H38" s="110">
        <v>1.7560264996824273E-3</v>
      </c>
      <c r="I38" s="110">
        <f t="shared" si="1"/>
        <v>1.7560264996824273E-3</v>
      </c>
      <c r="J38" s="85">
        <f>分析係数表!G41</f>
        <v>0.453348349649138</v>
      </c>
      <c r="K38" s="111">
        <f t="shared" si="2"/>
        <v>7.9609171557118094E-4</v>
      </c>
      <c r="L38" s="79"/>
      <c r="M38" s="80"/>
      <c r="N38" s="81">
        <f>分析係数表!H41</f>
        <v>5.191131069323604E-2</v>
      </c>
      <c r="O38" s="82">
        <f t="shared" si="3"/>
        <v>0.24277438311312244</v>
      </c>
      <c r="P38" s="76">
        <f>分析係数表!C41</f>
        <v>0.72941623882867468</v>
      </c>
      <c r="Q38" s="82">
        <f t="shared" si="4"/>
        <v>0.17708357741432548</v>
      </c>
      <c r="R38" s="83">
        <v>0.18019317108598379</v>
      </c>
      <c r="S38" s="84">
        <f t="shared" si="5"/>
        <v>0.18194919758566622</v>
      </c>
      <c r="T38" s="85">
        <f>分析係数表!F41</f>
        <v>0.55271593173351818</v>
      </c>
      <c r="U38" s="86">
        <f t="shared" si="6"/>
        <v>0.1005662202717275</v>
      </c>
      <c r="V38" s="87">
        <f>分析係数表!D41</f>
        <v>0.15680499003725201</v>
      </c>
      <c r="W38" s="88">
        <f t="shared" si="7"/>
        <v>0</v>
      </c>
      <c r="X38" s="76">
        <f>分析係数表!E41</f>
        <v>0.15299315602529673</v>
      </c>
      <c r="Y38" s="89">
        <f t="shared" si="8"/>
        <v>0</v>
      </c>
    </row>
    <row r="39" spans="1:25" x14ac:dyDescent="0.2">
      <c r="A39" s="6" t="s">
        <v>51</v>
      </c>
      <c r="B39" s="5" t="s">
        <v>367</v>
      </c>
      <c r="C39" s="90"/>
      <c r="D39" s="107">
        <f>投入係数表!AN39</f>
        <v>0</v>
      </c>
      <c r="E39" s="110">
        <f t="shared" si="9"/>
        <v>0</v>
      </c>
      <c r="F39" s="85">
        <f>分析係数表!C42</f>
        <v>0.64552736982643522</v>
      </c>
      <c r="G39" s="110">
        <f>E39*F39</f>
        <v>0</v>
      </c>
      <c r="H39" s="110">
        <v>1.4609607718105395E-2</v>
      </c>
      <c r="I39" s="110">
        <f>C39+H39</f>
        <v>1.4609607718105395E-2</v>
      </c>
      <c r="J39" s="85">
        <f>分析係数表!G42</f>
        <v>0.48562628336755648</v>
      </c>
      <c r="K39" s="111">
        <f>I39*J39</f>
        <v>7.0948094976014909E-3</v>
      </c>
      <c r="L39" s="79"/>
      <c r="M39" s="80"/>
      <c r="N39" s="81">
        <f>分析係数表!H42</f>
        <v>1.1765366264383946E-2</v>
      </c>
      <c r="O39" s="82">
        <f t="shared" si="3"/>
        <v>5.5023259840517369E-2</v>
      </c>
      <c r="P39" s="76">
        <f>分析係数表!C42</f>
        <v>0.64552736982643522</v>
      </c>
      <c r="Q39" s="82">
        <f>O39*P39</f>
        <v>3.5519020204125694E-2</v>
      </c>
      <c r="R39" s="83">
        <v>3.821126563318223E-2</v>
      </c>
      <c r="S39" s="84">
        <f>I39+R39</f>
        <v>5.2820873351287628E-2</v>
      </c>
      <c r="T39" s="85">
        <f>分析係数表!F42</f>
        <v>0.5462012320328542</v>
      </c>
      <c r="U39" s="86">
        <f>S39*T39</f>
        <v>2.885082610152466E-2</v>
      </c>
      <c r="V39" s="87">
        <f>分析係数表!D42</f>
        <v>0.32956878850102672</v>
      </c>
      <c r="W39" s="88">
        <f>ROUND(S39*V39,0)</f>
        <v>0</v>
      </c>
      <c r="X39" s="76">
        <f>分析係数表!E42</f>
        <v>0.30492813141683778</v>
      </c>
      <c r="Y39" s="89">
        <f>ROUND(S39*X39,0)</f>
        <v>0</v>
      </c>
    </row>
    <row r="40" spans="1:25" x14ac:dyDescent="0.2">
      <c r="A40" s="6" t="s">
        <v>194</v>
      </c>
      <c r="B40" s="5" t="s">
        <v>41</v>
      </c>
      <c r="C40" s="90"/>
      <c r="D40" s="107">
        <f>投入係数表!AN40</f>
        <v>0</v>
      </c>
      <c r="E40" s="110">
        <f t="shared" si="9"/>
        <v>0</v>
      </c>
      <c r="F40" s="85">
        <f>分析係数表!C43</f>
        <v>0.44974585997704541</v>
      </c>
      <c r="G40" s="110">
        <f>E40*F40</f>
        <v>0</v>
      </c>
      <c r="H40" s="110">
        <v>0.48616953062601126</v>
      </c>
      <c r="I40" s="110">
        <f>C40+H40</f>
        <v>0.48616953062601126</v>
      </c>
      <c r="J40" s="85">
        <f>分析係数表!G43</f>
        <v>0.36430023338101331</v>
      </c>
      <c r="K40" s="111">
        <f>I40*J40</f>
        <v>0.17711167346979359</v>
      </c>
      <c r="L40" s="79"/>
      <c r="M40" s="80"/>
      <c r="N40" s="81">
        <f>分析係数表!H43</f>
        <v>3.2949761436991298E-2</v>
      </c>
      <c r="O40" s="82">
        <f t="shared" si="3"/>
        <v>0.15409662941976954</v>
      </c>
      <c r="P40" s="76">
        <f>分析係数表!C43</f>
        <v>0.44974585997704541</v>
      </c>
      <c r="Q40" s="82">
        <f>O40*P40</f>
        <v>6.9304321117958326E-2</v>
      </c>
      <c r="R40" s="83">
        <v>0.13860841467465859</v>
      </c>
      <c r="S40" s="84">
        <f>I40+R40</f>
        <v>0.62477794530066988</v>
      </c>
      <c r="T40" s="85">
        <f>分析係数表!F43</f>
        <v>0.57336445080177667</v>
      </c>
      <c r="U40" s="86">
        <f>S40*T40</f>
        <v>0.35822546348038103</v>
      </c>
      <c r="V40" s="87">
        <f>分析係数表!D43</f>
        <v>9.4481668297824284E-2</v>
      </c>
      <c r="W40" s="88">
        <f>ROUND(S40*V40,0)</f>
        <v>0</v>
      </c>
      <c r="X40" s="76">
        <f>分析係数表!E43</f>
        <v>6.9412030414815931E-2</v>
      </c>
      <c r="Y40" s="89">
        <f>ROUND(S40*X40,0)</f>
        <v>0</v>
      </c>
    </row>
    <row r="41" spans="1:25" x14ac:dyDescent="0.2">
      <c r="A41" s="6" t="s">
        <v>340</v>
      </c>
      <c r="B41" s="5" t="s">
        <v>42</v>
      </c>
      <c r="C41" s="163"/>
      <c r="D41" s="107">
        <f>投入係数表!AN41</f>
        <v>0</v>
      </c>
      <c r="E41" s="110">
        <f t="shared" si="9"/>
        <v>0</v>
      </c>
      <c r="F41" s="85">
        <f>分析係数表!C44</f>
        <v>0.68535687071374141</v>
      </c>
      <c r="G41" s="110">
        <f>E41*F41</f>
        <v>0</v>
      </c>
      <c r="H41" s="110">
        <v>6.0923166138991966E-3</v>
      </c>
      <c r="I41" s="110">
        <f>C41+H41</f>
        <v>6.0923166138991966E-3</v>
      </c>
      <c r="J41" s="85">
        <f>分析係数表!G44</f>
        <v>0.27039319248826293</v>
      </c>
      <c r="K41" s="111">
        <f>I41*J41</f>
        <v>1.6473209388814878E-3</v>
      </c>
      <c r="L41" s="79"/>
      <c r="M41" s="80"/>
      <c r="N41" s="81">
        <f>分析係数表!H44</f>
        <v>0.11684535503788943</v>
      </c>
      <c r="O41" s="82">
        <f t="shared" si="3"/>
        <v>0.54645237444666483</v>
      </c>
      <c r="P41" s="76">
        <f>分析係数表!C44</f>
        <v>0.68535687071374141</v>
      </c>
      <c r="Q41" s="82">
        <f>O41*P41</f>
        <v>0.37451488934485988</v>
      </c>
      <c r="R41" s="83">
        <v>0.38152598019078904</v>
      </c>
      <c r="S41" s="84">
        <f>I41+R41</f>
        <v>0.38761829680468823</v>
      </c>
      <c r="T41" s="85">
        <f>分析係数表!F44</f>
        <v>0.52366979655712054</v>
      </c>
      <c r="U41" s="86">
        <f>S41*T41</f>
        <v>0.20298399462952865</v>
      </c>
      <c r="V41" s="87">
        <f>分析係数表!D44</f>
        <v>0.16265649452269171</v>
      </c>
      <c r="W41" s="88">
        <f>ROUND(S41*V41,0)</f>
        <v>0</v>
      </c>
      <c r="X41" s="76">
        <f>分析係数表!E44</f>
        <v>0.12729851330203443</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0.1055385188871072</v>
      </c>
      <c r="I42" s="110">
        <f>C42+H42</f>
        <v>100.1055385188871</v>
      </c>
      <c r="J42" s="85">
        <f>分析係数表!G45</f>
        <v>0</v>
      </c>
      <c r="K42" s="111">
        <f>I42*J42</f>
        <v>0</v>
      </c>
      <c r="L42" s="79"/>
      <c r="M42" s="80"/>
      <c r="N42" s="81">
        <f>分析係数表!H45</f>
        <v>0</v>
      </c>
      <c r="O42" s="82">
        <f t="shared" si="3"/>
        <v>0</v>
      </c>
      <c r="P42" s="76">
        <f>分析係数表!C45</f>
        <v>1</v>
      </c>
      <c r="Q42" s="82">
        <f>O42*P42</f>
        <v>0</v>
      </c>
      <c r="R42" s="83">
        <v>1.4944406920506172E-2</v>
      </c>
      <c r="S42" s="84">
        <f>I42+R42</f>
        <v>100.12048292580761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5.6625141562853911E-4</v>
      </c>
      <c r="E43" s="110">
        <f t="shared" si="9"/>
        <v>5.6625141562853913E-2</v>
      </c>
      <c r="F43" s="85">
        <f>分析係数表!C46</f>
        <v>1</v>
      </c>
      <c r="G43" s="110">
        <f>E43*F43</f>
        <v>5.6625141562853913E-2</v>
      </c>
      <c r="H43" s="110">
        <v>0.20111936982786499</v>
      </c>
      <c r="I43" s="110">
        <f>C43+H43</f>
        <v>0.20111936982786499</v>
      </c>
      <c r="J43" s="85">
        <f>分析係数表!G46</f>
        <v>9.2635479388605835E-3</v>
      </c>
      <c r="K43" s="111">
        <f>I43*J43</f>
        <v>1.8630789238338582E-3</v>
      </c>
      <c r="L43" s="79"/>
      <c r="M43" s="80"/>
      <c r="N43" s="81">
        <f>分析係数表!H46</f>
        <v>4.7106371035644121E-2</v>
      </c>
      <c r="O43" s="82">
        <f t="shared" si="3"/>
        <v>0.22030305180420884</v>
      </c>
      <c r="P43" s="76">
        <f>分析係数表!C46</f>
        <v>1</v>
      </c>
      <c r="Q43" s="82">
        <f>O43*P43</f>
        <v>0.22030305180420884</v>
      </c>
      <c r="R43" s="83">
        <v>0.23577644072319107</v>
      </c>
      <c r="S43" s="84">
        <f>I43+R43</f>
        <v>0.43689581055105609</v>
      </c>
      <c r="T43" s="85">
        <f>分析係数表!F46</f>
        <v>0.31310792033348772</v>
      </c>
      <c r="U43" s="86">
        <f>S43*T43</f>
        <v>0.13679553864405461</v>
      </c>
      <c r="V43" s="87">
        <f>分析係数表!D46</f>
        <v>7.7196232823838196E-4</v>
      </c>
      <c r="W43" s="88">
        <f>ROUND(S43*V43,0)</f>
        <v>0</v>
      </c>
      <c r="X43" s="76">
        <f>分析係数表!E46</f>
        <v>2.1614945190674695E-3</v>
      </c>
      <c r="Y43" s="89">
        <f>ROUND(S43*X43,0)</f>
        <v>0</v>
      </c>
    </row>
    <row r="44" spans="1:25" x14ac:dyDescent="0.2">
      <c r="A44" s="192">
        <v>40</v>
      </c>
      <c r="B44" s="14" t="s">
        <v>150</v>
      </c>
      <c r="C44" s="197">
        <f>SUM(C5:C43)</f>
        <v>100</v>
      </c>
      <c r="D44" s="108">
        <f>投入係数表!AN44</f>
        <v>1</v>
      </c>
      <c r="E44" s="96">
        <f>SUM(E5:E43)</f>
        <v>100</v>
      </c>
      <c r="F44" s="98">
        <f>分析係数表!C47</f>
        <v>0.38982283979167087</v>
      </c>
      <c r="G44" s="96">
        <f>SUM(G5:G43)</f>
        <v>25.306768013002014</v>
      </c>
      <c r="H44" s="96">
        <f>SUM(H5:H43)</f>
        <v>30.244040517591042</v>
      </c>
      <c r="I44" s="96">
        <f>SUM(I5:I43)</f>
        <v>130.24404051759103</v>
      </c>
      <c r="J44" s="98">
        <f>分析係数表!G47</f>
        <v>0.23326731469175374</v>
      </c>
      <c r="K44" s="112">
        <f>SUM(K5:K43)</f>
        <v>7.4588749137022354</v>
      </c>
      <c r="L44" s="94">
        <f>最終需要_まとめ!$L$33</f>
        <v>0.627</v>
      </c>
      <c r="M44" s="91">
        <f>K44*L44</f>
        <v>4.6767145708913018</v>
      </c>
      <c r="N44" s="95">
        <f>分析係数表!H47</f>
        <v>1</v>
      </c>
      <c r="O44" s="96">
        <f>SUM(O5:O43)</f>
        <v>4.6767145708913027</v>
      </c>
      <c r="P44" s="92">
        <f>分析係数表!C47</f>
        <v>0.38982283979167087</v>
      </c>
      <c r="Q44" s="96">
        <f>SUM(Q5:Q43)</f>
        <v>2.4300992796422034</v>
      </c>
      <c r="R44" s="91">
        <f>SUM(R5:R43)</f>
        <v>2.8746597910591061</v>
      </c>
      <c r="S44" s="97">
        <f>SUM(S5:S43)</f>
        <v>133.11870030865012</v>
      </c>
      <c r="T44" s="98">
        <f>分析係数表!F47</f>
        <v>0.43488259974461208</v>
      </c>
      <c r="U44" s="99">
        <f>SUM(U5:U43)</f>
        <v>14.182903895540969</v>
      </c>
      <c r="V44" s="100">
        <f>分析係数表!D47</f>
        <v>5.7416673181664192E-2</v>
      </c>
      <c r="W44" s="101">
        <f>SUM(W5:W43)</f>
        <v>2</v>
      </c>
      <c r="X44" s="92">
        <f>分析係数表!E47</f>
        <v>4.8986266385218774E-2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0.24707259953161598</v>
      </c>
      <c r="G5" s="110">
        <f t="shared" ref="G5:G38" si="0">E5*F5</f>
        <v>0</v>
      </c>
      <c r="H5" s="110">
        <f t="array" ref="H5:H43">MMULT(逆行列係数!C5:AO43,'39'!G5:G43)</f>
        <v>5.359479708863823E-3</v>
      </c>
      <c r="I5" s="110">
        <f t="shared" ref="I5:I38" si="1">C5+H5</f>
        <v>5.359479708863823E-3</v>
      </c>
      <c r="J5" s="85">
        <f>分析係数表!G8</f>
        <v>0.12001140250855188</v>
      </c>
      <c r="K5" s="111">
        <f t="shared" ref="K5:K38" si="2">I5*J5</f>
        <v>6.4319867657687275E-4</v>
      </c>
      <c r="L5" s="79" t="s">
        <v>177</v>
      </c>
      <c r="M5" s="80" t="s">
        <v>177</v>
      </c>
      <c r="N5" s="81">
        <f>分析係数表!H8</f>
        <v>1.0676396295256806E-2</v>
      </c>
      <c r="O5" s="82">
        <f t="shared" ref="O5:O43" si="3">$M$44*N5</f>
        <v>9.745827051810721E-2</v>
      </c>
      <c r="P5" s="76">
        <f>分析係数表!C8</f>
        <v>0.24707259953161598</v>
      </c>
      <c r="Q5" s="82">
        <f t="shared" ref="Q5:Q38" si="4">O5*P5</f>
        <v>2.4079268242764199E-2</v>
      </c>
      <c r="R5" s="83">
        <f t="array" ref="R5:R43">MMULT(逆行列係数!C5:AO43,'39'!Q5:Q43)</f>
        <v>3.7642426132398064E-2</v>
      </c>
      <c r="S5" s="84">
        <f t="shared" ref="S5:S38" si="5">I5+R5</f>
        <v>4.3001905841261887E-2</v>
      </c>
      <c r="T5" s="85">
        <f>分析係数表!F8</f>
        <v>0.45011402508551879</v>
      </c>
      <c r="U5" s="86">
        <f t="shared" ref="U5:U38" si="6">S5*T5</f>
        <v>1.935576092455887E-2</v>
      </c>
      <c r="V5" s="87">
        <f>分析係数表!D8</f>
        <v>0.3184150513112885</v>
      </c>
      <c r="W5" s="167">
        <f t="shared" ref="W5:W38" si="7">ROUND(S5*V5,0)</f>
        <v>0</v>
      </c>
      <c r="X5" s="76">
        <f>分析係数表!E8</f>
        <v>0.16220068415051311</v>
      </c>
      <c r="Y5" s="166">
        <f t="shared" ref="Y5:Y38" si="8">ROUND(S5*X5,0)</f>
        <v>0</v>
      </c>
    </row>
    <row r="6" spans="1:25" x14ac:dyDescent="0.2">
      <c r="A6" s="6" t="s">
        <v>219</v>
      </c>
      <c r="B6" s="5" t="s">
        <v>265</v>
      </c>
      <c r="C6" s="90"/>
      <c r="D6" s="107">
        <f>投入係数表!AO6</f>
        <v>0</v>
      </c>
      <c r="E6" s="110">
        <f t="shared" ref="E6:E43" si="9">$C$43*D6</f>
        <v>0</v>
      </c>
      <c r="F6" s="85">
        <f>分析係数表!C9</f>
        <v>9.7560975609756073E-2</v>
      </c>
      <c r="G6" s="110">
        <f t="shared" si="0"/>
        <v>0</v>
      </c>
      <c r="H6" s="110">
        <v>1.9940377319983102E-3</v>
      </c>
      <c r="I6" s="110">
        <f t="shared" si="1"/>
        <v>1.9940377319983102E-3</v>
      </c>
      <c r="J6" s="85">
        <f>分析係数表!G9</f>
        <v>0.27272727272727271</v>
      </c>
      <c r="K6" s="111">
        <f t="shared" si="2"/>
        <v>5.4382847236317548E-4</v>
      </c>
      <c r="L6" s="79"/>
      <c r="M6" s="80"/>
      <c r="N6" s="81">
        <f>分析係数表!H9</f>
        <v>5.7255122088127987E-4</v>
      </c>
      <c r="O6" s="82">
        <f t="shared" si="3"/>
        <v>5.2264687659552772E-3</v>
      </c>
      <c r="P6" s="76">
        <f>分析係数表!C9</f>
        <v>9.7560975609756073E-2</v>
      </c>
      <c r="Q6" s="82">
        <f t="shared" si="4"/>
        <v>5.0989939180051474E-4</v>
      </c>
      <c r="R6" s="83">
        <v>6.2077755786910213E-4</v>
      </c>
      <c r="S6" s="84">
        <f t="shared" si="5"/>
        <v>2.6148152898674126E-3</v>
      </c>
      <c r="T6" s="85">
        <f>分析係数表!F9</f>
        <v>0.77272727272727271</v>
      </c>
      <c r="U6" s="86">
        <f t="shared" si="6"/>
        <v>2.0205390876248189E-3</v>
      </c>
      <c r="V6" s="87">
        <f>分析係数表!D9</f>
        <v>9.0909090909090912E-2</v>
      </c>
      <c r="W6" s="167">
        <f t="shared" si="7"/>
        <v>0</v>
      </c>
      <c r="X6" s="76">
        <f>分析係数表!E9</f>
        <v>0</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1.0665169800729722E-3</v>
      </c>
      <c r="O7" s="82">
        <f t="shared" si="3"/>
        <v>9.7355790738382596E-3</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1.5439246564767639E-4</v>
      </c>
      <c r="E8" s="110">
        <f t="shared" si="9"/>
        <v>1.5439246564767639E-2</v>
      </c>
      <c r="F8" s="85">
        <f>分析係数表!C11</f>
        <v>0.44906166219839139</v>
      </c>
      <c r="G8" s="110">
        <f t="shared" si="0"/>
        <v>6.9331737254653605E-3</v>
      </c>
      <c r="H8" s="110">
        <v>5.9368469829589182E-2</v>
      </c>
      <c r="I8" s="110">
        <f t="shared" si="1"/>
        <v>5.9368469829589182E-2</v>
      </c>
      <c r="J8" s="85">
        <f>分析係数表!G11</f>
        <v>0.33788395904436858</v>
      </c>
      <c r="K8" s="111">
        <f t="shared" si="2"/>
        <v>2.0059653628427744E-2</v>
      </c>
      <c r="L8" s="79"/>
      <c r="M8" s="80"/>
      <c r="N8" s="81">
        <f>分析係数表!H11</f>
        <v>-2.2452989054167835E-5</v>
      </c>
      <c r="O8" s="82">
        <f t="shared" si="3"/>
        <v>-2.0495955944922653E-4</v>
      </c>
      <c r="P8" s="76">
        <f>分析係数表!C11</f>
        <v>0.44906166219839139</v>
      </c>
      <c r="Q8" s="82">
        <f t="shared" si="4"/>
        <v>-9.2039480449719686E-5</v>
      </c>
      <c r="R8" s="83">
        <v>5.7954874764117618E-3</v>
      </c>
      <c r="S8" s="84">
        <f t="shared" si="5"/>
        <v>6.5163957306000941E-2</v>
      </c>
      <c r="T8" s="85">
        <f>分析係数表!F11</f>
        <v>0.55767918088737201</v>
      </c>
      <c r="U8" s="86">
        <f t="shared" si="6"/>
        <v>3.6340582333790283E-2</v>
      </c>
      <c r="V8" s="87">
        <f>分析係数表!D11</f>
        <v>2.9351535836177476E-2</v>
      </c>
      <c r="W8" s="167">
        <f t="shared" si="7"/>
        <v>0</v>
      </c>
      <c r="X8" s="76">
        <f>分析係数表!E11</f>
        <v>2.4573378839590442E-2</v>
      </c>
      <c r="Y8" s="166">
        <f t="shared" si="8"/>
        <v>0</v>
      </c>
    </row>
    <row r="9" spans="1:25" x14ac:dyDescent="0.2">
      <c r="A9" s="6" t="s">
        <v>222</v>
      </c>
      <c r="B9" s="5" t="s">
        <v>190</v>
      </c>
      <c r="C9" s="90"/>
      <c r="D9" s="107">
        <f>投入係数表!AO9</f>
        <v>2.3158869847151459E-3</v>
      </c>
      <c r="E9" s="110">
        <f t="shared" si="9"/>
        <v>0.23158869847151459</v>
      </c>
      <c r="F9" s="85">
        <f>分析係数表!C12</f>
        <v>0.19299381807477189</v>
      </c>
      <c r="G9" s="110">
        <f t="shared" si="0"/>
        <v>4.4695187140984693E-2</v>
      </c>
      <c r="H9" s="110">
        <v>5.3065232159645627E-2</v>
      </c>
      <c r="I9" s="110">
        <f t="shared" si="1"/>
        <v>5.3065232159645627E-2</v>
      </c>
      <c r="J9" s="85">
        <f>分析係数表!G12</f>
        <v>0.13871320371671741</v>
      </c>
      <c r="K9" s="111">
        <f t="shared" si="2"/>
        <v>7.3608483588358279E-3</v>
      </c>
      <c r="L9" s="79"/>
      <c r="M9" s="80"/>
      <c r="N9" s="81">
        <f>分析係数表!H12</f>
        <v>9.0137524557956775E-2</v>
      </c>
      <c r="O9" s="82">
        <f t="shared" si="3"/>
        <v>0.82281015140891989</v>
      </c>
      <c r="P9" s="76">
        <f>分析係数表!C12</f>
        <v>0.19299381807477189</v>
      </c>
      <c r="Q9" s="82">
        <f t="shared" si="4"/>
        <v>0.15879727267108859</v>
      </c>
      <c r="R9" s="83">
        <v>0.18594888816128544</v>
      </c>
      <c r="S9" s="84">
        <f t="shared" si="5"/>
        <v>0.23901412032093106</v>
      </c>
      <c r="T9" s="85">
        <f>分析係数表!F12</f>
        <v>0.32372921058795973</v>
      </c>
      <c r="U9" s="86">
        <f t="shared" si="6"/>
        <v>7.7375852490870631E-2</v>
      </c>
      <c r="V9" s="87">
        <f>分析係数表!D12</f>
        <v>2.9241820879206685E-2</v>
      </c>
      <c r="W9" s="167">
        <f t="shared" si="7"/>
        <v>0</v>
      </c>
      <c r="X9" s="76">
        <f>分析係数表!E12</f>
        <v>3.2208948231435934E-2</v>
      </c>
      <c r="Y9" s="166">
        <f t="shared" si="8"/>
        <v>0</v>
      </c>
    </row>
    <row r="10" spans="1:25" x14ac:dyDescent="0.2">
      <c r="A10" s="6" t="s">
        <v>223</v>
      </c>
      <c r="B10" s="5" t="s">
        <v>28</v>
      </c>
      <c r="C10" s="90"/>
      <c r="D10" s="107">
        <f>投入係数表!AO10</f>
        <v>5.0949513663733209E-3</v>
      </c>
      <c r="E10" s="110">
        <f t="shared" si="9"/>
        <v>0.50949513663733215</v>
      </c>
      <c r="F10" s="85">
        <f>分析係数表!C13</f>
        <v>0</v>
      </c>
      <c r="G10" s="110">
        <f t="shared" si="0"/>
        <v>0</v>
      </c>
      <c r="H10" s="110">
        <v>0</v>
      </c>
      <c r="I10" s="110">
        <f t="shared" si="1"/>
        <v>0</v>
      </c>
      <c r="J10" s="85">
        <f>分析係数表!G13</f>
        <v>0.24555461473327689</v>
      </c>
      <c r="K10" s="111">
        <f t="shared" si="2"/>
        <v>0</v>
      </c>
      <c r="L10" s="79"/>
      <c r="M10" s="80"/>
      <c r="N10" s="81">
        <f>分析係数表!H13</f>
        <v>1.4437271961829919E-2</v>
      </c>
      <c r="O10" s="82">
        <f t="shared" si="3"/>
        <v>0.13178899672585268</v>
      </c>
      <c r="P10" s="76">
        <f>分析係数表!C13</f>
        <v>0</v>
      </c>
      <c r="Q10" s="82">
        <f t="shared" si="4"/>
        <v>0</v>
      </c>
      <c r="R10" s="83">
        <v>0</v>
      </c>
      <c r="S10" s="84">
        <f t="shared" si="5"/>
        <v>0</v>
      </c>
      <c r="T10" s="85">
        <f>分析係数表!F13</f>
        <v>0.38272650296359018</v>
      </c>
      <c r="U10" s="86">
        <f t="shared" si="6"/>
        <v>0</v>
      </c>
      <c r="V10" s="87">
        <f>分析係数表!D13</f>
        <v>0.22861981371718881</v>
      </c>
      <c r="W10" s="167">
        <f t="shared" si="7"/>
        <v>0</v>
      </c>
      <c r="X10" s="76">
        <f>分析係数表!E13</f>
        <v>0.19898391193903472</v>
      </c>
      <c r="Y10" s="166">
        <f t="shared" si="8"/>
        <v>0</v>
      </c>
    </row>
    <row r="11" spans="1:25" x14ac:dyDescent="0.2">
      <c r="A11" s="6" t="s">
        <v>224</v>
      </c>
      <c r="B11" s="5" t="s">
        <v>267</v>
      </c>
      <c r="C11" s="90"/>
      <c r="D11" s="107">
        <f>投入係数表!AO11</f>
        <v>0.10436930677782924</v>
      </c>
      <c r="E11" s="110">
        <f t="shared" si="9"/>
        <v>10.436930677782923</v>
      </c>
      <c r="F11" s="85">
        <f>分析係数表!C14</f>
        <v>0.21988652218398286</v>
      </c>
      <c r="G11" s="110">
        <f t="shared" si="0"/>
        <v>2.2949403890130062</v>
      </c>
      <c r="H11" s="110">
        <v>2.6123795265930765</v>
      </c>
      <c r="I11" s="110">
        <f t="shared" si="1"/>
        <v>2.6123795265930765</v>
      </c>
      <c r="J11" s="85">
        <f>分析係数表!G14</f>
        <v>0.16684014869888475</v>
      </c>
      <c r="K11" s="111">
        <f t="shared" si="2"/>
        <v>0.43584978867471103</v>
      </c>
      <c r="L11" s="79"/>
      <c r="M11" s="80"/>
      <c r="N11" s="81">
        <f>分析係数表!H14</f>
        <v>1.1338759472354757E-3</v>
      </c>
      <c r="O11" s="82">
        <f t="shared" si="3"/>
        <v>1.0350457752185939E-2</v>
      </c>
      <c r="P11" s="76">
        <f>分析係数表!C14</f>
        <v>0.21988652218398286</v>
      </c>
      <c r="Q11" s="82">
        <f t="shared" si="4"/>
        <v>2.2759261581404107E-3</v>
      </c>
      <c r="R11" s="83">
        <v>2.6123734145804378E-2</v>
      </c>
      <c r="S11" s="84">
        <f t="shared" si="5"/>
        <v>2.6385032607388808</v>
      </c>
      <c r="T11" s="85">
        <f>分析係数表!F14</f>
        <v>0.30074349442379184</v>
      </c>
      <c r="U11" s="86">
        <f t="shared" si="6"/>
        <v>0.7935126906831802</v>
      </c>
      <c r="V11" s="87">
        <f>分析係数表!D14</f>
        <v>4.8401486988847581E-2</v>
      </c>
      <c r="W11" s="167">
        <f t="shared" si="7"/>
        <v>0</v>
      </c>
      <c r="X11" s="76">
        <f>分析係数表!E14</f>
        <v>4.5501858736059476E-2</v>
      </c>
      <c r="Y11" s="166">
        <f t="shared" si="8"/>
        <v>0</v>
      </c>
    </row>
    <row r="12" spans="1:25" x14ac:dyDescent="0.2">
      <c r="A12" s="6" t="s">
        <v>225</v>
      </c>
      <c r="B12" s="5" t="s">
        <v>29</v>
      </c>
      <c r="C12" s="90"/>
      <c r="D12" s="107">
        <f>投入係数表!AO12</f>
        <v>7.874015748031496E-3</v>
      </c>
      <c r="E12" s="110">
        <f t="shared" si="9"/>
        <v>0.78740157480314954</v>
      </c>
      <c r="F12" s="85">
        <f>分析係数表!C15</f>
        <v>0</v>
      </c>
      <c r="G12" s="110">
        <f t="shared" si="0"/>
        <v>0</v>
      </c>
      <c r="H12" s="110">
        <v>0</v>
      </c>
      <c r="I12" s="110">
        <f t="shared" si="1"/>
        <v>0</v>
      </c>
      <c r="J12" s="85">
        <f>分析係数表!G15</f>
        <v>9.5628278790906823E-2</v>
      </c>
      <c r="K12" s="111">
        <f t="shared" si="2"/>
        <v>0</v>
      </c>
      <c r="L12" s="79"/>
      <c r="M12" s="80"/>
      <c r="N12" s="81">
        <f>分析係数表!H15</f>
        <v>8.2177939938254275E-3</v>
      </c>
      <c r="O12" s="82">
        <f t="shared" si="3"/>
        <v>7.5015198758416904E-2</v>
      </c>
      <c r="P12" s="76">
        <f>分析係数表!C15</f>
        <v>0</v>
      </c>
      <c r="Q12" s="82">
        <f t="shared" si="4"/>
        <v>0</v>
      </c>
      <c r="R12" s="83">
        <v>0</v>
      </c>
      <c r="S12" s="84">
        <f t="shared" si="5"/>
        <v>0</v>
      </c>
      <c r="T12" s="85">
        <f>分析係数表!F15</f>
        <v>0.30247314514114415</v>
      </c>
      <c r="U12" s="86">
        <f t="shared" si="6"/>
        <v>0</v>
      </c>
      <c r="V12" s="87">
        <f>分析係数表!D15</f>
        <v>2.9777666749937547E-2</v>
      </c>
      <c r="W12" s="167">
        <f t="shared" si="7"/>
        <v>0</v>
      </c>
      <c r="X12" s="76">
        <f>分析係数表!E15</f>
        <v>2.7329502872845367E-2</v>
      </c>
      <c r="Y12" s="166">
        <f t="shared" si="8"/>
        <v>0</v>
      </c>
    </row>
    <row r="13" spans="1:25" x14ac:dyDescent="0.2">
      <c r="A13" s="6" t="s">
        <v>226</v>
      </c>
      <c r="B13" s="5" t="s">
        <v>30</v>
      </c>
      <c r="C13" s="90"/>
      <c r="D13" s="107">
        <f>投入係数表!AO13</f>
        <v>1.4821676702176934E-2</v>
      </c>
      <c r="E13" s="110">
        <f t="shared" si="9"/>
        <v>1.4821676702176934</v>
      </c>
      <c r="F13" s="85">
        <f>分析係数表!C16</f>
        <v>4.5651796563096703E-2</v>
      </c>
      <c r="G13" s="110">
        <f t="shared" si="0"/>
        <v>6.7663616953177144E-2</v>
      </c>
      <c r="H13" s="110">
        <v>9.202791683789048E-2</v>
      </c>
      <c r="I13" s="110">
        <f t="shared" si="1"/>
        <v>9.202791683789048E-2</v>
      </c>
      <c r="J13" s="85">
        <f>分析係数表!G16</f>
        <v>3.2758620689655175E-2</v>
      </c>
      <c r="K13" s="111">
        <f t="shared" si="2"/>
        <v>3.0147076205515851E-3</v>
      </c>
      <c r="L13" s="79"/>
      <c r="M13" s="80"/>
      <c r="N13" s="81">
        <f>分析係数表!H16</f>
        <v>1.6682570867246702E-2</v>
      </c>
      <c r="O13" s="82">
        <f t="shared" si="3"/>
        <v>0.1522849526707753</v>
      </c>
      <c r="P13" s="76">
        <f>分析係数表!C16</f>
        <v>4.5651796563096703E-2</v>
      </c>
      <c r="Q13" s="82">
        <f t="shared" si="4"/>
        <v>6.9520816789470441E-3</v>
      </c>
      <c r="R13" s="83">
        <v>8.6516656963863212E-3</v>
      </c>
      <c r="S13" s="84">
        <f t="shared" si="5"/>
        <v>0.10067958253427681</v>
      </c>
      <c r="T13" s="85">
        <f>分析係数表!F16</f>
        <v>0.28965517241379313</v>
      </c>
      <c r="U13" s="86">
        <f t="shared" si="6"/>
        <v>2.9162361837514663E-2</v>
      </c>
      <c r="V13" s="87">
        <f>分析係数表!D16</f>
        <v>1.5517241379310345E-2</v>
      </c>
      <c r="W13" s="167">
        <f t="shared" si="7"/>
        <v>0</v>
      </c>
      <c r="X13" s="76">
        <f>分析係数表!E16</f>
        <v>1.5517241379310345E-2</v>
      </c>
      <c r="Y13" s="166">
        <f t="shared" si="8"/>
        <v>0</v>
      </c>
    </row>
    <row r="14" spans="1:25" x14ac:dyDescent="0.2">
      <c r="A14" s="6" t="s">
        <v>2</v>
      </c>
      <c r="B14" s="5" t="s">
        <v>364</v>
      </c>
      <c r="C14" s="90"/>
      <c r="D14" s="107">
        <f>投入係数表!AO14</f>
        <v>1.4358499305233904E-2</v>
      </c>
      <c r="E14" s="110">
        <f t="shared" si="9"/>
        <v>1.4358499305233905</v>
      </c>
      <c r="F14" s="85">
        <f>分析係数表!C17</f>
        <v>0.18709439528023597</v>
      </c>
      <c r="G14" s="110">
        <f t="shared" si="0"/>
        <v>0.26863947446444258</v>
      </c>
      <c r="H14" s="110">
        <v>0.3689190179187532</v>
      </c>
      <c r="I14" s="110">
        <f t="shared" si="1"/>
        <v>0.3689190179187532</v>
      </c>
      <c r="J14" s="85">
        <f>分析係数表!G17</f>
        <v>0.21183949688973955</v>
      </c>
      <c r="K14" s="111">
        <f t="shared" si="2"/>
        <v>7.8151619148965484E-2</v>
      </c>
      <c r="L14" s="79"/>
      <c r="M14" s="80"/>
      <c r="N14" s="81">
        <f>分析係数表!H17</f>
        <v>2.9525680606230704E-3</v>
      </c>
      <c r="O14" s="82">
        <f t="shared" si="3"/>
        <v>2.6952182067573289E-2</v>
      </c>
      <c r="P14" s="76">
        <f>分析係数表!C17</f>
        <v>0.18709439528023597</v>
      </c>
      <c r="Q14" s="82">
        <f t="shared" si="4"/>
        <v>5.0426022054154444E-3</v>
      </c>
      <c r="R14" s="83">
        <v>1.4171285730412665E-2</v>
      </c>
      <c r="S14" s="84">
        <f t="shared" si="5"/>
        <v>0.38309030364916585</v>
      </c>
      <c r="T14" s="85">
        <f>分析係数表!F17</f>
        <v>0.32134800738259622</v>
      </c>
      <c r="U14" s="86">
        <f t="shared" si="6"/>
        <v>0.12310530572525318</v>
      </c>
      <c r="V14" s="87">
        <f>分析係数表!D17</f>
        <v>5.1062957139927541E-2</v>
      </c>
      <c r="W14" s="167">
        <f t="shared" si="7"/>
        <v>0</v>
      </c>
      <c r="X14" s="76">
        <f>分析係数表!E17</f>
        <v>4.9900881810103222E-2</v>
      </c>
      <c r="Y14" s="166">
        <f t="shared" si="8"/>
        <v>0</v>
      </c>
    </row>
    <row r="15" spans="1:25" x14ac:dyDescent="0.2">
      <c r="A15" s="6" t="s">
        <v>3</v>
      </c>
      <c r="B15" s="5" t="s">
        <v>31</v>
      </c>
      <c r="C15" s="90"/>
      <c r="D15" s="107">
        <f>投入係数表!AO15</f>
        <v>4.7861664350779681E-3</v>
      </c>
      <c r="E15" s="110">
        <f t="shared" si="9"/>
        <v>0.47861664350779681</v>
      </c>
      <c r="F15" s="85">
        <f>分析係数表!C18</f>
        <v>0.19379844961240311</v>
      </c>
      <c r="G15" s="110">
        <f t="shared" si="0"/>
        <v>9.2755163470503263E-2</v>
      </c>
      <c r="H15" s="110">
        <v>0.10812587428565754</v>
      </c>
      <c r="I15" s="110">
        <f t="shared" si="1"/>
        <v>0.10812587428565754</v>
      </c>
      <c r="J15" s="85">
        <f>分析係数表!G18</f>
        <v>0.21558441558441557</v>
      </c>
      <c r="K15" s="111">
        <f t="shared" si="2"/>
        <v>2.3310253417427467E-2</v>
      </c>
      <c r="L15" s="79"/>
      <c r="M15" s="80"/>
      <c r="N15" s="81">
        <f>分析係数表!H18</f>
        <v>4.3783328655627279E-4</v>
      </c>
      <c r="O15" s="82">
        <f t="shared" si="3"/>
        <v>3.9967114092599168E-3</v>
      </c>
      <c r="P15" s="76">
        <f>分析係数表!C18</f>
        <v>0.19379844961240311</v>
      </c>
      <c r="Q15" s="82">
        <f t="shared" si="4"/>
        <v>7.7455647466277461E-4</v>
      </c>
      <c r="R15" s="83">
        <v>2.5710103615876321E-3</v>
      </c>
      <c r="S15" s="84">
        <f t="shared" si="5"/>
        <v>0.11069688464724517</v>
      </c>
      <c r="T15" s="85">
        <f>分析係数表!F18</f>
        <v>0.45643447461629277</v>
      </c>
      <c r="U15" s="86">
        <f t="shared" si="6"/>
        <v>5.0525874385625717E-2</v>
      </c>
      <c r="V15" s="87">
        <f>分析係数表!D18</f>
        <v>7.5088547815820542E-2</v>
      </c>
      <c r="W15" s="167">
        <f t="shared" si="7"/>
        <v>0</v>
      </c>
      <c r="X15" s="76">
        <f>分析係数表!E18</f>
        <v>7.5796930342384883E-2</v>
      </c>
      <c r="Y15" s="166">
        <f t="shared" si="8"/>
        <v>0</v>
      </c>
    </row>
    <row r="16" spans="1:25" x14ac:dyDescent="0.2">
      <c r="A16" s="6" t="s">
        <v>4</v>
      </c>
      <c r="B16" s="5" t="s">
        <v>32</v>
      </c>
      <c r="C16" s="90"/>
      <c r="D16" s="107">
        <f>投入係数表!AO16</f>
        <v>3.8598116411919098E-3</v>
      </c>
      <c r="E16" s="110">
        <f t="shared" si="9"/>
        <v>0.38598116411919098</v>
      </c>
      <c r="F16" s="85">
        <f>分析係数表!C19</f>
        <v>0.18975946996975368</v>
      </c>
      <c r="G16" s="110">
        <f t="shared" si="0"/>
        <v>7.324358112156619E-2</v>
      </c>
      <c r="H16" s="110">
        <v>9.8890239233871038E-2</v>
      </c>
      <c r="I16" s="110">
        <f t="shared" si="1"/>
        <v>9.8890239233871038E-2</v>
      </c>
      <c r="J16" s="85">
        <f>分析係数表!G19</f>
        <v>5.7642820380854352E-2</v>
      </c>
      <c r="K16" s="111">
        <f t="shared" si="2"/>
        <v>5.7003122975777445E-3</v>
      </c>
      <c r="L16" s="79"/>
      <c r="M16" s="80"/>
      <c r="N16" s="81">
        <f>分析係数表!H19</f>
        <v>-1.1226494527083918E-4</v>
      </c>
      <c r="O16" s="82">
        <f t="shared" si="3"/>
        <v>-1.0247977972461326E-3</v>
      </c>
      <c r="P16" s="76">
        <f>分析係数表!C19</f>
        <v>0.18975946996975368</v>
      </c>
      <c r="Q16" s="82">
        <f t="shared" si="4"/>
        <v>-1.9446508683159723E-4</v>
      </c>
      <c r="R16" s="83">
        <v>1.8903547088879662E-3</v>
      </c>
      <c r="S16" s="84">
        <f t="shared" si="5"/>
        <v>0.10078059394275901</v>
      </c>
      <c r="T16" s="85">
        <f>分析係数表!F19</f>
        <v>0.23974952822096415</v>
      </c>
      <c r="U16" s="86">
        <f t="shared" si="6"/>
        <v>2.4162099851605029E-2</v>
      </c>
      <c r="V16" s="87">
        <f>分析係数表!D19</f>
        <v>4.54623434551381E-3</v>
      </c>
      <c r="W16" s="167">
        <f t="shared" si="7"/>
        <v>0</v>
      </c>
      <c r="X16" s="76">
        <f>分析係数表!E19</f>
        <v>4.7177903585520669E-3</v>
      </c>
      <c r="Y16" s="166">
        <f t="shared" si="8"/>
        <v>0</v>
      </c>
    </row>
    <row r="17" spans="1:25" x14ac:dyDescent="0.2">
      <c r="A17" s="6" t="s">
        <v>5</v>
      </c>
      <c r="B17" s="5" t="s">
        <v>33</v>
      </c>
      <c r="C17" s="90"/>
      <c r="D17" s="107">
        <f>投入係数表!AO17</f>
        <v>3.2422417786012042E-3</v>
      </c>
      <c r="E17" s="110">
        <f t="shared" si="9"/>
        <v>0.32422417786012042</v>
      </c>
      <c r="F17" s="85">
        <f>分析係数表!C20</f>
        <v>6.5301867121599799E-2</v>
      </c>
      <c r="G17" s="110">
        <f t="shared" si="0"/>
        <v>2.1172444180231523E-2</v>
      </c>
      <c r="H17" s="110">
        <v>2.9188555100577964E-2</v>
      </c>
      <c r="I17" s="110">
        <f t="shared" si="1"/>
        <v>2.9188555100577964E-2</v>
      </c>
      <c r="J17" s="85">
        <f>分析係数表!G20</f>
        <v>0.10011990407673861</v>
      </c>
      <c r="K17" s="111">
        <f t="shared" si="2"/>
        <v>2.9223553368084654E-3</v>
      </c>
      <c r="L17" s="79"/>
      <c r="M17" s="80"/>
      <c r="N17" s="81">
        <f>分析係数表!H20</f>
        <v>5.5009823182711204E-4</v>
      </c>
      <c r="O17" s="82">
        <f t="shared" si="3"/>
        <v>5.0215092065060505E-3</v>
      </c>
      <c r="P17" s="76">
        <f>分析係数表!C20</f>
        <v>6.5301867121599799E-2</v>
      </c>
      <c r="Q17" s="82">
        <f t="shared" si="4"/>
        <v>3.2791392695314818E-4</v>
      </c>
      <c r="R17" s="83">
        <v>1.3670370615176477E-3</v>
      </c>
      <c r="S17" s="84">
        <f t="shared" si="5"/>
        <v>3.0555592162095611E-2</v>
      </c>
      <c r="T17" s="85">
        <f>分析係数表!F20</f>
        <v>0.22242206235011991</v>
      </c>
      <c r="U17" s="86">
        <f t="shared" si="6"/>
        <v>6.7962378250224654E-3</v>
      </c>
      <c r="V17" s="87">
        <f>分析係数表!D20</f>
        <v>4.3465227817745804E-2</v>
      </c>
      <c r="W17" s="167">
        <f t="shared" si="7"/>
        <v>0</v>
      </c>
      <c r="X17" s="76">
        <f>分析係数表!E20</f>
        <v>4.6762589928057555E-2</v>
      </c>
      <c r="Y17" s="166">
        <f t="shared" si="8"/>
        <v>0</v>
      </c>
    </row>
    <row r="18" spans="1:25" x14ac:dyDescent="0.2">
      <c r="A18" s="6" t="s">
        <v>6</v>
      </c>
      <c r="B18" s="5" t="s">
        <v>34</v>
      </c>
      <c r="C18" s="90"/>
      <c r="D18" s="107">
        <f>投入係数表!AO18</f>
        <v>4.6317739694302917E-3</v>
      </c>
      <c r="E18" s="110">
        <f t="shared" si="9"/>
        <v>0.46317739694302917</v>
      </c>
      <c r="F18" s="85">
        <f>分析係数表!C21</f>
        <v>0.11128404669260705</v>
      </c>
      <c r="G18" s="110">
        <f t="shared" si="0"/>
        <v>5.1544255068368253E-2</v>
      </c>
      <c r="H18" s="110">
        <v>7.7977892637658655E-2</v>
      </c>
      <c r="I18" s="110">
        <f t="shared" si="1"/>
        <v>7.7977892637658655E-2</v>
      </c>
      <c r="J18" s="85">
        <f>分析係数表!G21</f>
        <v>0.28512917454316322</v>
      </c>
      <c r="K18" s="111">
        <f t="shared" si="2"/>
        <v>2.2233772160391015E-2</v>
      </c>
      <c r="L18" s="79"/>
      <c r="M18" s="80"/>
      <c r="N18" s="81">
        <f>分析係数表!H21</f>
        <v>9.2057255122088126E-4</v>
      </c>
      <c r="O18" s="82">
        <f t="shared" si="3"/>
        <v>8.403341937418287E-3</v>
      </c>
      <c r="P18" s="76">
        <f>分析係数表!C21</f>
        <v>0.11128404669260705</v>
      </c>
      <c r="Q18" s="82">
        <f t="shared" si="4"/>
        <v>9.3515789653759963E-4</v>
      </c>
      <c r="R18" s="83">
        <v>3.1570680714210144E-3</v>
      </c>
      <c r="S18" s="84">
        <f t="shared" si="5"/>
        <v>8.1134960709079676E-2</v>
      </c>
      <c r="T18" s="85">
        <f>分析係数表!F21</f>
        <v>0.42485822306238186</v>
      </c>
      <c r="U18" s="86">
        <f t="shared" si="6"/>
        <v>3.4470855235095764E-2</v>
      </c>
      <c r="V18" s="87">
        <f>分析係数表!D21</f>
        <v>9.2470069313169506E-2</v>
      </c>
      <c r="W18" s="167">
        <f t="shared" si="7"/>
        <v>0</v>
      </c>
      <c r="X18" s="76">
        <f>分析係数表!E21</f>
        <v>8.1758034026465032E-2</v>
      </c>
      <c r="Y18" s="166">
        <f t="shared" si="8"/>
        <v>0</v>
      </c>
    </row>
    <row r="19" spans="1:25" x14ac:dyDescent="0.2">
      <c r="A19" s="6" t="s">
        <v>7</v>
      </c>
      <c r="B19" s="5" t="s">
        <v>268</v>
      </c>
      <c r="C19" s="90"/>
      <c r="D19" s="107">
        <f>投入係数表!AO19</f>
        <v>0</v>
      </c>
      <c r="E19" s="110">
        <f t="shared" si="9"/>
        <v>0</v>
      </c>
      <c r="F19" s="85">
        <f>分析係数表!C22</f>
        <v>0.13366912049593183</v>
      </c>
      <c r="G19" s="110">
        <f t="shared" si="0"/>
        <v>0</v>
      </c>
      <c r="H19" s="110">
        <v>9.439698419255323E-3</v>
      </c>
      <c r="I19" s="110">
        <f t="shared" si="1"/>
        <v>9.439698419255323E-3</v>
      </c>
      <c r="J19" s="85">
        <f>分析係数表!G22</f>
        <v>0.19466531325776801</v>
      </c>
      <c r="K19" s="111">
        <f t="shared" si="2"/>
        <v>1.837581849843195E-3</v>
      </c>
      <c r="L19" s="79"/>
      <c r="M19" s="80"/>
      <c r="N19" s="81">
        <f>分析係数表!H22</f>
        <v>4.490597810833567E-5</v>
      </c>
      <c r="O19" s="82">
        <f t="shared" si="3"/>
        <v>4.0991911889845306E-4</v>
      </c>
      <c r="P19" s="76">
        <f>分析係数表!C22</f>
        <v>0.13366912049593183</v>
      </c>
      <c r="Q19" s="82">
        <f t="shared" si="4"/>
        <v>5.4793528097623528E-5</v>
      </c>
      <c r="R19" s="83">
        <v>9.4642797373215134E-4</v>
      </c>
      <c r="S19" s="84">
        <f t="shared" si="5"/>
        <v>1.0386126392987475E-2</v>
      </c>
      <c r="T19" s="85">
        <f>分析係数表!F22</f>
        <v>0.41154908926859529</v>
      </c>
      <c r="U19" s="86">
        <f t="shared" si="6"/>
        <v>4.2744008580625163E-3</v>
      </c>
      <c r="V19" s="87">
        <f>分析係数表!D22</f>
        <v>4.4775277730784414E-2</v>
      </c>
      <c r="W19" s="167">
        <f t="shared" si="7"/>
        <v>0</v>
      </c>
      <c r="X19" s="76">
        <f>分析係数表!E22</f>
        <v>4.7087351266001241E-2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0.21578550662216001</v>
      </c>
      <c r="K20" s="111">
        <f t="shared" si="2"/>
        <v>0</v>
      </c>
      <c r="L20" s="79"/>
      <c r="M20" s="80"/>
      <c r="N20" s="81">
        <f>分析係数表!H23</f>
        <v>2.2452989054167835E-5</v>
      </c>
      <c r="O20" s="82">
        <f t="shared" si="3"/>
        <v>2.0495955944922653E-4</v>
      </c>
      <c r="P20" s="76">
        <f>分析係数表!C23</f>
        <v>0</v>
      </c>
      <c r="Q20" s="82">
        <f t="shared" si="4"/>
        <v>0</v>
      </c>
      <c r="R20" s="83">
        <v>0</v>
      </c>
      <c r="S20" s="84">
        <f t="shared" si="5"/>
        <v>0</v>
      </c>
      <c r="T20" s="85">
        <f>分析係数表!F23</f>
        <v>0.43921610853881771</v>
      </c>
      <c r="U20" s="86">
        <f t="shared" si="6"/>
        <v>0</v>
      </c>
      <c r="V20" s="87">
        <f>分析係数表!D23</f>
        <v>6.2775923333692252E-2</v>
      </c>
      <c r="W20" s="167">
        <f t="shared" si="7"/>
        <v>0</v>
      </c>
      <c r="X20" s="76">
        <f>分析係数表!E23</f>
        <v>6.6759987078712182E-2</v>
      </c>
      <c r="Y20" s="166">
        <f t="shared" si="8"/>
        <v>0</v>
      </c>
    </row>
    <row r="21" spans="1:25" x14ac:dyDescent="0.2">
      <c r="A21" s="6" t="s">
        <v>9</v>
      </c>
      <c r="B21" s="5" t="s">
        <v>270</v>
      </c>
      <c r="C21" s="90"/>
      <c r="D21" s="107">
        <f>投入係数表!AO21</f>
        <v>6.0213061602593793E-3</v>
      </c>
      <c r="E21" s="110">
        <f t="shared" si="9"/>
        <v>0.60213061602593787</v>
      </c>
      <c r="F21" s="85">
        <f>分析係数表!C24</f>
        <v>0.55726027397260269</v>
      </c>
      <c r="G21" s="110">
        <f t="shared" si="0"/>
        <v>0.33554347205390617</v>
      </c>
      <c r="H21" s="110">
        <v>0.40758711373703899</v>
      </c>
      <c r="I21" s="110">
        <f t="shared" si="1"/>
        <v>0.40758711373703899</v>
      </c>
      <c r="J21" s="85">
        <f>分析係数表!G24</f>
        <v>0.20783847980997625</v>
      </c>
      <c r="K21" s="111">
        <f t="shared" si="2"/>
        <v>8.4712286109242071E-2</v>
      </c>
      <c r="L21" s="79"/>
      <c r="M21" s="80"/>
      <c r="N21" s="81">
        <f>分析係数表!H24</f>
        <v>3.255683412854336E-4</v>
      </c>
      <c r="O21" s="82">
        <f t="shared" si="3"/>
        <v>2.9719136120137843E-3</v>
      </c>
      <c r="P21" s="76">
        <f>分析係数表!C24</f>
        <v>0.55726027397260269</v>
      </c>
      <c r="Q21" s="82">
        <f t="shared" si="4"/>
        <v>1.6561293936537087E-3</v>
      </c>
      <c r="R21" s="83">
        <v>8.5321971871593454E-3</v>
      </c>
      <c r="S21" s="84">
        <f t="shared" si="5"/>
        <v>0.41611931092419835</v>
      </c>
      <c r="T21" s="85">
        <f>分析係数表!F24</f>
        <v>0.38954869358669836</v>
      </c>
      <c r="U21" s="86">
        <f t="shared" si="6"/>
        <v>0.16209873394671862</v>
      </c>
      <c r="V21" s="87">
        <f>分析係数表!D24</f>
        <v>4.1567695961995249E-3</v>
      </c>
      <c r="W21" s="167">
        <f t="shared" si="7"/>
        <v>0</v>
      </c>
      <c r="X21" s="76">
        <f>分析係数表!E24</f>
        <v>2.3752969121140144E-3</v>
      </c>
      <c r="Y21" s="166">
        <f t="shared" si="8"/>
        <v>0</v>
      </c>
    </row>
    <row r="22" spans="1:25" x14ac:dyDescent="0.2">
      <c r="A22" s="6" t="s">
        <v>10</v>
      </c>
      <c r="B22" s="5" t="s">
        <v>271</v>
      </c>
      <c r="C22" s="90"/>
      <c r="D22" s="107">
        <f>投入係数表!AO22</f>
        <v>8.6459780762698779E-3</v>
      </c>
      <c r="E22" s="110">
        <f t="shared" si="9"/>
        <v>0.86459780762698779</v>
      </c>
      <c r="F22" s="85">
        <f>分析係数表!C25</f>
        <v>7.2460776218001621E-2</v>
      </c>
      <c r="G22" s="110">
        <f t="shared" si="0"/>
        <v>6.2649428257033984E-2</v>
      </c>
      <c r="H22" s="110">
        <v>8.4871175337305885E-2</v>
      </c>
      <c r="I22" s="110">
        <f t="shared" si="1"/>
        <v>8.4871175337305885E-2</v>
      </c>
      <c r="J22" s="85">
        <f>分析係数表!G25</f>
        <v>0.19694960212201593</v>
      </c>
      <c r="K22" s="111">
        <f t="shared" si="2"/>
        <v>1.6715344214310243E-2</v>
      </c>
      <c r="L22" s="79"/>
      <c r="M22" s="80"/>
      <c r="N22" s="81">
        <f>分析係数表!H25</f>
        <v>5.0519225371877636E-4</v>
      </c>
      <c r="O22" s="82">
        <f t="shared" si="3"/>
        <v>4.611590087607597E-3</v>
      </c>
      <c r="P22" s="76">
        <f>分析係数表!C25</f>
        <v>7.2460776218001621E-2</v>
      </c>
      <c r="Q22" s="82">
        <f t="shared" si="4"/>
        <v>3.3415939734728859E-4</v>
      </c>
      <c r="R22" s="83">
        <v>4.8934042708563301E-3</v>
      </c>
      <c r="S22" s="84">
        <f t="shared" si="5"/>
        <v>8.9764579608162212E-2</v>
      </c>
      <c r="T22" s="85">
        <f>分析係数表!F25</f>
        <v>0.34811560565870908</v>
      </c>
      <c r="U22" s="86">
        <f t="shared" si="6"/>
        <v>3.1248450996994796E-2</v>
      </c>
      <c r="V22" s="87">
        <f>分析係数表!D25</f>
        <v>1.248894783377542E-2</v>
      </c>
      <c r="W22" s="167">
        <f t="shared" si="7"/>
        <v>0</v>
      </c>
      <c r="X22" s="76">
        <f>分析係数表!E25</f>
        <v>1.1715296198054819E-2</v>
      </c>
      <c r="Y22" s="166">
        <f t="shared" si="8"/>
        <v>0</v>
      </c>
    </row>
    <row r="23" spans="1:25" x14ac:dyDescent="0.2">
      <c r="A23" s="6" t="s">
        <v>11</v>
      </c>
      <c r="B23" s="5" t="s">
        <v>35</v>
      </c>
      <c r="C23" s="90"/>
      <c r="D23" s="107">
        <f>投入係数表!AO23</f>
        <v>9.2635479388605835E-4</v>
      </c>
      <c r="E23" s="110">
        <f t="shared" si="9"/>
        <v>9.2635479388605835E-2</v>
      </c>
      <c r="F23" s="85">
        <f>分析係数表!C26</f>
        <v>0.52994639944068989</v>
      </c>
      <c r="G23" s="110">
        <f t="shared" si="0"/>
        <v>4.9091838762453904E-2</v>
      </c>
      <c r="H23" s="110">
        <v>0.10733141095643564</v>
      </c>
      <c r="I23" s="110">
        <f t="shared" si="1"/>
        <v>0.10733141095643564</v>
      </c>
      <c r="J23" s="85">
        <f>分析係数表!G26</f>
        <v>0.19649205047072152</v>
      </c>
      <c r="K23" s="111">
        <f t="shared" si="2"/>
        <v>2.1089769018745704E-2</v>
      </c>
      <c r="L23" s="79"/>
      <c r="M23" s="80"/>
      <c r="N23" s="81">
        <f>分析係数表!H26</f>
        <v>1.0148751052483862E-2</v>
      </c>
      <c r="O23" s="82">
        <f t="shared" si="3"/>
        <v>9.2641720871050395E-2</v>
      </c>
      <c r="P23" s="76">
        <f>分析係数表!C26</f>
        <v>0.52994639944068989</v>
      </c>
      <c r="Q23" s="82">
        <f t="shared" si="4"/>
        <v>4.9095146413602568E-2</v>
      </c>
      <c r="R23" s="83">
        <v>5.7372560318196077E-2</v>
      </c>
      <c r="S23" s="84">
        <f t="shared" si="5"/>
        <v>0.16470397127463171</v>
      </c>
      <c r="T23" s="85">
        <f>分析係数表!F26</f>
        <v>0.33286456502207118</v>
      </c>
      <c r="U23" s="86">
        <f t="shared" si="6"/>
        <v>5.4824115755737993E-2</v>
      </c>
      <c r="V23" s="87">
        <f>分析係数表!D26</f>
        <v>1.68365951794992E-2</v>
      </c>
      <c r="W23" s="167">
        <f t="shared" si="7"/>
        <v>0</v>
      </c>
      <c r="X23" s="76">
        <f>分析係数表!E26</f>
        <v>1.8360092191101216E-2</v>
      </c>
      <c r="Y23" s="166">
        <f t="shared" si="8"/>
        <v>0</v>
      </c>
    </row>
    <row r="24" spans="1:25" x14ac:dyDescent="0.2">
      <c r="A24" s="6" t="s">
        <v>12</v>
      </c>
      <c r="B24" s="5" t="s">
        <v>365</v>
      </c>
      <c r="C24" s="90"/>
      <c r="D24" s="107">
        <f>投入係数表!AO24</f>
        <v>0</v>
      </c>
      <c r="E24" s="110">
        <f t="shared" si="9"/>
        <v>0</v>
      </c>
      <c r="F24" s="85">
        <f>分析係数表!C27</f>
        <v>1</v>
      </c>
      <c r="G24" s="110">
        <f t="shared" si="0"/>
        <v>0</v>
      </c>
      <c r="H24" s="110">
        <v>3.9789142341155666E-2</v>
      </c>
      <c r="I24" s="110">
        <f t="shared" si="1"/>
        <v>3.9789142341155666E-2</v>
      </c>
      <c r="J24" s="85">
        <f>分析係数表!G27</f>
        <v>0.17101837770961673</v>
      </c>
      <c r="K24" s="111">
        <f t="shared" si="2"/>
        <v>6.8046745736414635E-3</v>
      </c>
      <c r="L24" s="79"/>
      <c r="M24" s="80"/>
      <c r="N24" s="81">
        <f>分析係数表!H27</f>
        <v>1.1349985966881842E-2</v>
      </c>
      <c r="O24" s="82">
        <f t="shared" si="3"/>
        <v>0.10360705730158401</v>
      </c>
      <c r="P24" s="76">
        <f>分析係数表!C27</f>
        <v>1</v>
      </c>
      <c r="Q24" s="82">
        <f t="shared" si="4"/>
        <v>0.10360705730158401</v>
      </c>
      <c r="R24" s="83">
        <v>0.10770864320493517</v>
      </c>
      <c r="S24" s="84">
        <f t="shared" si="5"/>
        <v>0.14749778554609083</v>
      </c>
      <c r="T24" s="85">
        <f>分析係数表!F27</f>
        <v>0.32043714720210326</v>
      </c>
      <c r="U24" s="86">
        <f t="shared" si="6"/>
        <v>4.7263769619016967E-2</v>
      </c>
      <c r="V24" s="87">
        <f>分析係数表!D27</f>
        <v>8.5186998994767633E-3</v>
      </c>
      <c r="W24" s="167">
        <f t="shared" si="7"/>
        <v>0</v>
      </c>
      <c r="X24" s="76">
        <f>分析係数表!E27</f>
        <v>1.0026548444467355E-2</v>
      </c>
      <c r="Y24" s="166">
        <f t="shared" si="8"/>
        <v>0</v>
      </c>
    </row>
    <row r="25" spans="1:25" x14ac:dyDescent="0.2">
      <c r="A25" s="6" t="s">
        <v>13</v>
      </c>
      <c r="B25" s="5" t="s">
        <v>191</v>
      </c>
      <c r="C25" s="90"/>
      <c r="D25" s="107">
        <f>投入係数表!AO25</f>
        <v>0</v>
      </c>
      <c r="E25" s="110">
        <f t="shared" si="9"/>
        <v>0</v>
      </c>
      <c r="F25" s="85">
        <f>分析係数表!C28</f>
        <v>0.16640624999999998</v>
      </c>
      <c r="G25" s="110">
        <f t="shared" si="0"/>
        <v>0</v>
      </c>
      <c r="H25" s="110">
        <v>4.9118105483434218E-2</v>
      </c>
      <c r="I25" s="110">
        <f t="shared" si="1"/>
        <v>4.9118105483434218E-2</v>
      </c>
      <c r="J25" s="85">
        <f>分析係数表!G28</f>
        <v>0.1248661800486618</v>
      </c>
      <c r="K25" s="111">
        <f t="shared" si="2"/>
        <v>6.1331902029436594E-3</v>
      </c>
      <c r="L25" s="79"/>
      <c r="M25" s="80"/>
      <c r="N25" s="81">
        <f>分析係数表!H28</f>
        <v>1.9927027785573953E-2</v>
      </c>
      <c r="O25" s="82">
        <f t="shared" si="3"/>
        <v>0.18190160901118854</v>
      </c>
      <c r="P25" s="76">
        <f>分析係数表!C28</f>
        <v>0.16640624999999998</v>
      </c>
      <c r="Q25" s="82">
        <f t="shared" si="4"/>
        <v>3.0269564624518089E-2</v>
      </c>
      <c r="R25" s="83">
        <v>3.589179553385078E-2</v>
      </c>
      <c r="S25" s="84">
        <f t="shared" si="5"/>
        <v>8.5009901017285006E-2</v>
      </c>
      <c r="T25" s="85">
        <f>分析係数表!F28</f>
        <v>0.21187347931873479</v>
      </c>
      <c r="U25" s="86">
        <f t="shared" si="6"/>
        <v>1.8011343505073427E-2</v>
      </c>
      <c r="V25" s="87">
        <f>分析係数表!D28</f>
        <v>2.0145985401459853E-2</v>
      </c>
      <c r="W25" s="167">
        <f t="shared" si="7"/>
        <v>0</v>
      </c>
      <c r="X25" s="76">
        <f>分析係数表!E28</f>
        <v>2.0145985401459853E-2</v>
      </c>
      <c r="Y25" s="166">
        <f t="shared" si="8"/>
        <v>0</v>
      </c>
    </row>
    <row r="26" spans="1:25" x14ac:dyDescent="0.2">
      <c r="A26" s="6" t="s">
        <v>14</v>
      </c>
      <c r="B26" s="5" t="s">
        <v>50</v>
      </c>
      <c r="C26" s="90"/>
      <c r="D26" s="107">
        <f>投入係数表!AO26</f>
        <v>3.6436621892851628E-2</v>
      </c>
      <c r="E26" s="110">
        <f t="shared" si="9"/>
        <v>3.6436621892851626</v>
      </c>
      <c r="F26" s="85">
        <f>分析係数表!C29</f>
        <v>0.73364739989128469</v>
      </c>
      <c r="G26" s="110">
        <f t="shared" si="0"/>
        <v>2.6731632912512455</v>
      </c>
      <c r="H26" s="110">
        <v>3.0316853634250216</v>
      </c>
      <c r="I26" s="110">
        <f t="shared" si="1"/>
        <v>3.0316853634250216</v>
      </c>
      <c r="J26" s="85">
        <f>分析係数表!G29</f>
        <v>0.26009380097879281</v>
      </c>
      <c r="K26" s="111">
        <f t="shared" si="2"/>
        <v>0.78852256954498667</v>
      </c>
      <c r="L26" s="79"/>
      <c r="M26" s="80"/>
      <c r="N26" s="81">
        <f>分析係数表!H29</f>
        <v>1.0137524557956778E-2</v>
      </c>
      <c r="O26" s="82">
        <f t="shared" si="3"/>
        <v>9.2539241091325775E-2</v>
      </c>
      <c r="P26" s="76">
        <f>分析係数表!C29</f>
        <v>0.73364739989128469</v>
      </c>
      <c r="Q26" s="82">
        <f t="shared" si="4"/>
        <v>6.7891173614563885E-2</v>
      </c>
      <c r="R26" s="83">
        <v>0.11199924380949564</v>
      </c>
      <c r="S26" s="84">
        <f t="shared" si="5"/>
        <v>3.1436846072345173</v>
      </c>
      <c r="T26" s="85">
        <f>分析係数表!F29</f>
        <v>0.41032830342577487</v>
      </c>
      <c r="U26" s="86">
        <f t="shared" si="6"/>
        <v>1.2899427713922629</v>
      </c>
      <c r="V26" s="87">
        <f>分析係数表!D29</f>
        <v>0.11816884176182708</v>
      </c>
      <c r="W26" s="167">
        <f t="shared" si="7"/>
        <v>0</v>
      </c>
      <c r="X26" s="76">
        <f>分析係数表!E29</f>
        <v>9.9714518760195756E-2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0.22557889237677015</v>
      </c>
      <c r="I27" s="110">
        <f t="shared" si="1"/>
        <v>0.22557889237677015</v>
      </c>
      <c r="J27" s="85">
        <f>分析係数表!G30</f>
        <v>0.34455785557569396</v>
      </c>
      <c r="K27" s="111">
        <f t="shared" si="2"/>
        <v>7.7724979420480178E-2</v>
      </c>
      <c r="L27" s="79"/>
      <c r="M27" s="80"/>
      <c r="N27" s="81">
        <f>分析係数表!H30</f>
        <v>0</v>
      </c>
      <c r="O27" s="82">
        <f t="shared" si="3"/>
        <v>0</v>
      </c>
      <c r="P27" s="76">
        <f>分析係数表!C30</f>
        <v>1</v>
      </c>
      <c r="Q27" s="82">
        <f t="shared" si="4"/>
        <v>0</v>
      </c>
      <c r="R27" s="83">
        <v>2.2646215475292015E-2</v>
      </c>
      <c r="S27" s="84">
        <f t="shared" si="5"/>
        <v>0.24822510785206217</v>
      </c>
      <c r="T27" s="85">
        <f>分析係数表!F30</f>
        <v>0.43861490031479539</v>
      </c>
      <c r="U27" s="86">
        <f t="shared" si="6"/>
        <v>0.10887523093616158</v>
      </c>
      <c r="V27" s="87">
        <f>分析係数表!D30</f>
        <v>0.11847753505675857</v>
      </c>
      <c r="W27" s="167">
        <f t="shared" si="7"/>
        <v>0</v>
      </c>
      <c r="X27" s="76">
        <f>分析係数表!E30</f>
        <v>7.8889630830869029E-2</v>
      </c>
      <c r="Y27" s="166">
        <f t="shared" si="8"/>
        <v>0</v>
      </c>
    </row>
    <row r="28" spans="1:25" x14ac:dyDescent="0.2">
      <c r="A28" s="6" t="s">
        <v>16</v>
      </c>
      <c r="B28" s="5" t="s">
        <v>192</v>
      </c>
      <c r="C28" s="90"/>
      <c r="D28" s="107">
        <f>投入係数表!AO28</f>
        <v>3.551026709896557E-3</v>
      </c>
      <c r="E28" s="110">
        <f t="shared" si="9"/>
        <v>0.3551026709896557</v>
      </c>
      <c r="F28" s="85">
        <f>分析係数表!C31</f>
        <v>8.5246870996353641E-2</v>
      </c>
      <c r="G28" s="110">
        <f t="shared" si="0"/>
        <v>3.0271391584315788E-2</v>
      </c>
      <c r="H28" s="110">
        <v>8.6335258889204639E-2</v>
      </c>
      <c r="I28" s="110">
        <f t="shared" si="1"/>
        <v>8.6335258889204639E-2</v>
      </c>
      <c r="J28" s="85">
        <f>分析係数表!G31</f>
        <v>7.1346375143843496E-2</v>
      </c>
      <c r="K28" s="111">
        <f t="shared" si="2"/>
        <v>6.159707768850043E-3</v>
      </c>
      <c r="L28" s="79"/>
      <c r="M28" s="80"/>
      <c r="N28" s="81">
        <f>分析係数表!H31</f>
        <v>2.2093741229301151E-2</v>
      </c>
      <c r="O28" s="82">
        <f t="shared" si="3"/>
        <v>0.20168020649803892</v>
      </c>
      <c r="P28" s="76">
        <f>分析係数表!C31</f>
        <v>8.5246870996353641E-2</v>
      </c>
      <c r="Q28" s="82">
        <f t="shared" si="4"/>
        <v>1.7192606545856286E-2</v>
      </c>
      <c r="R28" s="83">
        <v>2.3478791535482848E-2</v>
      </c>
      <c r="S28" s="84">
        <f t="shared" si="5"/>
        <v>0.10981405042468749</v>
      </c>
      <c r="T28" s="85">
        <f>分析係数表!F31</f>
        <v>0.34637514384349827</v>
      </c>
      <c r="U28" s="86">
        <f t="shared" si="6"/>
        <v>3.8036857511888303E-2</v>
      </c>
      <c r="V28" s="87">
        <f>分析係数表!D31</f>
        <v>0.16455696202531644</v>
      </c>
      <c r="W28" s="167">
        <f t="shared" si="7"/>
        <v>0</v>
      </c>
      <c r="X28" s="76">
        <f>分析係数表!E31</f>
        <v>0.14384349827387802</v>
      </c>
      <c r="Y28" s="166">
        <f t="shared" si="8"/>
        <v>0</v>
      </c>
    </row>
    <row r="29" spans="1:25" x14ac:dyDescent="0.2">
      <c r="A29" s="6" t="s">
        <v>17</v>
      </c>
      <c r="B29" s="5" t="s">
        <v>272</v>
      </c>
      <c r="C29" s="90"/>
      <c r="D29" s="107">
        <f>投入係数表!AO29</f>
        <v>1.0807472595337347E-3</v>
      </c>
      <c r="E29" s="110">
        <f t="shared" si="9"/>
        <v>0.10807472595337347</v>
      </c>
      <c r="F29" s="85">
        <f>分析係数表!C32</f>
        <v>0.30214830214830213</v>
      </c>
      <c r="G29" s="110">
        <f t="shared" si="0"/>
        <v>3.2654594951954836E-2</v>
      </c>
      <c r="H29" s="110">
        <v>6.9671722039325784E-2</v>
      </c>
      <c r="I29" s="110">
        <f t="shared" si="1"/>
        <v>6.9671722039325784E-2</v>
      </c>
      <c r="J29" s="85">
        <f>分析係数表!G32</f>
        <v>0.14123006833712984</v>
      </c>
      <c r="K29" s="111">
        <f t="shared" si="2"/>
        <v>9.8397420647794963E-3</v>
      </c>
      <c r="L29" s="79"/>
      <c r="M29" s="80"/>
      <c r="N29" s="81">
        <f>分析係数表!H32</f>
        <v>6.1970249789503225E-3</v>
      </c>
      <c r="O29" s="82">
        <f t="shared" si="3"/>
        <v>5.6568838407986516E-2</v>
      </c>
      <c r="P29" s="76">
        <f>分析係数表!C32</f>
        <v>0.30214830214830213</v>
      </c>
      <c r="Q29" s="82">
        <f t="shared" si="4"/>
        <v>1.7092178479474789E-2</v>
      </c>
      <c r="R29" s="83">
        <v>2.2213043143959162E-2</v>
      </c>
      <c r="S29" s="84">
        <f t="shared" si="5"/>
        <v>9.188476518328495E-2</v>
      </c>
      <c r="T29" s="85">
        <f>分析係数表!F32</f>
        <v>0.48519362186788156</v>
      </c>
      <c r="U29" s="86">
        <f t="shared" si="6"/>
        <v>4.4581902013757849E-2</v>
      </c>
      <c r="V29" s="87">
        <f>分析係数表!D32</f>
        <v>2.5056947608200455E-2</v>
      </c>
      <c r="W29" s="167">
        <f t="shared" si="7"/>
        <v>0</v>
      </c>
      <c r="X29" s="76">
        <f>分析係数表!E32</f>
        <v>3.644646924829157E-2</v>
      </c>
      <c r="Y29" s="166">
        <f t="shared" si="8"/>
        <v>0</v>
      </c>
    </row>
    <row r="30" spans="1:25" x14ac:dyDescent="0.2">
      <c r="A30" s="6" t="s">
        <v>18</v>
      </c>
      <c r="B30" s="5" t="s">
        <v>273</v>
      </c>
      <c r="C30" s="90"/>
      <c r="D30" s="107">
        <f>投入係数表!AO30</f>
        <v>1.11162575266327E-2</v>
      </c>
      <c r="E30" s="110">
        <f t="shared" si="9"/>
        <v>1.11162575266327</v>
      </c>
      <c r="F30" s="85">
        <f>分析係数表!C33</f>
        <v>0.62789160608063455</v>
      </c>
      <c r="G30" s="110">
        <f t="shared" si="0"/>
        <v>0.69798047920033479</v>
      </c>
      <c r="H30" s="110">
        <v>1.0455783699610273</v>
      </c>
      <c r="I30" s="110">
        <f t="shared" si="1"/>
        <v>1.0455783699610273</v>
      </c>
      <c r="J30" s="85">
        <f>分析係数表!G33</f>
        <v>0.50525210084033612</v>
      </c>
      <c r="K30" s="111">
        <f t="shared" si="2"/>
        <v>0.52828066801602325</v>
      </c>
      <c r="L30" s="79"/>
      <c r="M30" s="80"/>
      <c r="N30" s="81">
        <f>分析係数表!H33</f>
        <v>9.5425203480213302E-4</v>
      </c>
      <c r="O30" s="82">
        <f t="shared" si="3"/>
        <v>8.7107812765921267E-3</v>
      </c>
      <c r="P30" s="76">
        <f>分析係数表!C33</f>
        <v>0.62789160608063455</v>
      </c>
      <c r="Q30" s="82">
        <f t="shared" si="4"/>
        <v>5.4694264459765503E-3</v>
      </c>
      <c r="R30" s="83">
        <v>2.4013827353540972E-2</v>
      </c>
      <c r="S30" s="84">
        <f t="shared" si="5"/>
        <v>1.0695921973145683</v>
      </c>
      <c r="T30" s="85">
        <f>分析係数表!F33</f>
        <v>0.63235294117647056</v>
      </c>
      <c r="U30" s="86">
        <f t="shared" si="6"/>
        <v>0.67635977183127116</v>
      </c>
      <c r="V30" s="87">
        <f>分析係数表!D33</f>
        <v>0.1134453781512605</v>
      </c>
      <c r="W30" s="167">
        <f t="shared" si="7"/>
        <v>0</v>
      </c>
      <c r="X30" s="76">
        <f>分析係数表!E33</f>
        <v>0.10189075630252101</v>
      </c>
      <c r="Y30" s="166">
        <f t="shared" si="8"/>
        <v>0</v>
      </c>
    </row>
    <row r="31" spans="1:25" x14ac:dyDescent="0.2">
      <c r="A31" s="6" t="s">
        <v>19</v>
      </c>
      <c r="B31" s="5" t="s">
        <v>274</v>
      </c>
      <c r="C31" s="90"/>
      <c r="D31" s="107">
        <f>投入係数表!AO31</f>
        <v>6.2065771190365909E-2</v>
      </c>
      <c r="E31" s="110">
        <f t="shared" si="9"/>
        <v>6.2065771190365906</v>
      </c>
      <c r="F31" s="85">
        <f>分析係数表!C34</f>
        <v>0.27565714917493578</v>
      </c>
      <c r="G31" s="110">
        <f t="shared" si="0"/>
        <v>1.7108873547680126</v>
      </c>
      <c r="H31" s="110">
        <v>1.981247906923276</v>
      </c>
      <c r="I31" s="110">
        <f t="shared" si="1"/>
        <v>1.981247906923276</v>
      </c>
      <c r="J31" s="85">
        <f>分析係数表!G34</f>
        <v>0.42483061710309467</v>
      </c>
      <c r="K31" s="111">
        <f t="shared" si="2"/>
        <v>0.84169477093243006</v>
      </c>
      <c r="L31" s="79"/>
      <c r="M31" s="80"/>
      <c r="N31" s="81">
        <f>分析係数表!H34</f>
        <v>0.15684535503788941</v>
      </c>
      <c r="O31" s="82">
        <f t="shared" si="3"/>
        <v>1.4317450025325718</v>
      </c>
      <c r="P31" s="76">
        <f>分析係数表!C34</f>
        <v>0.27565714917493578</v>
      </c>
      <c r="Q31" s="82">
        <f t="shared" si="4"/>
        <v>0.39467074574358996</v>
      </c>
      <c r="R31" s="83">
        <v>0.44426104206645795</v>
      </c>
      <c r="S31" s="84">
        <f t="shared" si="5"/>
        <v>2.4255089489897341</v>
      </c>
      <c r="T31" s="85">
        <f>分析係数表!F34</f>
        <v>0.69468351339803458</v>
      </c>
      <c r="U31" s="86">
        <f t="shared" si="6"/>
        <v>1.6849610784625628</v>
      </c>
      <c r="V31" s="87">
        <f>分析係数表!D34</f>
        <v>0.20460233168528352</v>
      </c>
      <c r="W31" s="167">
        <f t="shared" si="7"/>
        <v>0</v>
      </c>
      <c r="X31" s="76">
        <f>分析係数表!E34</f>
        <v>0.14466214978941586</v>
      </c>
      <c r="Y31" s="166">
        <f t="shared" si="8"/>
        <v>0</v>
      </c>
    </row>
    <row r="32" spans="1:25" x14ac:dyDescent="0.2">
      <c r="A32" s="6" t="s">
        <v>20</v>
      </c>
      <c r="B32" s="5" t="s">
        <v>37</v>
      </c>
      <c r="C32" s="90"/>
      <c r="D32" s="107">
        <f>投入係数表!AO32</f>
        <v>2.1614945190674695E-3</v>
      </c>
      <c r="E32" s="110">
        <f t="shared" si="9"/>
        <v>0.21614945190674695</v>
      </c>
      <c r="F32" s="85">
        <f>分析係数表!C35</f>
        <v>1</v>
      </c>
      <c r="G32" s="110">
        <f t="shared" si="0"/>
        <v>0.21614945190674695</v>
      </c>
      <c r="H32" s="110">
        <v>1.0530764806074213</v>
      </c>
      <c r="I32" s="110">
        <f t="shared" si="1"/>
        <v>1.0530764806074213</v>
      </c>
      <c r="J32" s="85">
        <f>分析係数表!G35</f>
        <v>0.31381419117031079</v>
      </c>
      <c r="K32" s="111">
        <f t="shared" si="2"/>
        <v>0.33047034400229541</v>
      </c>
      <c r="L32" s="79"/>
      <c r="M32" s="80"/>
      <c r="N32" s="81">
        <f>分析係数表!H35</f>
        <v>5.8153241650294694E-2</v>
      </c>
      <c r="O32" s="82">
        <f t="shared" si="3"/>
        <v>0.53084525897349666</v>
      </c>
      <c r="P32" s="76">
        <f>分析係数表!C35</f>
        <v>1</v>
      </c>
      <c r="Q32" s="82">
        <f t="shared" si="4"/>
        <v>0.53084525897349666</v>
      </c>
      <c r="R32" s="83">
        <v>0.68596183348304551</v>
      </c>
      <c r="S32" s="84">
        <f t="shared" si="5"/>
        <v>1.7390383140904668</v>
      </c>
      <c r="T32" s="85">
        <f>分析係数表!F35</f>
        <v>0.63575437714668681</v>
      </c>
      <c r="U32" s="86">
        <f t="shared" si="6"/>
        <v>1.105601220208809</v>
      </c>
      <c r="V32" s="87">
        <f>分析係数表!D35</f>
        <v>1.6503309039122057E-2</v>
      </c>
      <c r="W32" s="167">
        <f t="shared" si="7"/>
        <v>0</v>
      </c>
      <c r="X32" s="76">
        <f>分析係数表!E35</f>
        <v>1.4911619334841249E-2</v>
      </c>
      <c r="Y32" s="166">
        <f t="shared" si="8"/>
        <v>0</v>
      </c>
    </row>
    <row r="33" spans="1:25" x14ac:dyDescent="0.2">
      <c r="A33" s="6" t="s">
        <v>21</v>
      </c>
      <c r="B33" s="5" t="s">
        <v>38</v>
      </c>
      <c r="C33" s="90"/>
      <c r="D33" s="107">
        <f>投入係数表!AO33</f>
        <v>2.4239617106685193E-2</v>
      </c>
      <c r="E33" s="110">
        <f t="shared" si="9"/>
        <v>2.4239617106685194</v>
      </c>
      <c r="F33" s="85">
        <f>分析係数表!C36</f>
        <v>0.71183260362767953</v>
      </c>
      <c r="G33" s="110">
        <f t="shared" si="0"/>
        <v>1.7254549755989761</v>
      </c>
      <c r="H33" s="110">
        <v>1.9108562178812283</v>
      </c>
      <c r="I33" s="110">
        <f t="shared" si="1"/>
        <v>1.9108562178812283</v>
      </c>
      <c r="J33" s="85">
        <f>分析係数表!G36</f>
        <v>2.303890306122449E-2</v>
      </c>
      <c r="K33" s="111">
        <f t="shared" si="2"/>
        <v>4.4024031167703682E-2</v>
      </c>
      <c r="L33" s="79"/>
      <c r="M33" s="80"/>
      <c r="N33" s="81">
        <f>分析係数表!H36</f>
        <v>0.16821779399382542</v>
      </c>
      <c r="O33" s="82">
        <f t="shared" si="3"/>
        <v>1.535557019393605</v>
      </c>
      <c r="P33" s="76">
        <f>分析係数表!C36</f>
        <v>0.71183260362767953</v>
      </c>
      <c r="Q33" s="82">
        <f t="shared" si="4"/>
        <v>1.0930595511337091</v>
      </c>
      <c r="R33" s="83">
        <v>1.1498366802210667</v>
      </c>
      <c r="S33" s="84">
        <f t="shared" si="5"/>
        <v>3.0606928981022952</v>
      </c>
      <c r="T33" s="85">
        <f>分析係数表!F36</f>
        <v>0.87794961734693877</v>
      </c>
      <c r="U33" s="86">
        <f t="shared" si="6"/>
        <v>2.687134158705403</v>
      </c>
      <c r="V33" s="87">
        <f>分析係数表!D36</f>
        <v>1.8176020408163265E-2</v>
      </c>
      <c r="W33" s="167">
        <f t="shared" si="7"/>
        <v>0</v>
      </c>
      <c r="X33" s="76">
        <f>分析係数表!E36</f>
        <v>7.5733418367346936E-3</v>
      </c>
      <c r="Y33" s="166">
        <f t="shared" si="8"/>
        <v>0</v>
      </c>
    </row>
    <row r="34" spans="1:25" x14ac:dyDescent="0.2">
      <c r="A34" s="6" t="s">
        <v>22</v>
      </c>
      <c r="B34" s="5" t="s">
        <v>377</v>
      </c>
      <c r="C34" s="90"/>
      <c r="D34" s="107">
        <f>投入係数表!AO34</f>
        <v>7.5961093098656784E-2</v>
      </c>
      <c r="E34" s="110">
        <f t="shared" si="9"/>
        <v>7.5961093098656782</v>
      </c>
      <c r="F34" s="85">
        <f>分析係数表!C37</f>
        <v>0.53618737957610785</v>
      </c>
      <c r="G34" s="110">
        <f t="shared" si="0"/>
        <v>4.0729379458305548</v>
      </c>
      <c r="H34" s="110">
        <v>4.7822287670808441</v>
      </c>
      <c r="I34" s="110">
        <f t="shared" si="1"/>
        <v>4.7822287670808441</v>
      </c>
      <c r="J34" s="85">
        <f>分析係数表!G37</f>
        <v>0.49029596047068413</v>
      </c>
      <c r="K34" s="111">
        <f t="shared" si="2"/>
        <v>2.3447074465464381</v>
      </c>
      <c r="L34" s="79"/>
      <c r="M34" s="80"/>
      <c r="N34" s="81">
        <f>分析係数表!H37</f>
        <v>4.9362896435587986E-2</v>
      </c>
      <c r="O34" s="82">
        <f t="shared" si="3"/>
        <v>0.45060359144912449</v>
      </c>
      <c r="P34" s="76">
        <f>分析係数表!C37</f>
        <v>0.53618737957610785</v>
      </c>
      <c r="Q34" s="82">
        <f t="shared" si="4"/>
        <v>0.24160795892668913</v>
      </c>
      <c r="R34" s="83">
        <v>0.31843642153338503</v>
      </c>
      <c r="S34" s="84">
        <f t="shared" si="5"/>
        <v>5.1006651886142294</v>
      </c>
      <c r="T34" s="85">
        <f>分析係数表!F37</f>
        <v>0.71575569252712545</v>
      </c>
      <c r="U34" s="86">
        <f t="shared" si="6"/>
        <v>3.6508301444255786</v>
      </c>
      <c r="V34" s="87">
        <f>分析係数表!D37</f>
        <v>6.9634761346849372E-2</v>
      </c>
      <c r="W34" s="167">
        <f t="shared" si="7"/>
        <v>0</v>
      </c>
      <c r="X34" s="76">
        <f>分析係数表!E37</f>
        <v>6.698588966430645E-2</v>
      </c>
      <c r="Y34" s="166">
        <f t="shared" si="8"/>
        <v>0</v>
      </c>
    </row>
    <row r="35" spans="1:25" x14ac:dyDescent="0.2">
      <c r="A35" s="6" t="s">
        <v>23</v>
      </c>
      <c r="B35" s="5" t="s">
        <v>193</v>
      </c>
      <c r="C35" s="90"/>
      <c r="D35" s="107">
        <f>投入係数表!AO35</f>
        <v>5.8051567083526323E-2</v>
      </c>
      <c r="E35" s="110">
        <f t="shared" si="9"/>
        <v>5.8051567083526319</v>
      </c>
      <c r="F35" s="85">
        <f>分析係数表!C38</f>
        <v>4.5765302018820897E-2</v>
      </c>
      <c r="G35" s="110">
        <f t="shared" si="0"/>
        <v>0.26567475002434238</v>
      </c>
      <c r="H35" s="110">
        <v>0.31080016798367766</v>
      </c>
      <c r="I35" s="110">
        <f t="shared" si="1"/>
        <v>0.31080016798367766</v>
      </c>
      <c r="J35" s="85">
        <f>分析係数表!G38</f>
        <v>0.29880478087649404</v>
      </c>
      <c r="K35" s="111">
        <f t="shared" si="2"/>
        <v>9.286857609074034E-2</v>
      </c>
      <c r="L35" s="79"/>
      <c r="M35" s="80"/>
      <c r="N35" s="81">
        <f>分析係数表!H38</f>
        <v>4.3266909907381419E-2</v>
      </c>
      <c r="O35" s="82">
        <f t="shared" si="3"/>
        <v>0.39495707105865951</v>
      </c>
      <c r="P35" s="76">
        <f>分析係数表!C38</f>
        <v>4.5765302018820897E-2</v>
      </c>
      <c r="Q35" s="82">
        <f t="shared" si="4"/>
        <v>1.8075329641468459E-2</v>
      </c>
      <c r="R35" s="83">
        <v>2.4380295873944635E-2</v>
      </c>
      <c r="S35" s="84">
        <f t="shared" si="5"/>
        <v>0.33518046385762229</v>
      </c>
      <c r="T35" s="85">
        <f>分析係数表!F38</f>
        <v>0.49667994687915007</v>
      </c>
      <c r="U35" s="86">
        <f t="shared" si="6"/>
        <v>0.16647741498373272</v>
      </c>
      <c r="V35" s="87">
        <f>分析係数表!D38</f>
        <v>9.5617529880478086E-2</v>
      </c>
      <c r="W35" s="167">
        <f t="shared" si="7"/>
        <v>0</v>
      </c>
      <c r="X35" s="76">
        <f>分析係数表!E38</f>
        <v>7.8353253652058433E-2</v>
      </c>
      <c r="Y35" s="166">
        <f t="shared" si="8"/>
        <v>0</v>
      </c>
    </row>
    <row r="36" spans="1:25" x14ac:dyDescent="0.2">
      <c r="A36" s="6" t="s">
        <v>24</v>
      </c>
      <c r="B36" s="5" t="s">
        <v>39</v>
      </c>
      <c r="C36" s="90"/>
      <c r="D36" s="107">
        <f>投入係数表!AO36</f>
        <v>0.18959394781534661</v>
      </c>
      <c r="E36" s="110">
        <f t="shared" si="9"/>
        <v>18.959394781534662</v>
      </c>
      <c r="F36" s="85">
        <f>分析係数表!C39</f>
        <v>1</v>
      </c>
      <c r="G36" s="110">
        <f t="shared" si="0"/>
        <v>18.959394781534662</v>
      </c>
      <c r="H36" s="110">
        <v>19.010644625108071</v>
      </c>
      <c r="I36" s="110">
        <f t="shared" si="1"/>
        <v>19.010644625108071</v>
      </c>
      <c r="J36" s="85">
        <f>分析係数表!G39</f>
        <v>0.34650769117538827</v>
      </c>
      <c r="K36" s="111">
        <f t="shared" si="2"/>
        <v>6.587334576802002</v>
      </c>
      <c r="L36" s="79"/>
      <c r="M36" s="80"/>
      <c r="N36" s="81">
        <f>分析係数表!H39</f>
        <v>3.8057816446814483E-3</v>
      </c>
      <c r="O36" s="82">
        <f t="shared" si="3"/>
        <v>3.47406453266439E-2</v>
      </c>
      <c r="P36" s="76">
        <f>分析係数表!C39</f>
        <v>1</v>
      </c>
      <c r="Q36" s="82">
        <f t="shared" si="4"/>
        <v>3.47406453266439E-2</v>
      </c>
      <c r="R36" s="83">
        <v>0.12199317486744082</v>
      </c>
      <c r="S36" s="84">
        <f t="shared" si="5"/>
        <v>19.132637799975512</v>
      </c>
      <c r="T36" s="85">
        <f>分析係数表!F39</f>
        <v>0.69721056892617939</v>
      </c>
      <c r="U36" s="86">
        <f t="shared" si="6"/>
        <v>13.339477285579452</v>
      </c>
      <c r="V36" s="87">
        <f>分析係数表!D39</f>
        <v>6.2559799808640612E-2</v>
      </c>
      <c r="W36" s="167">
        <f t="shared" si="7"/>
        <v>1</v>
      </c>
      <c r="X36" s="76">
        <f>分析係数表!E39</f>
        <v>7.911974681681018E-2</v>
      </c>
      <c r="Y36" s="166">
        <f t="shared" si="8"/>
        <v>2</v>
      </c>
    </row>
    <row r="37" spans="1:25" x14ac:dyDescent="0.2">
      <c r="A37" s="6" t="s">
        <v>25</v>
      </c>
      <c r="B37" s="5" t="s">
        <v>40</v>
      </c>
      <c r="C37" s="90"/>
      <c r="D37" s="107">
        <f>投入係数表!AO37</f>
        <v>1.5439246564767639E-4</v>
      </c>
      <c r="E37" s="110">
        <f t="shared" si="9"/>
        <v>1.5439246564767639E-2</v>
      </c>
      <c r="F37" s="85">
        <f>分析係数表!C40</f>
        <v>0.81742190937087544</v>
      </c>
      <c r="G37" s="110">
        <f t="shared" si="0"/>
        <v>1.2620378406220094E-2</v>
      </c>
      <c r="H37" s="110">
        <v>1.7685905794607017E-2</v>
      </c>
      <c r="I37" s="110">
        <f t="shared" si="1"/>
        <v>1.7685905794607017E-2</v>
      </c>
      <c r="J37" s="85">
        <f>分析係数表!G40</f>
        <v>0.56450715973863475</v>
      </c>
      <c r="K37" s="111">
        <f t="shared" si="2"/>
        <v>9.9838204475186688E-3</v>
      </c>
      <c r="L37" s="79"/>
      <c r="M37" s="80"/>
      <c r="N37" s="81">
        <f>分析係数表!H40</f>
        <v>3.0412573673870333E-2</v>
      </c>
      <c r="O37" s="82">
        <f t="shared" si="3"/>
        <v>0.27761772327397732</v>
      </c>
      <c r="P37" s="76">
        <f>分析係数表!C40</f>
        <v>0.81742190937087544</v>
      </c>
      <c r="Q37" s="82">
        <f t="shared" si="4"/>
        <v>0.22693080943380986</v>
      </c>
      <c r="R37" s="83">
        <v>0.22756973659552401</v>
      </c>
      <c r="S37" s="84">
        <f t="shared" si="5"/>
        <v>0.24525564239013103</v>
      </c>
      <c r="T37" s="85">
        <f>分析係数表!F40</f>
        <v>0.75483108577783953</v>
      </c>
      <c r="U37" s="86">
        <f t="shared" si="6"/>
        <v>0.18512658283848413</v>
      </c>
      <c r="V37" s="87">
        <f>分析係数表!D40</f>
        <v>9.815098011956068E-2</v>
      </c>
      <c r="W37" s="167">
        <f t="shared" si="7"/>
        <v>0</v>
      </c>
      <c r="X37" s="76">
        <f>分析係数表!E40</f>
        <v>6.1865702766578615E-2</v>
      </c>
      <c r="Y37" s="166">
        <f t="shared" si="8"/>
        <v>0</v>
      </c>
    </row>
    <row r="38" spans="1:25" x14ac:dyDescent="0.2">
      <c r="A38" s="6" t="s">
        <v>26</v>
      </c>
      <c r="B38" s="5" t="s">
        <v>276</v>
      </c>
      <c r="C38" s="90"/>
      <c r="D38" s="107">
        <f>投入係数表!AO38</f>
        <v>1.8527095877721167E-3</v>
      </c>
      <c r="E38" s="110">
        <f t="shared" si="9"/>
        <v>0.18527095877721167</v>
      </c>
      <c r="F38" s="85">
        <f>分析係数表!C41</f>
        <v>0.72941623882867468</v>
      </c>
      <c r="G38" s="110">
        <f t="shared" si="0"/>
        <v>0.13513964591545616</v>
      </c>
      <c r="H38" s="110">
        <v>0.1394314437417434</v>
      </c>
      <c r="I38" s="110">
        <f t="shared" si="1"/>
        <v>0.1394314437417434</v>
      </c>
      <c r="J38" s="85">
        <f>分析係数表!G41</f>
        <v>0.453348349649138</v>
      </c>
      <c r="K38" s="111">
        <f t="shared" si="2"/>
        <v>6.3211014909516E-2</v>
      </c>
      <c r="L38" s="79"/>
      <c r="M38" s="80"/>
      <c r="N38" s="81">
        <f>分析係数表!H41</f>
        <v>5.191131069323604E-2</v>
      </c>
      <c r="O38" s="82">
        <f t="shared" si="3"/>
        <v>0.47386650144661174</v>
      </c>
      <c r="P38" s="76">
        <f>分析係数表!C41</f>
        <v>0.72941623882867468</v>
      </c>
      <c r="Q38" s="82">
        <f t="shared" si="4"/>
        <v>0.34564592119209026</v>
      </c>
      <c r="R38" s="83">
        <v>0.35171547538151493</v>
      </c>
      <c r="S38" s="84">
        <f t="shared" si="5"/>
        <v>0.49114691912325836</v>
      </c>
      <c r="T38" s="85">
        <f>分析係数表!F41</f>
        <v>0.55271593173351818</v>
      </c>
      <c r="U38" s="86">
        <f t="shared" si="6"/>
        <v>0.27146472702125862</v>
      </c>
      <c r="V38" s="87">
        <f>分析係数表!D41</f>
        <v>0.15680499003725201</v>
      </c>
      <c r="W38" s="167">
        <f t="shared" si="7"/>
        <v>0</v>
      </c>
      <c r="X38" s="76">
        <f>分析係数表!E41</f>
        <v>0.15299315602529673</v>
      </c>
      <c r="Y38" s="166">
        <f t="shared" si="8"/>
        <v>0</v>
      </c>
    </row>
    <row r="39" spans="1:25" x14ac:dyDescent="0.2">
      <c r="A39" s="6" t="s">
        <v>51</v>
      </c>
      <c r="B39" s="5" t="s">
        <v>367</v>
      </c>
      <c r="C39" s="90"/>
      <c r="D39" s="107">
        <f>投入係数表!AO39</f>
        <v>3.7054191755442334E-3</v>
      </c>
      <c r="E39" s="110">
        <f t="shared" si="9"/>
        <v>0.37054191755442334</v>
      </c>
      <c r="F39" s="85">
        <f>分析係数表!C42</f>
        <v>0.64552736982643522</v>
      </c>
      <c r="G39" s="110">
        <f>E39*F39</f>
        <v>0.23919494944935071</v>
      </c>
      <c r="H39" s="110">
        <v>0.25527767968237186</v>
      </c>
      <c r="I39" s="110">
        <f>C39+H39</f>
        <v>0.25527767968237186</v>
      </c>
      <c r="J39" s="85">
        <f>分析係数表!G42</f>
        <v>0.48562628336755648</v>
      </c>
      <c r="K39" s="111">
        <f>I39*J39</f>
        <v>0.12396955081084383</v>
      </c>
      <c r="L39" s="79"/>
      <c r="M39" s="80"/>
      <c r="N39" s="81">
        <f>分析係数表!H42</f>
        <v>1.1765366264383946E-2</v>
      </c>
      <c r="O39" s="82">
        <f t="shared" si="3"/>
        <v>0.1073988091513947</v>
      </c>
      <c r="P39" s="76">
        <f>分析係数表!C42</f>
        <v>0.64552736982643522</v>
      </c>
      <c r="Q39" s="82">
        <f>O39*P39</f>
        <v>6.9328870793991096E-2</v>
      </c>
      <c r="R39" s="83">
        <v>7.4583811229400221E-2</v>
      </c>
      <c r="S39" s="84">
        <f>I39+R39</f>
        <v>0.32986149091177208</v>
      </c>
      <c r="T39" s="85">
        <f>分析係数表!F42</f>
        <v>0.5462012320328542</v>
      </c>
      <c r="U39" s="86">
        <f>S39*T39</f>
        <v>0.18017075273620406</v>
      </c>
      <c r="V39" s="87">
        <f>分析係数表!D42</f>
        <v>0.32956878850102672</v>
      </c>
      <c r="W39" s="167">
        <f>ROUND(S39*V39,0)</f>
        <v>0</v>
      </c>
      <c r="X39" s="76">
        <f>分析係数表!E42</f>
        <v>0.30492813141683778</v>
      </c>
      <c r="Y39" s="166">
        <f>ROUND(S39*X39,0)</f>
        <v>0</v>
      </c>
    </row>
    <row r="40" spans="1:25" x14ac:dyDescent="0.2">
      <c r="A40" s="6" t="s">
        <v>194</v>
      </c>
      <c r="B40" s="5" t="s">
        <v>41</v>
      </c>
      <c r="C40" s="90"/>
      <c r="D40" s="107">
        <f>投入係数表!AO40</f>
        <v>3.0724100663887602E-2</v>
      </c>
      <c r="E40" s="110">
        <f t="shared" si="9"/>
        <v>3.0724100663887604</v>
      </c>
      <c r="F40" s="85">
        <f>分析係数表!C43</f>
        <v>0.44974585997704541</v>
      </c>
      <c r="G40" s="110">
        <f>E40*F40</f>
        <v>1.3818037075101441</v>
      </c>
      <c r="H40" s="110">
        <v>2.7899011856662939</v>
      </c>
      <c r="I40" s="110">
        <f>C40+H40</f>
        <v>2.7899011856662939</v>
      </c>
      <c r="J40" s="85">
        <f>分析係数表!G43</f>
        <v>0.36430023338101331</v>
      </c>
      <c r="K40" s="111">
        <f>I40*J40</f>
        <v>1.0163616530481965</v>
      </c>
      <c r="L40" s="79"/>
      <c r="M40" s="80"/>
      <c r="N40" s="81">
        <f>分析係数表!H43</f>
        <v>3.2949761436991298E-2</v>
      </c>
      <c r="O40" s="82">
        <f t="shared" si="3"/>
        <v>0.30077815349173992</v>
      </c>
      <c r="P40" s="76">
        <f>分析係数表!C43</f>
        <v>0.44974585997704541</v>
      </c>
      <c r="Q40" s="82">
        <f>O40*P40</f>
        <v>0.13527372930445034</v>
      </c>
      <c r="R40" s="83">
        <v>0.27054701443659618</v>
      </c>
      <c r="S40" s="84">
        <f>I40+R40</f>
        <v>3.0604482001028899</v>
      </c>
      <c r="T40" s="85">
        <f>分析係数表!F43</f>
        <v>0.57336445080177667</v>
      </c>
      <c r="U40" s="86">
        <f>S40*T40</f>
        <v>1.7547522014592793</v>
      </c>
      <c r="V40" s="87">
        <f>分析係数表!D43</f>
        <v>9.4481668297824284E-2</v>
      </c>
      <c r="W40" s="167">
        <f>ROUND(S40*V40,0)</f>
        <v>0</v>
      </c>
      <c r="X40" s="76">
        <f>分析係数表!E43</f>
        <v>6.9412030414815931E-2</v>
      </c>
      <c r="Y40" s="166">
        <f>ROUND(S40*X40,0)</f>
        <v>0</v>
      </c>
    </row>
    <row r="41" spans="1:25" x14ac:dyDescent="0.2">
      <c r="A41" s="6" t="s">
        <v>340</v>
      </c>
      <c r="B41" s="5" t="s">
        <v>42</v>
      </c>
      <c r="C41" s="90"/>
      <c r="D41" s="107">
        <f>投入係数表!AO41</f>
        <v>1.2351397251814111E-3</v>
      </c>
      <c r="E41" s="110">
        <f t="shared" si="9"/>
        <v>0.12351397251814111</v>
      </c>
      <c r="F41" s="85">
        <f>分析係数表!C44</f>
        <v>0.68535687071374141</v>
      </c>
      <c r="G41" s="110">
        <f>E41*F41</f>
        <v>8.4651149694456251E-2</v>
      </c>
      <c r="H41" s="110">
        <v>0.10257084143484813</v>
      </c>
      <c r="I41" s="110">
        <f>C41+H41</f>
        <v>0.10257084143484813</v>
      </c>
      <c r="J41" s="85">
        <f>分析係数表!G44</f>
        <v>0.27039319248826293</v>
      </c>
      <c r="K41" s="111">
        <f>I41*J41</f>
        <v>2.7734457271775984E-2</v>
      </c>
      <c r="L41" s="79"/>
      <c r="M41" s="80"/>
      <c r="N41" s="81">
        <f>分析係数表!H44</f>
        <v>0.11684535503788943</v>
      </c>
      <c r="O41" s="82">
        <f t="shared" si="3"/>
        <v>1.0666095473737749</v>
      </c>
      <c r="P41" s="76">
        <f>分析係数表!C44</f>
        <v>0.68535687071374141</v>
      </c>
      <c r="Q41" s="82">
        <f>O41*P41</f>
        <v>0.73100818166149051</v>
      </c>
      <c r="R41" s="83">
        <v>0.74469299077471884</v>
      </c>
      <c r="S41" s="84">
        <f>I41+R41</f>
        <v>0.84726383220956691</v>
      </c>
      <c r="T41" s="85">
        <f>分析係数表!F44</f>
        <v>0.52366979655712054</v>
      </c>
      <c r="U41" s="86">
        <f>S41*T41</f>
        <v>0.44368647864339023</v>
      </c>
      <c r="V41" s="87">
        <f>分析係数表!D44</f>
        <v>0.16265649452269171</v>
      </c>
      <c r="W41" s="167">
        <f>ROUND(S41*V41,0)</f>
        <v>0</v>
      </c>
      <c r="X41" s="76">
        <f>分析係数表!E44</f>
        <v>0.12729851330203443</v>
      </c>
      <c r="Y41" s="166">
        <f>ROUND(S41*X41,0)</f>
        <v>0</v>
      </c>
    </row>
    <row r="42" spans="1:25" x14ac:dyDescent="0.2">
      <c r="A42" s="6" t="s">
        <v>341</v>
      </c>
      <c r="B42" s="5" t="s">
        <v>278</v>
      </c>
      <c r="C42" s="90"/>
      <c r="D42" s="107">
        <f>投入係数表!AO42</f>
        <v>4.6317739694302917E-4</v>
      </c>
      <c r="E42" s="110">
        <f t="shared" si="9"/>
        <v>4.6317739694302917E-2</v>
      </c>
      <c r="F42" s="85">
        <f>分析係数表!C45</f>
        <v>1</v>
      </c>
      <c r="G42" s="110">
        <f>E42*F42</f>
        <v>4.6317739694302917E-2</v>
      </c>
      <c r="H42" s="110">
        <v>0.33901163694545866</v>
      </c>
      <c r="I42" s="110">
        <f>C42+H42</f>
        <v>0.33901163694545866</v>
      </c>
      <c r="J42" s="85">
        <f>分析係数表!G45</f>
        <v>0</v>
      </c>
      <c r="K42" s="111">
        <f>I42*J42</f>
        <v>0</v>
      </c>
      <c r="L42" s="79"/>
      <c r="M42" s="80"/>
      <c r="N42" s="81">
        <f>分析係数表!H45</f>
        <v>0</v>
      </c>
      <c r="O42" s="82">
        <f t="shared" si="3"/>
        <v>0</v>
      </c>
      <c r="P42" s="76">
        <f>分析係数表!C45</f>
        <v>1</v>
      </c>
      <c r="Q42" s="82">
        <f>O42*P42</f>
        <v>0</v>
      </c>
      <c r="R42" s="83">
        <v>2.9169691352135142E-2</v>
      </c>
      <c r="S42" s="84">
        <f>I42+R42</f>
        <v>0.36818132829759381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3.0878493129535278E-4</v>
      </c>
      <c r="E43" s="110">
        <f t="shared" si="9"/>
        <v>3.0878493129535278E-2</v>
      </c>
      <c r="F43" s="85">
        <f>分析係数表!C46</f>
        <v>1</v>
      </c>
      <c r="G43" s="110">
        <f>E43*F43</f>
        <v>3.0878493129535278E-2</v>
      </c>
      <c r="H43" s="110">
        <v>0.27031371076953936</v>
      </c>
      <c r="I43" s="110">
        <f>C43+H43</f>
        <v>100.27031371076954</v>
      </c>
      <c r="J43" s="85">
        <f>分析係数表!G46</f>
        <v>9.2635479388605835E-3</v>
      </c>
      <c r="K43" s="111">
        <f>I43*J43</f>
        <v>0.92885885790430334</v>
      </c>
      <c r="L43" s="79"/>
      <c r="M43" s="80"/>
      <c r="N43" s="81">
        <f>分析係数表!H46</f>
        <v>4.7106371035644121E-2</v>
      </c>
      <c r="O43" s="82">
        <f t="shared" si="3"/>
        <v>0.43000515572447728</v>
      </c>
      <c r="P43" s="76">
        <f>分析係数表!C46</f>
        <v>1</v>
      </c>
      <c r="Q43" s="82">
        <f>O43*P43</f>
        <v>0.43000515572447728</v>
      </c>
      <c r="R43" s="83">
        <v>0.46020735654376366</v>
      </c>
      <c r="S43" s="84">
        <f>I43+R43</f>
        <v>100.7305210673133</v>
      </c>
      <c r="T43" s="85">
        <f>分析係数表!F46</f>
        <v>0.31310792033348772</v>
      </c>
      <c r="U43" s="86">
        <f>S43*T43</f>
        <v>31.539523965495039</v>
      </c>
      <c r="V43" s="87">
        <f>分析係数表!D46</f>
        <v>7.7196232823838196E-4</v>
      </c>
      <c r="W43" s="167">
        <f>ROUND(S43*V43,0)</f>
        <v>0</v>
      </c>
      <c r="X43" s="76">
        <f>分析係数表!E46</f>
        <v>2.1614945190674695E-3</v>
      </c>
      <c r="Y43" s="166">
        <f>ROUND(S43*X43,0)</f>
        <v>0</v>
      </c>
    </row>
    <row r="44" spans="1:25" x14ac:dyDescent="0.2">
      <c r="A44" s="192">
        <v>40</v>
      </c>
      <c r="B44" s="14" t="s">
        <v>150</v>
      </c>
      <c r="C44" s="197">
        <f>SUM(C5:C43)</f>
        <v>100</v>
      </c>
      <c r="D44" s="108">
        <f>投入係数表!AO44</f>
        <v>0.68380423035355875</v>
      </c>
      <c r="E44" s="96">
        <f>SUM(E5:E43)</f>
        <v>68.380423035355861</v>
      </c>
      <c r="F44" s="98">
        <f>分析係数表!C47</f>
        <v>0.38982283979167087</v>
      </c>
      <c r="G44" s="96">
        <f>SUM(G5:G43)</f>
        <v>35.684047104661751</v>
      </c>
      <c r="H44" s="96">
        <f>SUM(H5:H43)</f>
        <v>41.627329064622941</v>
      </c>
      <c r="I44" s="96">
        <f>SUM(I5:I43)</f>
        <v>141.62732906462293</v>
      </c>
      <c r="J44" s="98">
        <f>分析係数表!G47</f>
        <v>0.23326731469175374</v>
      </c>
      <c r="K44" s="112">
        <f>SUM(K5:K43)</f>
        <v>14.558829950510249</v>
      </c>
      <c r="L44" s="94">
        <f>最終需要_まとめ!$L$33</f>
        <v>0.627</v>
      </c>
      <c r="M44" s="91">
        <f>K44*L44</f>
        <v>9.1283863789699264</v>
      </c>
      <c r="N44" s="95">
        <f>分析係数表!H47</f>
        <v>1</v>
      </c>
      <c r="O44" s="96">
        <f>SUM(O5:O43)</f>
        <v>9.1283863789699247</v>
      </c>
      <c r="P44" s="92">
        <f>分析係数表!C47</f>
        <v>0.38982283979167087</v>
      </c>
      <c r="Q44" s="96">
        <f>SUM(Q5:Q43)</f>
        <v>4.7432625676796105</v>
      </c>
      <c r="R44" s="91">
        <f>SUM(R5:R43)</f>
        <v>5.6109914092694764</v>
      </c>
      <c r="S44" s="97">
        <f>SUM(S5:S43)</f>
        <v>147.23832047389243</v>
      </c>
      <c r="T44" s="98">
        <f>分析係数表!F47</f>
        <v>0.43488259974461208</v>
      </c>
      <c r="U44" s="99">
        <f>SUM(U5:U43)</f>
        <v>60.681551519306282</v>
      </c>
      <c r="V44" s="100">
        <f>分析係数表!D47</f>
        <v>5.7416673181664192E-2</v>
      </c>
      <c r="W44" s="164">
        <f>SUM(W5:W43)</f>
        <v>1</v>
      </c>
      <c r="X44" s="92">
        <f>分析係数表!E47</f>
        <v>4.8986266385218774E-2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W8" activePane="bottomRight" state="frozen"/>
      <selection activeCell="F63" sqref="F63"/>
      <selection pane="topRight" activeCell="F63" sqref="F63"/>
      <selection pane="bottomLeft" activeCell="F63" sqref="F63"/>
      <selection pane="bottomRight" activeCell="AF2" sqref="AF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0" t="s">
        <v>67</v>
      </c>
      <c r="X5" s="461"/>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0.24707259953161598</v>
      </c>
      <c r="D8" s="403">
        <f t="shared" ref="D8:E41" si="1">W8</f>
        <v>0.3184150513112885</v>
      </c>
      <c r="E8" s="403">
        <f t="shared" si="1"/>
        <v>0.16220068415051311</v>
      </c>
      <c r="F8" s="403">
        <f t="shared" ref="F8:G41" si="2">AH8</f>
        <v>0.45011402508551879</v>
      </c>
      <c r="G8" s="403">
        <f t="shared" si="2"/>
        <v>0.12001140250855188</v>
      </c>
      <c r="H8" s="404">
        <f t="shared" ref="H8:H41" si="3">AN8</f>
        <v>1.0676396295256806E-2</v>
      </c>
      <c r="K8" s="224" t="s">
        <v>263</v>
      </c>
      <c r="L8" s="158" t="s">
        <v>264</v>
      </c>
      <c r="M8" s="383">
        <f>取引基本表!AX5</f>
        <v>6832</v>
      </c>
      <c r="N8" s="367">
        <f>ABS(取引基本表!BB5)</f>
        <v>5144</v>
      </c>
      <c r="O8" s="411">
        <f t="shared" ref="O8:O41" si="4">N8/M8</f>
        <v>0.75292740046838402</v>
      </c>
      <c r="P8" s="407">
        <f t="shared" ref="P8:P43" si="5">1-O8</f>
        <v>0.24707259953161598</v>
      </c>
      <c r="R8" s="224" t="s">
        <v>263</v>
      </c>
      <c r="S8" s="158" t="s">
        <v>264</v>
      </c>
      <c r="T8" s="365">
        <f>取引基本表!BD5</f>
        <v>3508</v>
      </c>
      <c r="U8" s="446">
        <f>雇用表!AE5</f>
        <v>1117</v>
      </c>
      <c r="V8" s="447">
        <f>雇用表!AE51</f>
        <v>569</v>
      </c>
      <c r="W8" s="413">
        <f>U8/T8</f>
        <v>0.3184150513112885</v>
      </c>
      <c r="X8" s="413">
        <f>V8/T8</f>
        <v>0.16220068415051311</v>
      </c>
      <c r="Z8" s="224" t="s">
        <v>263</v>
      </c>
      <c r="AA8" s="48" t="s">
        <v>264</v>
      </c>
      <c r="AB8" s="452">
        <f t="array" ref="AB8:AF47">TRANSPOSE(取引基本表!C46:AP50)</f>
        <v>421</v>
      </c>
      <c r="AC8" s="453">
        <v>701</v>
      </c>
      <c r="AD8" s="453">
        <v>562</v>
      </c>
      <c r="AE8" s="453">
        <v>139</v>
      </c>
      <c r="AF8" s="453">
        <v>-244</v>
      </c>
      <c r="AG8" s="368">
        <f t="array" ref="AG8:AG47">TRANSPOSE(取引基本表!C52:AP52)</f>
        <v>3508</v>
      </c>
      <c r="AH8" s="404">
        <f>SUM(AB8:AF8)/AG8</f>
        <v>0.45011402508551879</v>
      </c>
      <c r="AI8" s="415">
        <f>AB8/AG8</f>
        <v>0.12001140250855188</v>
      </c>
      <c r="AK8" s="224" t="s">
        <v>263</v>
      </c>
      <c r="AL8" s="158" t="s">
        <v>264</v>
      </c>
      <c r="AM8" s="383">
        <f>取引基本表!AR5</f>
        <v>951</v>
      </c>
      <c r="AN8" s="407">
        <f t="shared" ref="AN8:AN47" si="6">AM8/AM$47</f>
        <v>1.0676396295256806E-2</v>
      </c>
      <c r="AP8" s="224" t="s">
        <v>263</v>
      </c>
      <c r="AQ8" s="158" t="s">
        <v>264</v>
      </c>
      <c r="AR8" s="386">
        <f>取引基本表!AX5</f>
        <v>6832</v>
      </c>
      <c r="AS8" s="387">
        <f>取引基本表!AY5</f>
        <v>1820</v>
      </c>
      <c r="AT8" s="387">
        <f>ABS(取引基本表!BB5)</f>
        <v>5144</v>
      </c>
      <c r="AU8" s="388">
        <f>AS8-AT8</f>
        <v>-3324</v>
      </c>
      <c r="AV8" s="411">
        <v>0.83011676085593211</v>
      </c>
      <c r="AW8" s="407">
        <v>0.16988323914406789</v>
      </c>
    </row>
    <row r="9" spans="1:49" x14ac:dyDescent="0.2">
      <c r="A9" s="225" t="s">
        <v>219</v>
      </c>
      <c r="B9" s="158" t="s">
        <v>265</v>
      </c>
      <c r="C9" s="405">
        <f t="shared" si="0"/>
        <v>9.7560975609756073E-2</v>
      </c>
      <c r="D9" s="406">
        <f t="shared" si="1"/>
        <v>9.0909090909090912E-2</v>
      </c>
      <c r="E9" s="406">
        <f t="shared" si="1"/>
        <v>0</v>
      </c>
      <c r="F9" s="406">
        <f t="shared" si="2"/>
        <v>0.77272727272727271</v>
      </c>
      <c r="G9" s="406">
        <f t="shared" si="2"/>
        <v>0.27272727272727271</v>
      </c>
      <c r="H9" s="407">
        <f t="shared" si="3"/>
        <v>5.7255122088127987E-4</v>
      </c>
      <c r="K9" s="225" t="s">
        <v>219</v>
      </c>
      <c r="L9" s="158" t="s">
        <v>265</v>
      </c>
      <c r="M9" s="383">
        <f>取引基本表!AX6</f>
        <v>205</v>
      </c>
      <c r="N9" s="367">
        <f>ABS(取引基本表!BB6)</f>
        <v>185</v>
      </c>
      <c r="O9" s="411">
        <f t="shared" si="4"/>
        <v>0.90243902439024393</v>
      </c>
      <c r="P9" s="407">
        <f t="shared" si="5"/>
        <v>9.7560975609756073E-2</v>
      </c>
      <c r="R9" s="225" t="s">
        <v>219</v>
      </c>
      <c r="S9" s="158" t="s">
        <v>265</v>
      </c>
      <c r="T9" s="365">
        <f>取引基本表!BD6</f>
        <v>22</v>
      </c>
      <c r="U9" s="446">
        <f>雇用表!AE6</f>
        <v>2</v>
      </c>
      <c r="V9" s="447">
        <f>雇用表!AE52</f>
        <v>0</v>
      </c>
      <c r="W9" s="413">
        <f t="shared" ref="W9:W47" si="7">U9/T9</f>
        <v>9.0909090909090912E-2</v>
      </c>
      <c r="X9" s="413">
        <f t="shared" ref="X9:X47" si="8">V9/T9</f>
        <v>0</v>
      </c>
      <c r="Z9" s="225" t="s">
        <v>219</v>
      </c>
      <c r="AA9" s="48" t="s">
        <v>265</v>
      </c>
      <c r="AB9" s="454">
        <v>6</v>
      </c>
      <c r="AC9" s="387">
        <v>11</v>
      </c>
      <c r="AD9" s="387">
        <v>2</v>
      </c>
      <c r="AE9" s="387">
        <v>0</v>
      </c>
      <c r="AF9" s="387">
        <v>-2</v>
      </c>
      <c r="AG9" s="369">
        <v>22</v>
      </c>
      <c r="AH9" s="407">
        <f t="shared" ref="AH9:AH41" si="9">SUM(AB9:AF9)/AG9</f>
        <v>0.77272727272727271</v>
      </c>
      <c r="AI9" s="411">
        <f t="shared" ref="AI9:AI41" si="10">AB9/AG9</f>
        <v>0.27272727272727271</v>
      </c>
      <c r="AK9" s="225" t="s">
        <v>219</v>
      </c>
      <c r="AL9" s="158" t="s">
        <v>265</v>
      </c>
      <c r="AM9" s="383">
        <f>取引基本表!AR6</f>
        <v>51</v>
      </c>
      <c r="AN9" s="407">
        <f t="shared" si="6"/>
        <v>5.7255122088127987E-4</v>
      </c>
      <c r="AP9" s="225" t="s">
        <v>219</v>
      </c>
      <c r="AQ9" s="158" t="s">
        <v>265</v>
      </c>
      <c r="AR9" s="386">
        <f>取引基本表!AX6</f>
        <v>205</v>
      </c>
      <c r="AS9" s="387">
        <f>取引基本表!AY6</f>
        <v>2</v>
      </c>
      <c r="AT9" s="387">
        <f>ABS(取引基本表!BB6)</f>
        <v>185</v>
      </c>
      <c r="AU9" s="388">
        <f t="shared" ref="AU9:AU47" si="11">AS9-AT9</f>
        <v>-183</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1.0665169800729722E-3</v>
      </c>
      <c r="K10" s="225" t="s">
        <v>220</v>
      </c>
      <c r="L10" s="158" t="s">
        <v>266</v>
      </c>
      <c r="M10" s="383">
        <f>取引基本表!AX7</f>
        <v>1197</v>
      </c>
      <c r="N10" s="367">
        <f>ABS(取引基本表!BB7)</f>
        <v>1197</v>
      </c>
      <c r="O10" s="411">
        <f t="shared" si="4"/>
        <v>1</v>
      </c>
      <c r="P10" s="407">
        <f t="shared" si="5"/>
        <v>0</v>
      </c>
      <c r="R10" s="225" t="s">
        <v>220</v>
      </c>
      <c r="S10" s="158" t="s">
        <v>266</v>
      </c>
      <c r="T10" s="365">
        <f>取引基本表!BD7</f>
        <v>0</v>
      </c>
      <c r="U10" s="446">
        <f>雇用表!AE7</f>
        <v>0</v>
      </c>
      <c r="V10" s="447">
        <f>雇用表!AE53</f>
        <v>0</v>
      </c>
      <c r="W10" s="450">
        <v>0</v>
      </c>
      <c r="X10" s="450">
        <v>0</v>
      </c>
      <c r="Z10" s="225" t="s">
        <v>220</v>
      </c>
      <c r="AA10" s="48" t="s">
        <v>266</v>
      </c>
      <c r="AB10" s="454">
        <v>0</v>
      </c>
      <c r="AC10" s="387">
        <v>0</v>
      </c>
      <c r="AD10" s="387">
        <v>0</v>
      </c>
      <c r="AE10" s="387">
        <v>0</v>
      </c>
      <c r="AF10" s="387">
        <v>0</v>
      </c>
      <c r="AG10" s="369">
        <v>0</v>
      </c>
      <c r="AH10" s="451">
        <v>0</v>
      </c>
      <c r="AI10" s="450">
        <v>0</v>
      </c>
      <c r="AK10" s="225" t="s">
        <v>220</v>
      </c>
      <c r="AL10" s="158" t="s">
        <v>266</v>
      </c>
      <c r="AM10" s="383">
        <f>取引基本表!AR7</f>
        <v>95</v>
      </c>
      <c r="AN10" s="407">
        <f t="shared" si="6"/>
        <v>1.0665169800729722E-3</v>
      </c>
      <c r="AP10" s="225" t="s">
        <v>220</v>
      </c>
      <c r="AQ10" s="158" t="s">
        <v>266</v>
      </c>
      <c r="AR10" s="386">
        <f>取引基本表!AX7</f>
        <v>1197</v>
      </c>
      <c r="AS10" s="387">
        <f>取引基本表!AY7</f>
        <v>0</v>
      </c>
      <c r="AT10" s="387">
        <f>ABS(取引基本表!BB7)</f>
        <v>1197</v>
      </c>
      <c r="AU10" s="388">
        <f t="shared" si="11"/>
        <v>-1197</v>
      </c>
      <c r="AV10" s="411">
        <v>0.31992289294256238</v>
      </c>
      <c r="AW10" s="407">
        <v>0.68007710705743762</v>
      </c>
    </row>
    <row r="11" spans="1:49" x14ac:dyDescent="0.2">
      <c r="A11" s="225" t="s">
        <v>221</v>
      </c>
      <c r="B11" s="158" t="s">
        <v>27</v>
      </c>
      <c r="C11" s="405">
        <f t="shared" si="0"/>
        <v>0.44906166219839139</v>
      </c>
      <c r="D11" s="406">
        <f t="shared" si="1"/>
        <v>2.9351535836177476E-2</v>
      </c>
      <c r="E11" s="406">
        <f t="shared" si="1"/>
        <v>2.4573378839590442E-2</v>
      </c>
      <c r="F11" s="406">
        <f t="shared" si="2"/>
        <v>0.55767918088737201</v>
      </c>
      <c r="G11" s="406">
        <f t="shared" si="2"/>
        <v>0.33788395904436858</v>
      </c>
      <c r="H11" s="407">
        <f t="shared" si="3"/>
        <v>-2.2452989054167835E-5</v>
      </c>
      <c r="K11" s="225" t="s">
        <v>221</v>
      </c>
      <c r="L11" s="158" t="s">
        <v>27</v>
      </c>
      <c r="M11" s="383">
        <f>取引基本表!AX8</f>
        <v>2238</v>
      </c>
      <c r="N11" s="367">
        <f>ABS(取引基本表!BB8)</f>
        <v>1233</v>
      </c>
      <c r="O11" s="411">
        <f t="shared" si="4"/>
        <v>0.55093833780160861</v>
      </c>
      <c r="P11" s="407">
        <f t="shared" si="5"/>
        <v>0.44906166219839139</v>
      </c>
      <c r="R11" s="225" t="s">
        <v>221</v>
      </c>
      <c r="S11" s="158" t="s">
        <v>27</v>
      </c>
      <c r="T11" s="365">
        <f>取引基本表!BD8</f>
        <v>1465</v>
      </c>
      <c r="U11" s="446">
        <f>雇用表!AE8</f>
        <v>43</v>
      </c>
      <c r="V11" s="447">
        <f>雇用表!AE54</f>
        <v>36</v>
      </c>
      <c r="W11" s="413">
        <f t="shared" si="7"/>
        <v>2.9351535836177476E-2</v>
      </c>
      <c r="X11" s="413">
        <f t="shared" si="8"/>
        <v>2.4573378839590442E-2</v>
      </c>
      <c r="Z11" s="225" t="s">
        <v>221</v>
      </c>
      <c r="AA11" s="48" t="s">
        <v>27</v>
      </c>
      <c r="AB11" s="454">
        <v>495</v>
      </c>
      <c r="AC11" s="387">
        <v>63</v>
      </c>
      <c r="AD11" s="387">
        <v>156</v>
      </c>
      <c r="AE11" s="387">
        <v>103</v>
      </c>
      <c r="AF11" s="387">
        <v>0</v>
      </c>
      <c r="AG11" s="369">
        <v>1465</v>
      </c>
      <c r="AH11" s="407">
        <f t="shared" si="9"/>
        <v>0.55767918088737201</v>
      </c>
      <c r="AI11" s="411">
        <f t="shared" si="10"/>
        <v>0.33788395904436858</v>
      </c>
      <c r="AK11" s="225" t="s">
        <v>221</v>
      </c>
      <c r="AL11" s="158" t="s">
        <v>27</v>
      </c>
      <c r="AM11" s="383">
        <f>取引基本表!AR8</f>
        <v>-2</v>
      </c>
      <c r="AN11" s="407">
        <f t="shared" si="6"/>
        <v>-2.2452989054167835E-5</v>
      </c>
      <c r="AP11" s="225" t="s">
        <v>221</v>
      </c>
      <c r="AQ11" s="158" t="s">
        <v>27</v>
      </c>
      <c r="AR11" s="386">
        <f>取引基本表!AX8</f>
        <v>2238</v>
      </c>
      <c r="AS11" s="387">
        <f>取引基本表!AY8</f>
        <v>460</v>
      </c>
      <c r="AT11" s="387">
        <f>ABS(取引基本表!BB8)</f>
        <v>1233</v>
      </c>
      <c r="AU11" s="388">
        <f t="shared" si="11"/>
        <v>-773</v>
      </c>
      <c r="AV11" s="411">
        <v>0.97885279843965589</v>
      </c>
      <c r="AW11" s="407">
        <v>2.1147201560344109E-2</v>
      </c>
    </row>
    <row r="12" spans="1:49" x14ac:dyDescent="0.2">
      <c r="A12" s="225" t="s">
        <v>222</v>
      </c>
      <c r="B12" s="158" t="s">
        <v>190</v>
      </c>
      <c r="C12" s="405">
        <f t="shared" si="0"/>
        <v>0.19299381807477189</v>
      </c>
      <c r="D12" s="406">
        <f t="shared" si="1"/>
        <v>2.9241820879206685E-2</v>
      </c>
      <c r="E12" s="406">
        <f t="shared" si="1"/>
        <v>3.2208948231435934E-2</v>
      </c>
      <c r="F12" s="406">
        <f t="shared" si="2"/>
        <v>0.32372921058795973</v>
      </c>
      <c r="G12" s="406">
        <f t="shared" si="2"/>
        <v>0.13871320371671741</v>
      </c>
      <c r="H12" s="407">
        <f t="shared" si="3"/>
        <v>9.0137524557956775E-2</v>
      </c>
      <c r="K12" s="225" t="s">
        <v>222</v>
      </c>
      <c r="L12" s="158" t="s">
        <v>190</v>
      </c>
      <c r="M12" s="383">
        <f>取引基本表!AX9</f>
        <v>16985</v>
      </c>
      <c r="N12" s="367">
        <f>ABS(取引基本表!BB9)</f>
        <v>13707</v>
      </c>
      <c r="O12" s="411">
        <f t="shared" si="4"/>
        <v>0.80700618192522811</v>
      </c>
      <c r="P12" s="407">
        <f t="shared" si="5"/>
        <v>0.19299381807477189</v>
      </c>
      <c r="R12" s="225" t="s">
        <v>222</v>
      </c>
      <c r="S12" s="158" t="s">
        <v>190</v>
      </c>
      <c r="T12" s="365">
        <f>取引基本表!BD9</f>
        <v>25614</v>
      </c>
      <c r="U12" s="446">
        <f>雇用表!AE9</f>
        <v>749</v>
      </c>
      <c r="V12" s="447">
        <f>雇用表!AE55</f>
        <v>825</v>
      </c>
      <c r="W12" s="413">
        <f t="shared" si="7"/>
        <v>2.9241820879206685E-2</v>
      </c>
      <c r="X12" s="413">
        <f t="shared" si="8"/>
        <v>3.2208948231435934E-2</v>
      </c>
      <c r="Z12" s="225" t="s">
        <v>222</v>
      </c>
      <c r="AA12" s="48" t="s">
        <v>190</v>
      </c>
      <c r="AB12" s="454">
        <v>3553</v>
      </c>
      <c r="AC12" s="387">
        <v>1991</v>
      </c>
      <c r="AD12" s="387">
        <v>1347</v>
      </c>
      <c r="AE12" s="387">
        <v>1501</v>
      </c>
      <c r="AF12" s="387">
        <v>-100</v>
      </c>
      <c r="AG12" s="369">
        <v>25614</v>
      </c>
      <c r="AH12" s="407">
        <f t="shared" si="9"/>
        <v>0.32372921058795973</v>
      </c>
      <c r="AI12" s="411">
        <f t="shared" si="10"/>
        <v>0.13871320371671741</v>
      </c>
      <c r="AK12" s="225" t="s">
        <v>222</v>
      </c>
      <c r="AL12" s="158" t="s">
        <v>190</v>
      </c>
      <c r="AM12" s="383">
        <f>取引基本表!AR9</f>
        <v>8029</v>
      </c>
      <c r="AN12" s="407">
        <f t="shared" si="6"/>
        <v>9.0137524557956775E-2</v>
      </c>
      <c r="AP12" s="225" t="s">
        <v>222</v>
      </c>
      <c r="AQ12" s="158" t="s">
        <v>190</v>
      </c>
      <c r="AR12" s="386">
        <f>取引基本表!AX9</f>
        <v>16985</v>
      </c>
      <c r="AS12" s="387">
        <f>取引基本表!AY9</f>
        <v>22336</v>
      </c>
      <c r="AT12" s="387">
        <f>ABS(取引基本表!BB9)</f>
        <v>13707</v>
      </c>
      <c r="AU12" s="388">
        <f t="shared" si="11"/>
        <v>8629</v>
      </c>
      <c r="AV12" s="411">
        <v>0.73020703224841943</v>
      </c>
      <c r="AW12" s="407">
        <v>0.26979296775158057</v>
      </c>
    </row>
    <row r="13" spans="1:49" x14ac:dyDescent="0.2">
      <c r="A13" s="225" t="s">
        <v>223</v>
      </c>
      <c r="B13" s="158" t="s">
        <v>28</v>
      </c>
      <c r="C13" s="405">
        <f t="shared" si="0"/>
        <v>0</v>
      </c>
      <c r="D13" s="406">
        <f t="shared" si="1"/>
        <v>0.22861981371718881</v>
      </c>
      <c r="E13" s="406">
        <f t="shared" si="1"/>
        <v>0.19898391193903472</v>
      </c>
      <c r="F13" s="406">
        <f t="shared" si="2"/>
        <v>0.38272650296359018</v>
      </c>
      <c r="G13" s="406">
        <f t="shared" si="2"/>
        <v>0.24555461473327689</v>
      </c>
      <c r="H13" s="407">
        <f t="shared" si="3"/>
        <v>1.4437271961829919E-2</v>
      </c>
      <c r="K13" s="225" t="s">
        <v>223</v>
      </c>
      <c r="L13" s="158" t="s">
        <v>28</v>
      </c>
      <c r="M13" s="383">
        <f>取引基本表!AX10</f>
        <v>2930</v>
      </c>
      <c r="N13" s="367">
        <f>ABS(取引基本表!BB10)</f>
        <v>2930</v>
      </c>
      <c r="O13" s="411">
        <f t="shared" si="4"/>
        <v>1</v>
      </c>
      <c r="P13" s="407">
        <f t="shared" si="5"/>
        <v>0</v>
      </c>
      <c r="R13" s="225" t="s">
        <v>223</v>
      </c>
      <c r="S13" s="158" t="s">
        <v>28</v>
      </c>
      <c r="T13" s="365">
        <f>取引基本表!BD10</f>
        <v>1181</v>
      </c>
      <c r="U13" s="446">
        <f>雇用表!AE10</f>
        <v>270</v>
      </c>
      <c r="V13" s="447">
        <f>雇用表!AE56</f>
        <v>235</v>
      </c>
      <c r="W13" s="413">
        <f t="shared" si="7"/>
        <v>0.22861981371718881</v>
      </c>
      <c r="X13" s="413">
        <f t="shared" si="8"/>
        <v>0.19898391193903472</v>
      </c>
      <c r="Z13" s="225" t="s">
        <v>223</v>
      </c>
      <c r="AA13" s="48" t="s">
        <v>28</v>
      </c>
      <c r="AB13" s="454">
        <v>290</v>
      </c>
      <c r="AC13" s="387">
        <v>-25</v>
      </c>
      <c r="AD13" s="387">
        <v>134</v>
      </c>
      <c r="AE13" s="387">
        <v>53</v>
      </c>
      <c r="AF13" s="387">
        <v>0</v>
      </c>
      <c r="AG13" s="369">
        <v>1181</v>
      </c>
      <c r="AH13" s="407">
        <f t="shared" si="9"/>
        <v>0.38272650296359018</v>
      </c>
      <c r="AI13" s="411">
        <f t="shared" si="10"/>
        <v>0.24555461473327689</v>
      </c>
      <c r="AK13" s="225" t="s">
        <v>223</v>
      </c>
      <c r="AL13" s="158" t="s">
        <v>28</v>
      </c>
      <c r="AM13" s="383">
        <f>取引基本表!AR10</f>
        <v>1286</v>
      </c>
      <c r="AN13" s="407">
        <f t="shared" si="6"/>
        <v>1.4437271961829919E-2</v>
      </c>
      <c r="AP13" s="225" t="s">
        <v>223</v>
      </c>
      <c r="AQ13" s="158" t="s">
        <v>28</v>
      </c>
      <c r="AR13" s="386">
        <f>取引基本表!AX10</f>
        <v>2930</v>
      </c>
      <c r="AS13" s="387">
        <f>取引基本表!AY10</f>
        <v>1181</v>
      </c>
      <c r="AT13" s="387">
        <f>ABS(取引基本表!BB10)</f>
        <v>2930</v>
      </c>
      <c r="AU13" s="388">
        <f t="shared" si="11"/>
        <v>-1749</v>
      </c>
      <c r="AV13" s="411">
        <v>0.93315766467397665</v>
      </c>
      <c r="AW13" s="407">
        <v>6.684233532602335E-2</v>
      </c>
    </row>
    <row r="14" spans="1:49" x14ac:dyDescent="0.2">
      <c r="A14" s="225" t="s">
        <v>224</v>
      </c>
      <c r="B14" s="158" t="s">
        <v>267</v>
      </c>
      <c r="C14" s="405">
        <f t="shared" si="0"/>
        <v>0.21988652218398286</v>
      </c>
      <c r="D14" s="406">
        <f t="shared" si="1"/>
        <v>4.8401486988847581E-2</v>
      </c>
      <c r="E14" s="406">
        <f t="shared" si="1"/>
        <v>4.5501858736059476E-2</v>
      </c>
      <c r="F14" s="406">
        <f t="shared" si="2"/>
        <v>0.30074349442379184</v>
      </c>
      <c r="G14" s="406">
        <f t="shared" si="2"/>
        <v>0.16684014869888475</v>
      </c>
      <c r="H14" s="407">
        <f t="shared" si="3"/>
        <v>1.1338759472354757E-3</v>
      </c>
      <c r="K14" s="225" t="s">
        <v>224</v>
      </c>
      <c r="L14" s="158" t="s">
        <v>267</v>
      </c>
      <c r="M14" s="383">
        <f>取引基本表!AX11</f>
        <v>10751</v>
      </c>
      <c r="N14" s="367">
        <f>ABS(取引基本表!BB11)</f>
        <v>8387</v>
      </c>
      <c r="O14" s="411">
        <f t="shared" si="4"/>
        <v>0.78011347781601714</v>
      </c>
      <c r="P14" s="407">
        <f t="shared" si="5"/>
        <v>0.21988652218398286</v>
      </c>
      <c r="R14" s="225" t="s">
        <v>224</v>
      </c>
      <c r="S14" s="158" t="s">
        <v>267</v>
      </c>
      <c r="T14" s="365">
        <f>取引基本表!BD11</f>
        <v>13450</v>
      </c>
      <c r="U14" s="446">
        <f>雇用表!AE11</f>
        <v>651</v>
      </c>
      <c r="V14" s="447">
        <f>雇用表!AE57</f>
        <v>612</v>
      </c>
      <c r="W14" s="413">
        <f t="shared" si="7"/>
        <v>4.8401486988847581E-2</v>
      </c>
      <c r="X14" s="413">
        <f t="shared" si="8"/>
        <v>4.5501858736059476E-2</v>
      </c>
      <c r="Z14" s="225" t="s">
        <v>224</v>
      </c>
      <c r="AA14" s="48" t="s">
        <v>267</v>
      </c>
      <c r="AB14" s="454">
        <v>2244</v>
      </c>
      <c r="AC14" s="387">
        <v>800</v>
      </c>
      <c r="AD14" s="387">
        <v>679</v>
      </c>
      <c r="AE14" s="387">
        <v>322</v>
      </c>
      <c r="AF14" s="387">
        <v>0</v>
      </c>
      <c r="AG14" s="369">
        <v>13450</v>
      </c>
      <c r="AH14" s="407">
        <f t="shared" si="9"/>
        <v>0.30074349442379184</v>
      </c>
      <c r="AI14" s="411">
        <f t="shared" si="10"/>
        <v>0.16684014869888475</v>
      </c>
      <c r="AK14" s="225" t="s">
        <v>224</v>
      </c>
      <c r="AL14" s="158" t="s">
        <v>267</v>
      </c>
      <c r="AM14" s="383">
        <f>取引基本表!AR11</f>
        <v>101</v>
      </c>
      <c r="AN14" s="407">
        <f t="shared" si="6"/>
        <v>1.1338759472354757E-3</v>
      </c>
      <c r="AP14" s="225" t="s">
        <v>224</v>
      </c>
      <c r="AQ14" s="158" t="s">
        <v>267</v>
      </c>
      <c r="AR14" s="386">
        <f>取引基本表!AX11</f>
        <v>10751</v>
      </c>
      <c r="AS14" s="387">
        <f>取引基本表!AY11</f>
        <v>11086</v>
      </c>
      <c r="AT14" s="387">
        <f>ABS(取引基本表!BB11)</f>
        <v>8387</v>
      </c>
      <c r="AU14" s="388">
        <f t="shared" si="11"/>
        <v>2699</v>
      </c>
      <c r="AV14" s="411">
        <v>0.78289172072298208</v>
      </c>
      <c r="AW14" s="407">
        <v>0.21710827927701792</v>
      </c>
    </row>
    <row r="15" spans="1:49" x14ac:dyDescent="0.2">
      <c r="A15" s="225" t="s">
        <v>225</v>
      </c>
      <c r="B15" s="158" t="s">
        <v>29</v>
      </c>
      <c r="C15" s="405">
        <f t="shared" si="0"/>
        <v>0</v>
      </c>
      <c r="D15" s="406">
        <f t="shared" si="1"/>
        <v>2.9777666749937547E-2</v>
      </c>
      <c r="E15" s="406">
        <f t="shared" si="1"/>
        <v>2.7329502872845367E-2</v>
      </c>
      <c r="F15" s="406">
        <f t="shared" si="2"/>
        <v>0.30247314514114415</v>
      </c>
      <c r="G15" s="406">
        <f t="shared" si="2"/>
        <v>9.5628278790906823E-2</v>
      </c>
      <c r="H15" s="407">
        <f t="shared" si="3"/>
        <v>8.2177939938254275E-3</v>
      </c>
      <c r="K15" s="225" t="s">
        <v>225</v>
      </c>
      <c r="L15" s="158" t="s">
        <v>29</v>
      </c>
      <c r="M15" s="383">
        <f>取引基本表!AX12</f>
        <v>18711</v>
      </c>
      <c r="N15" s="367">
        <f>ABS(取引基本表!BB12)</f>
        <v>18711</v>
      </c>
      <c r="O15" s="411">
        <f t="shared" si="4"/>
        <v>1</v>
      </c>
      <c r="P15" s="407">
        <f t="shared" si="5"/>
        <v>0</v>
      </c>
      <c r="R15" s="225" t="s">
        <v>225</v>
      </c>
      <c r="S15" s="158" t="s">
        <v>29</v>
      </c>
      <c r="T15" s="365">
        <f>取引基本表!BD12</f>
        <v>20015</v>
      </c>
      <c r="U15" s="446">
        <f>雇用表!AE12</f>
        <v>596</v>
      </c>
      <c r="V15" s="447">
        <f>雇用表!AE58</f>
        <v>547</v>
      </c>
      <c r="W15" s="413">
        <f t="shared" si="7"/>
        <v>2.9777666749937547E-2</v>
      </c>
      <c r="X15" s="413">
        <f t="shared" si="8"/>
        <v>2.7329502872845367E-2</v>
      </c>
      <c r="Z15" s="225" t="s">
        <v>225</v>
      </c>
      <c r="AA15" s="48" t="s">
        <v>29</v>
      </c>
      <c r="AB15" s="454">
        <v>1914</v>
      </c>
      <c r="AC15" s="387">
        <v>1186</v>
      </c>
      <c r="AD15" s="387">
        <v>2562</v>
      </c>
      <c r="AE15" s="387">
        <v>392</v>
      </c>
      <c r="AF15" s="387">
        <v>0</v>
      </c>
      <c r="AG15" s="369">
        <v>20015</v>
      </c>
      <c r="AH15" s="407">
        <f t="shared" si="9"/>
        <v>0.30247314514114415</v>
      </c>
      <c r="AI15" s="411">
        <f t="shared" si="10"/>
        <v>9.5628278790906823E-2</v>
      </c>
      <c r="AK15" s="225" t="s">
        <v>225</v>
      </c>
      <c r="AL15" s="158" t="s">
        <v>29</v>
      </c>
      <c r="AM15" s="383">
        <f>取引基本表!AR12</f>
        <v>732</v>
      </c>
      <c r="AN15" s="407">
        <f t="shared" si="6"/>
        <v>8.2177939938254275E-3</v>
      </c>
      <c r="AP15" s="225" t="s">
        <v>225</v>
      </c>
      <c r="AQ15" s="158" t="s">
        <v>29</v>
      </c>
      <c r="AR15" s="386">
        <f>取引基本表!AX12</f>
        <v>18711</v>
      </c>
      <c r="AS15" s="387">
        <f>取引基本表!AY12</f>
        <v>20015</v>
      </c>
      <c r="AT15" s="387">
        <f>ABS(取引基本表!BB12)</f>
        <v>18711</v>
      </c>
      <c r="AU15" s="388">
        <f t="shared" si="11"/>
        <v>1304</v>
      </c>
      <c r="AV15" s="411">
        <v>0.8222762164835401</v>
      </c>
      <c r="AW15" s="407">
        <v>0.1777237835164599</v>
      </c>
    </row>
    <row r="16" spans="1:49" x14ac:dyDescent="0.2">
      <c r="A16" s="225" t="s">
        <v>226</v>
      </c>
      <c r="B16" s="158" t="s">
        <v>30</v>
      </c>
      <c r="C16" s="405">
        <f t="shared" si="0"/>
        <v>4.5651796563096703E-2</v>
      </c>
      <c r="D16" s="406">
        <f t="shared" si="1"/>
        <v>1.5517241379310345E-2</v>
      </c>
      <c r="E16" s="406">
        <f t="shared" si="1"/>
        <v>1.5517241379310345E-2</v>
      </c>
      <c r="F16" s="406">
        <f t="shared" si="2"/>
        <v>0.28965517241379313</v>
      </c>
      <c r="G16" s="406">
        <f t="shared" si="2"/>
        <v>3.2758620689655175E-2</v>
      </c>
      <c r="H16" s="407">
        <f t="shared" si="3"/>
        <v>1.6682570867246702E-2</v>
      </c>
      <c r="K16" s="225" t="s">
        <v>226</v>
      </c>
      <c r="L16" s="158" t="s">
        <v>30</v>
      </c>
      <c r="M16" s="383">
        <f>取引基本表!AX13</f>
        <v>5761</v>
      </c>
      <c r="N16" s="367">
        <f>ABS(取引基本表!BB13)</f>
        <v>5498</v>
      </c>
      <c r="O16" s="411">
        <f t="shared" si="4"/>
        <v>0.9543482034369033</v>
      </c>
      <c r="P16" s="407">
        <f t="shared" si="5"/>
        <v>4.5651796563096703E-2</v>
      </c>
      <c r="R16" s="225" t="s">
        <v>226</v>
      </c>
      <c r="S16" s="158" t="s">
        <v>30</v>
      </c>
      <c r="T16" s="365">
        <f>取引基本表!BD13</f>
        <v>580</v>
      </c>
      <c r="U16" s="446">
        <f>雇用表!AE13</f>
        <v>9</v>
      </c>
      <c r="V16" s="447">
        <f>雇用表!AE59</f>
        <v>9</v>
      </c>
      <c r="W16" s="413">
        <f t="shared" si="7"/>
        <v>1.5517241379310345E-2</v>
      </c>
      <c r="X16" s="413">
        <f t="shared" si="8"/>
        <v>1.5517241379310345E-2</v>
      </c>
      <c r="Z16" s="225" t="s">
        <v>226</v>
      </c>
      <c r="AA16" s="48" t="s">
        <v>30</v>
      </c>
      <c r="AB16" s="454">
        <v>19</v>
      </c>
      <c r="AC16" s="387">
        <v>16</v>
      </c>
      <c r="AD16" s="387">
        <v>55</v>
      </c>
      <c r="AE16" s="387">
        <v>79</v>
      </c>
      <c r="AF16" s="387">
        <v>-1</v>
      </c>
      <c r="AG16" s="369">
        <v>580</v>
      </c>
      <c r="AH16" s="407">
        <f t="shared" si="9"/>
        <v>0.28965517241379313</v>
      </c>
      <c r="AI16" s="411">
        <f t="shared" si="10"/>
        <v>3.2758620689655175E-2</v>
      </c>
      <c r="AK16" s="225" t="s">
        <v>226</v>
      </c>
      <c r="AL16" s="158" t="s">
        <v>30</v>
      </c>
      <c r="AM16" s="383">
        <f>取引基本表!AR13</f>
        <v>1486</v>
      </c>
      <c r="AN16" s="407">
        <f t="shared" si="6"/>
        <v>1.6682570867246702E-2</v>
      </c>
      <c r="AP16" s="225" t="s">
        <v>226</v>
      </c>
      <c r="AQ16" s="158" t="s">
        <v>30</v>
      </c>
      <c r="AR16" s="386">
        <f>取引基本表!AX13</f>
        <v>5761</v>
      </c>
      <c r="AS16" s="387">
        <f>取引基本表!AY13</f>
        <v>317</v>
      </c>
      <c r="AT16" s="387">
        <f>ABS(取引基本表!BB13)</f>
        <v>5498</v>
      </c>
      <c r="AU16" s="388">
        <f t="shared" si="11"/>
        <v>-5181</v>
      </c>
      <c r="AV16" s="411">
        <v>0.87631747448336361</v>
      </c>
      <c r="AW16" s="407">
        <v>0.12368252551663639</v>
      </c>
    </row>
    <row r="17" spans="1:49" x14ac:dyDescent="0.2">
      <c r="A17" s="225" t="s">
        <v>2</v>
      </c>
      <c r="B17" s="158" t="s">
        <v>374</v>
      </c>
      <c r="C17" s="405">
        <f t="shared" si="0"/>
        <v>0.18709439528023597</v>
      </c>
      <c r="D17" s="406">
        <f t="shared" si="1"/>
        <v>5.1062957139927541E-2</v>
      </c>
      <c r="E17" s="406">
        <f t="shared" si="1"/>
        <v>4.9900881810103222E-2</v>
      </c>
      <c r="F17" s="406">
        <f t="shared" si="2"/>
        <v>0.32134800738259622</v>
      </c>
      <c r="G17" s="406">
        <f t="shared" si="2"/>
        <v>0.21183949688973955</v>
      </c>
      <c r="H17" s="407">
        <f t="shared" si="3"/>
        <v>2.9525680606230704E-3</v>
      </c>
      <c r="K17" s="225" t="s">
        <v>2</v>
      </c>
      <c r="L17" s="158" t="s">
        <v>374</v>
      </c>
      <c r="M17" s="383">
        <f>取引基本表!AX14</f>
        <v>13560</v>
      </c>
      <c r="N17" s="367">
        <f>ABS(取引基本表!BB14)</f>
        <v>11023</v>
      </c>
      <c r="O17" s="411">
        <f t="shared" si="4"/>
        <v>0.81290560471976403</v>
      </c>
      <c r="P17" s="407">
        <f t="shared" si="5"/>
        <v>0.18709439528023597</v>
      </c>
      <c r="R17" s="225" t="s">
        <v>2</v>
      </c>
      <c r="S17" s="158" t="s">
        <v>374</v>
      </c>
      <c r="T17" s="365">
        <f>取引基本表!BD14</f>
        <v>14629</v>
      </c>
      <c r="U17" s="446">
        <f>雇用表!AE14</f>
        <v>747</v>
      </c>
      <c r="V17" s="447">
        <f>雇用表!AE60</f>
        <v>730</v>
      </c>
      <c r="W17" s="413">
        <f t="shared" si="7"/>
        <v>5.1062957139927541E-2</v>
      </c>
      <c r="X17" s="413">
        <f t="shared" si="8"/>
        <v>4.9900881810103222E-2</v>
      </c>
      <c r="Z17" s="225" t="s">
        <v>2</v>
      </c>
      <c r="AA17" s="48" t="s">
        <v>374</v>
      </c>
      <c r="AB17" s="454">
        <v>3099</v>
      </c>
      <c r="AC17" s="387">
        <v>-101</v>
      </c>
      <c r="AD17" s="387">
        <v>1168</v>
      </c>
      <c r="AE17" s="387">
        <v>535</v>
      </c>
      <c r="AF17" s="387">
        <v>0</v>
      </c>
      <c r="AG17" s="369">
        <v>14629</v>
      </c>
      <c r="AH17" s="407">
        <f t="shared" si="9"/>
        <v>0.32134800738259622</v>
      </c>
      <c r="AI17" s="411">
        <f t="shared" si="10"/>
        <v>0.21183949688973955</v>
      </c>
      <c r="AK17" s="225" t="s">
        <v>2</v>
      </c>
      <c r="AL17" s="158" t="s">
        <v>374</v>
      </c>
      <c r="AM17" s="383">
        <f>取引基本表!AR14</f>
        <v>263</v>
      </c>
      <c r="AN17" s="407">
        <f t="shared" si="6"/>
        <v>2.9525680606230704E-3</v>
      </c>
      <c r="AP17" s="225" t="s">
        <v>2</v>
      </c>
      <c r="AQ17" s="158" t="s">
        <v>364</v>
      </c>
      <c r="AR17" s="386">
        <f>取引基本表!AX14</f>
        <v>13560</v>
      </c>
      <c r="AS17" s="387">
        <f>取引基本表!AY14</f>
        <v>12092</v>
      </c>
      <c r="AT17" s="387">
        <f>ABS(取引基本表!BB14)</f>
        <v>11023</v>
      </c>
      <c r="AU17" s="388">
        <f t="shared" si="11"/>
        <v>1069</v>
      </c>
      <c r="AV17" s="411">
        <v>0.80716043298169571</v>
      </c>
      <c r="AW17" s="407">
        <v>0.19283956701830429</v>
      </c>
    </row>
    <row r="18" spans="1:49" x14ac:dyDescent="0.2">
      <c r="A18" s="225" t="s">
        <v>3</v>
      </c>
      <c r="B18" s="158" t="s">
        <v>31</v>
      </c>
      <c r="C18" s="405">
        <f t="shared" si="0"/>
        <v>0.19379844961240311</v>
      </c>
      <c r="D18" s="406">
        <f t="shared" si="1"/>
        <v>7.5088547815820542E-2</v>
      </c>
      <c r="E18" s="406">
        <f t="shared" si="1"/>
        <v>7.5796930342384883E-2</v>
      </c>
      <c r="F18" s="406">
        <f t="shared" si="2"/>
        <v>0.45643447461629277</v>
      </c>
      <c r="G18" s="406">
        <f t="shared" si="2"/>
        <v>0.21558441558441557</v>
      </c>
      <c r="H18" s="407">
        <f t="shared" si="3"/>
        <v>4.3783328655627279E-4</v>
      </c>
      <c r="K18" s="225" t="s">
        <v>3</v>
      </c>
      <c r="L18" s="158" t="s">
        <v>31</v>
      </c>
      <c r="M18" s="383">
        <f>取引基本表!AX15</f>
        <v>3612</v>
      </c>
      <c r="N18" s="367">
        <f>ABS(取引基本表!BB15)</f>
        <v>2912</v>
      </c>
      <c r="O18" s="411">
        <f t="shared" si="4"/>
        <v>0.80620155038759689</v>
      </c>
      <c r="P18" s="407">
        <f t="shared" si="5"/>
        <v>0.19379844961240311</v>
      </c>
      <c r="R18" s="225" t="s">
        <v>3</v>
      </c>
      <c r="S18" s="158" t="s">
        <v>31</v>
      </c>
      <c r="T18" s="365">
        <f>取引基本表!BD15</f>
        <v>4235</v>
      </c>
      <c r="U18" s="446">
        <f>雇用表!AE15</f>
        <v>318</v>
      </c>
      <c r="V18" s="447">
        <f>雇用表!AE61</f>
        <v>321</v>
      </c>
      <c r="W18" s="413">
        <f t="shared" si="7"/>
        <v>7.5088547815820542E-2</v>
      </c>
      <c r="X18" s="413">
        <f t="shared" si="8"/>
        <v>7.5796930342384883E-2</v>
      </c>
      <c r="Z18" s="225" t="s">
        <v>3</v>
      </c>
      <c r="AA18" s="48" t="s">
        <v>31</v>
      </c>
      <c r="AB18" s="454">
        <v>913</v>
      </c>
      <c r="AC18" s="387">
        <v>397</v>
      </c>
      <c r="AD18" s="387">
        <v>492</v>
      </c>
      <c r="AE18" s="387">
        <v>131</v>
      </c>
      <c r="AF18" s="387">
        <v>0</v>
      </c>
      <c r="AG18" s="369">
        <v>4235</v>
      </c>
      <c r="AH18" s="407">
        <f t="shared" si="9"/>
        <v>0.45643447461629277</v>
      </c>
      <c r="AI18" s="411">
        <f t="shared" si="10"/>
        <v>0.21558441558441557</v>
      </c>
      <c r="AK18" s="225" t="s">
        <v>3</v>
      </c>
      <c r="AL18" s="158" t="s">
        <v>31</v>
      </c>
      <c r="AM18" s="383">
        <f>取引基本表!AR15</f>
        <v>39</v>
      </c>
      <c r="AN18" s="407">
        <f t="shared" si="6"/>
        <v>4.3783328655627279E-4</v>
      </c>
      <c r="AP18" s="225" t="s">
        <v>3</v>
      </c>
      <c r="AQ18" s="158" t="s">
        <v>31</v>
      </c>
      <c r="AR18" s="386">
        <f>取引基本表!AX15</f>
        <v>3612</v>
      </c>
      <c r="AS18" s="387">
        <f>取引基本表!AY15</f>
        <v>3535</v>
      </c>
      <c r="AT18" s="387">
        <f>ABS(取引基本表!BB15)</f>
        <v>2912</v>
      </c>
      <c r="AU18" s="388">
        <f t="shared" si="11"/>
        <v>623</v>
      </c>
      <c r="AV18" s="411">
        <v>0.69369460950567885</v>
      </c>
      <c r="AW18" s="407">
        <v>0.30630539049432115</v>
      </c>
    </row>
    <row r="19" spans="1:49" x14ac:dyDescent="0.2">
      <c r="A19" s="225" t="s">
        <v>4</v>
      </c>
      <c r="B19" s="158" t="s">
        <v>32</v>
      </c>
      <c r="C19" s="405">
        <f t="shared" si="0"/>
        <v>0.18975946996975368</v>
      </c>
      <c r="D19" s="406">
        <f t="shared" si="1"/>
        <v>4.54623434551381E-3</v>
      </c>
      <c r="E19" s="406">
        <f t="shared" si="1"/>
        <v>4.7177903585520669E-3</v>
      </c>
      <c r="F19" s="406">
        <f t="shared" si="2"/>
        <v>0.23974952822096415</v>
      </c>
      <c r="G19" s="406">
        <f t="shared" si="2"/>
        <v>5.7642820380854352E-2</v>
      </c>
      <c r="H19" s="407">
        <f t="shared" si="3"/>
        <v>-1.1226494527083918E-4</v>
      </c>
      <c r="K19" s="225" t="s">
        <v>4</v>
      </c>
      <c r="L19" s="158" t="s">
        <v>32</v>
      </c>
      <c r="M19" s="383">
        <f>取引基本表!AX16</f>
        <v>13886</v>
      </c>
      <c r="N19" s="367">
        <f>ABS(取引基本表!BB16)</f>
        <v>11251</v>
      </c>
      <c r="O19" s="411">
        <f t="shared" si="4"/>
        <v>0.81024053003024632</v>
      </c>
      <c r="P19" s="407">
        <f t="shared" si="5"/>
        <v>0.18975946996975368</v>
      </c>
      <c r="R19" s="225" t="s">
        <v>4</v>
      </c>
      <c r="S19" s="158" t="s">
        <v>32</v>
      </c>
      <c r="T19" s="365">
        <f>取引基本表!BD16</f>
        <v>11658</v>
      </c>
      <c r="U19" s="446">
        <f>雇用表!AE16</f>
        <v>53</v>
      </c>
      <c r="V19" s="447">
        <f>雇用表!AE62</f>
        <v>55</v>
      </c>
      <c r="W19" s="413">
        <f t="shared" si="7"/>
        <v>4.54623434551381E-3</v>
      </c>
      <c r="X19" s="413">
        <f t="shared" si="8"/>
        <v>4.7177903585520669E-3</v>
      </c>
      <c r="Z19" s="225" t="s">
        <v>4</v>
      </c>
      <c r="AA19" s="48" t="s">
        <v>32</v>
      </c>
      <c r="AB19" s="454">
        <v>672</v>
      </c>
      <c r="AC19" s="387">
        <v>1276</v>
      </c>
      <c r="AD19" s="387">
        <v>642</v>
      </c>
      <c r="AE19" s="387">
        <v>205</v>
      </c>
      <c r="AF19" s="387">
        <v>0</v>
      </c>
      <c r="AG19" s="369">
        <v>11658</v>
      </c>
      <c r="AH19" s="407">
        <f t="shared" si="9"/>
        <v>0.23974952822096415</v>
      </c>
      <c r="AI19" s="411">
        <f t="shared" si="10"/>
        <v>5.7642820380854352E-2</v>
      </c>
      <c r="AK19" s="225" t="s">
        <v>4</v>
      </c>
      <c r="AL19" s="158" t="s">
        <v>32</v>
      </c>
      <c r="AM19" s="383">
        <f>取引基本表!AR16</f>
        <v>-10</v>
      </c>
      <c r="AN19" s="407">
        <f t="shared" si="6"/>
        <v>-1.1226494527083918E-4</v>
      </c>
      <c r="AP19" s="225" t="s">
        <v>4</v>
      </c>
      <c r="AQ19" s="158" t="s">
        <v>32</v>
      </c>
      <c r="AR19" s="386">
        <f>取引基本表!AX16</f>
        <v>13886</v>
      </c>
      <c r="AS19" s="387">
        <f>取引基本表!AY16</f>
        <v>9023</v>
      </c>
      <c r="AT19" s="387">
        <f>ABS(取引基本表!BB16)</f>
        <v>11251</v>
      </c>
      <c r="AU19" s="388">
        <f t="shared" si="11"/>
        <v>-2228</v>
      </c>
      <c r="AV19" s="411">
        <v>0.63033685044372512</v>
      </c>
      <c r="AW19" s="407">
        <v>0.36966314955627488</v>
      </c>
    </row>
    <row r="20" spans="1:49" x14ac:dyDescent="0.2">
      <c r="A20" s="225" t="s">
        <v>5</v>
      </c>
      <c r="B20" s="158" t="s">
        <v>33</v>
      </c>
      <c r="C20" s="405">
        <f t="shared" si="0"/>
        <v>6.5301867121599799E-2</v>
      </c>
      <c r="D20" s="406">
        <f t="shared" si="1"/>
        <v>4.3465227817745804E-2</v>
      </c>
      <c r="E20" s="406">
        <f t="shared" si="1"/>
        <v>4.6762589928057555E-2</v>
      </c>
      <c r="F20" s="406">
        <f t="shared" si="2"/>
        <v>0.22242206235011991</v>
      </c>
      <c r="G20" s="406">
        <f t="shared" si="2"/>
        <v>0.10011990407673861</v>
      </c>
      <c r="H20" s="407">
        <f t="shared" si="3"/>
        <v>5.5009823182711204E-4</v>
      </c>
      <c r="K20" s="225" t="s">
        <v>5</v>
      </c>
      <c r="L20" s="158" t="s">
        <v>33</v>
      </c>
      <c r="M20" s="383">
        <f>取引基本表!AX17</f>
        <v>10551</v>
      </c>
      <c r="N20" s="367">
        <f>ABS(取引基本表!BB17)</f>
        <v>9862</v>
      </c>
      <c r="O20" s="411">
        <f t="shared" si="4"/>
        <v>0.9346981328784002</v>
      </c>
      <c r="P20" s="407">
        <f t="shared" si="5"/>
        <v>6.5301867121599799E-2</v>
      </c>
      <c r="R20" s="225" t="s">
        <v>5</v>
      </c>
      <c r="S20" s="158" t="s">
        <v>33</v>
      </c>
      <c r="T20" s="365">
        <f>取引基本表!BD17</f>
        <v>3336</v>
      </c>
      <c r="U20" s="446">
        <f>雇用表!AE17</f>
        <v>145</v>
      </c>
      <c r="V20" s="447">
        <f>雇用表!AE63</f>
        <v>156</v>
      </c>
      <c r="W20" s="413">
        <f t="shared" si="7"/>
        <v>4.3465227817745804E-2</v>
      </c>
      <c r="X20" s="413">
        <f t="shared" si="8"/>
        <v>4.6762589928057555E-2</v>
      </c>
      <c r="Z20" s="225" t="s">
        <v>5</v>
      </c>
      <c r="AA20" s="48" t="s">
        <v>33</v>
      </c>
      <c r="AB20" s="454">
        <v>334</v>
      </c>
      <c r="AC20" s="387">
        <v>283</v>
      </c>
      <c r="AD20" s="387">
        <v>100</v>
      </c>
      <c r="AE20" s="387">
        <v>25</v>
      </c>
      <c r="AF20" s="387">
        <v>0</v>
      </c>
      <c r="AG20" s="369">
        <v>3336</v>
      </c>
      <c r="AH20" s="407">
        <f t="shared" si="9"/>
        <v>0.22242206235011991</v>
      </c>
      <c r="AI20" s="411">
        <f t="shared" si="10"/>
        <v>0.10011990407673861</v>
      </c>
      <c r="AK20" s="225" t="s">
        <v>5</v>
      </c>
      <c r="AL20" s="158" t="s">
        <v>33</v>
      </c>
      <c r="AM20" s="383">
        <f>取引基本表!AR17</f>
        <v>49</v>
      </c>
      <c r="AN20" s="407">
        <f t="shared" si="6"/>
        <v>5.5009823182711204E-4</v>
      </c>
      <c r="AP20" s="225" t="s">
        <v>5</v>
      </c>
      <c r="AQ20" s="158" t="s">
        <v>33</v>
      </c>
      <c r="AR20" s="386">
        <f>取引基本表!AX17</f>
        <v>10551</v>
      </c>
      <c r="AS20" s="387">
        <f>取引基本表!AY17</f>
        <v>2647</v>
      </c>
      <c r="AT20" s="387">
        <f>ABS(取引基本表!BB17)</f>
        <v>9862</v>
      </c>
      <c r="AU20" s="388">
        <f t="shared" si="11"/>
        <v>-7215</v>
      </c>
      <c r="AV20" s="411">
        <v>0.88159848319713086</v>
      </c>
      <c r="AW20" s="407">
        <v>0.11840151680286914</v>
      </c>
    </row>
    <row r="21" spans="1:49" x14ac:dyDescent="0.2">
      <c r="A21" s="225" t="s">
        <v>6</v>
      </c>
      <c r="B21" s="158" t="s">
        <v>34</v>
      </c>
      <c r="C21" s="405">
        <f t="shared" si="0"/>
        <v>0.11128404669260705</v>
      </c>
      <c r="D21" s="406">
        <f t="shared" si="1"/>
        <v>9.2470069313169506E-2</v>
      </c>
      <c r="E21" s="406">
        <f t="shared" si="1"/>
        <v>8.1758034026465032E-2</v>
      </c>
      <c r="F21" s="406">
        <f t="shared" si="2"/>
        <v>0.42485822306238186</v>
      </c>
      <c r="G21" s="406">
        <f t="shared" si="2"/>
        <v>0.28512917454316322</v>
      </c>
      <c r="H21" s="407">
        <f t="shared" si="3"/>
        <v>9.2057255122088126E-4</v>
      </c>
      <c r="K21" s="225" t="s">
        <v>6</v>
      </c>
      <c r="L21" s="158" t="s">
        <v>34</v>
      </c>
      <c r="M21" s="383">
        <f>取引基本表!AX18</f>
        <v>7710</v>
      </c>
      <c r="N21" s="367">
        <f>ABS(取引基本表!BB18)</f>
        <v>6852</v>
      </c>
      <c r="O21" s="411">
        <f t="shared" si="4"/>
        <v>0.88871595330739295</v>
      </c>
      <c r="P21" s="407">
        <f t="shared" si="5"/>
        <v>0.11128404669260705</v>
      </c>
      <c r="R21" s="225" t="s">
        <v>6</v>
      </c>
      <c r="S21" s="158" t="s">
        <v>34</v>
      </c>
      <c r="T21" s="365">
        <f>取引基本表!BD18</f>
        <v>6348</v>
      </c>
      <c r="U21" s="446">
        <f>雇用表!AE18</f>
        <v>587</v>
      </c>
      <c r="V21" s="447">
        <f>雇用表!AE64</f>
        <v>519</v>
      </c>
      <c r="W21" s="413">
        <f t="shared" si="7"/>
        <v>9.2470069313169506E-2</v>
      </c>
      <c r="X21" s="413">
        <f t="shared" si="8"/>
        <v>8.1758034026465032E-2</v>
      </c>
      <c r="Z21" s="225" t="s">
        <v>6</v>
      </c>
      <c r="AA21" s="48" t="s">
        <v>34</v>
      </c>
      <c r="AB21" s="454">
        <v>1810</v>
      </c>
      <c r="AC21" s="387">
        <v>183</v>
      </c>
      <c r="AD21" s="387">
        <v>529</v>
      </c>
      <c r="AE21" s="387">
        <v>175</v>
      </c>
      <c r="AF21" s="387">
        <v>0</v>
      </c>
      <c r="AG21" s="369">
        <v>6348</v>
      </c>
      <c r="AH21" s="407">
        <f t="shared" si="9"/>
        <v>0.42485822306238186</v>
      </c>
      <c r="AI21" s="411">
        <f t="shared" si="10"/>
        <v>0.28512917454316322</v>
      </c>
      <c r="AK21" s="225" t="s">
        <v>6</v>
      </c>
      <c r="AL21" s="158" t="s">
        <v>34</v>
      </c>
      <c r="AM21" s="383">
        <f>取引基本表!AR18</f>
        <v>82</v>
      </c>
      <c r="AN21" s="407">
        <f t="shared" si="6"/>
        <v>9.2057255122088126E-4</v>
      </c>
      <c r="AP21" s="225" t="s">
        <v>6</v>
      </c>
      <c r="AQ21" s="158" t="s">
        <v>34</v>
      </c>
      <c r="AR21" s="386">
        <f>取引基本表!AX18</f>
        <v>7710</v>
      </c>
      <c r="AS21" s="387">
        <f>取引基本表!AY18</f>
        <v>5490</v>
      </c>
      <c r="AT21" s="387">
        <f>ABS(取引基本表!BB18)</f>
        <v>6852</v>
      </c>
      <c r="AU21" s="388">
        <f t="shared" si="11"/>
        <v>-1362</v>
      </c>
      <c r="AV21" s="411">
        <v>0.73741787363403832</v>
      </c>
      <c r="AW21" s="407">
        <v>0.26258212636596168</v>
      </c>
    </row>
    <row r="22" spans="1:49" x14ac:dyDescent="0.2">
      <c r="A22" s="225" t="s">
        <v>7</v>
      </c>
      <c r="B22" s="158" t="s">
        <v>268</v>
      </c>
      <c r="C22" s="405">
        <f t="shared" si="0"/>
        <v>0.13366912049593183</v>
      </c>
      <c r="D22" s="406">
        <f t="shared" si="1"/>
        <v>4.4775277730784414E-2</v>
      </c>
      <c r="E22" s="406">
        <f t="shared" si="1"/>
        <v>4.7087351266001241E-2</v>
      </c>
      <c r="F22" s="406">
        <f t="shared" si="2"/>
        <v>0.41154908926859529</v>
      </c>
      <c r="G22" s="406">
        <f t="shared" si="2"/>
        <v>0.19466531325776801</v>
      </c>
      <c r="H22" s="407">
        <f t="shared" si="3"/>
        <v>4.490597810833567E-5</v>
      </c>
      <c r="K22" s="225" t="s">
        <v>7</v>
      </c>
      <c r="L22" s="158" t="s">
        <v>268</v>
      </c>
      <c r="M22" s="383">
        <f>取引基本表!AX19</f>
        <v>5162</v>
      </c>
      <c r="N22" s="367">
        <f>ABS(取引基本表!BB19)</f>
        <v>4472</v>
      </c>
      <c r="O22" s="411">
        <f t="shared" si="4"/>
        <v>0.86633087950406817</v>
      </c>
      <c r="P22" s="407">
        <f t="shared" si="5"/>
        <v>0.13366912049593183</v>
      </c>
      <c r="R22" s="225" t="s">
        <v>7</v>
      </c>
      <c r="S22" s="158" t="s">
        <v>268</v>
      </c>
      <c r="T22" s="365">
        <f>取引基本表!BD19</f>
        <v>17733</v>
      </c>
      <c r="U22" s="446">
        <f>雇用表!AE19</f>
        <v>794</v>
      </c>
      <c r="V22" s="447">
        <f>雇用表!AE65</f>
        <v>835</v>
      </c>
      <c r="W22" s="413">
        <f t="shared" si="7"/>
        <v>4.4775277730784414E-2</v>
      </c>
      <c r="X22" s="413">
        <f t="shared" si="8"/>
        <v>4.7087351266001241E-2</v>
      </c>
      <c r="Z22" s="225" t="s">
        <v>7</v>
      </c>
      <c r="AA22" s="48" t="s">
        <v>268</v>
      </c>
      <c r="AB22" s="454">
        <v>3452</v>
      </c>
      <c r="AC22" s="387">
        <v>1863</v>
      </c>
      <c r="AD22" s="387">
        <v>1868</v>
      </c>
      <c r="AE22" s="387">
        <v>115</v>
      </c>
      <c r="AF22" s="387">
        <v>0</v>
      </c>
      <c r="AG22" s="369">
        <v>17733</v>
      </c>
      <c r="AH22" s="407">
        <f t="shared" si="9"/>
        <v>0.41154908926859529</v>
      </c>
      <c r="AI22" s="411">
        <f t="shared" si="10"/>
        <v>0.19466531325776801</v>
      </c>
      <c r="AK22" s="225" t="s">
        <v>7</v>
      </c>
      <c r="AL22" s="158" t="s">
        <v>268</v>
      </c>
      <c r="AM22" s="383">
        <f>取引基本表!AR19</f>
        <v>4</v>
      </c>
      <c r="AN22" s="407">
        <f t="shared" si="6"/>
        <v>4.490597810833567E-5</v>
      </c>
      <c r="AP22" s="225" t="s">
        <v>7</v>
      </c>
      <c r="AQ22" s="158" t="s">
        <v>268</v>
      </c>
      <c r="AR22" s="386">
        <f>取引基本表!AX19</f>
        <v>5162</v>
      </c>
      <c r="AS22" s="387">
        <f>取引基本表!AY19</f>
        <v>17043</v>
      </c>
      <c r="AT22" s="387">
        <f>ABS(取引基本表!BB19)</f>
        <v>4472</v>
      </c>
      <c r="AU22" s="388">
        <f t="shared" si="11"/>
        <v>12571</v>
      </c>
      <c r="AV22" s="411">
        <v>0.80743251432126495</v>
      </c>
      <c r="AW22" s="407">
        <v>0.19256748567873505</v>
      </c>
    </row>
    <row r="23" spans="1:49" x14ac:dyDescent="0.2">
      <c r="A23" s="225" t="s">
        <v>8</v>
      </c>
      <c r="B23" s="158" t="s">
        <v>269</v>
      </c>
      <c r="C23" s="405">
        <f t="shared" si="0"/>
        <v>0</v>
      </c>
      <c r="D23" s="406">
        <f t="shared" si="1"/>
        <v>6.2775923333692252E-2</v>
      </c>
      <c r="E23" s="406">
        <f t="shared" si="1"/>
        <v>6.6759987078712182E-2</v>
      </c>
      <c r="F23" s="406">
        <f t="shared" si="2"/>
        <v>0.43921610853881771</v>
      </c>
      <c r="G23" s="406">
        <f t="shared" si="2"/>
        <v>0.21578550662216001</v>
      </c>
      <c r="H23" s="407">
        <f t="shared" si="3"/>
        <v>2.2452989054167835E-5</v>
      </c>
      <c r="K23" s="225" t="s">
        <v>8</v>
      </c>
      <c r="L23" s="158" t="s">
        <v>269</v>
      </c>
      <c r="M23" s="383">
        <f>取引基本表!AX20</f>
        <v>2712</v>
      </c>
      <c r="N23" s="367">
        <f>ABS(取引基本表!BB20)</f>
        <v>2712</v>
      </c>
      <c r="O23" s="411">
        <f t="shared" si="4"/>
        <v>1</v>
      </c>
      <c r="P23" s="407">
        <f t="shared" si="5"/>
        <v>0</v>
      </c>
      <c r="R23" s="225" t="s">
        <v>8</v>
      </c>
      <c r="S23" s="158" t="s">
        <v>269</v>
      </c>
      <c r="T23" s="365">
        <f>取引基本表!BD20</f>
        <v>9287</v>
      </c>
      <c r="U23" s="446">
        <f>雇用表!AE20</f>
        <v>583</v>
      </c>
      <c r="V23" s="447">
        <f>雇用表!AE66</f>
        <v>620</v>
      </c>
      <c r="W23" s="413">
        <f t="shared" si="7"/>
        <v>6.2775923333692252E-2</v>
      </c>
      <c r="X23" s="413">
        <f t="shared" si="8"/>
        <v>6.6759987078712182E-2</v>
      </c>
      <c r="Z23" s="225" t="s">
        <v>8</v>
      </c>
      <c r="AA23" s="48" t="s">
        <v>269</v>
      </c>
      <c r="AB23" s="454">
        <v>2004</v>
      </c>
      <c r="AC23" s="387">
        <v>1027</v>
      </c>
      <c r="AD23" s="387">
        <v>958</v>
      </c>
      <c r="AE23" s="387">
        <v>90</v>
      </c>
      <c r="AF23" s="387">
        <v>0</v>
      </c>
      <c r="AG23" s="369">
        <v>9287</v>
      </c>
      <c r="AH23" s="407">
        <f t="shared" si="9"/>
        <v>0.43921610853881771</v>
      </c>
      <c r="AI23" s="411">
        <f t="shared" si="10"/>
        <v>0.21578550662216001</v>
      </c>
      <c r="AK23" s="225" t="s">
        <v>8</v>
      </c>
      <c r="AL23" s="158" t="s">
        <v>269</v>
      </c>
      <c r="AM23" s="383">
        <f>取引基本表!AR20</f>
        <v>2</v>
      </c>
      <c r="AN23" s="407">
        <f t="shared" si="6"/>
        <v>2.2452989054167835E-5</v>
      </c>
      <c r="AP23" s="225" t="s">
        <v>8</v>
      </c>
      <c r="AQ23" s="158" t="s">
        <v>269</v>
      </c>
      <c r="AR23" s="386">
        <f>取引基本表!AX20</f>
        <v>2712</v>
      </c>
      <c r="AS23" s="387">
        <f>取引基本表!AY20</f>
        <v>9287</v>
      </c>
      <c r="AT23" s="387">
        <f>ABS(取引基本表!BB20)</f>
        <v>2712</v>
      </c>
      <c r="AU23" s="388">
        <f t="shared" si="11"/>
        <v>6575</v>
      </c>
      <c r="AV23" s="411">
        <v>0.79883567479416906</v>
      </c>
      <c r="AW23" s="407">
        <v>0.20116432520583094</v>
      </c>
    </row>
    <row r="24" spans="1:49" x14ac:dyDescent="0.2">
      <c r="A24" s="225" t="s">
        <v>9</v>
      </c>
      <c r="B24" s="158" t="s">
        <v>270</v>
      </c>
      <c r="C24" s="405">
        <f t="shared" si="0"/>
        <v>0.55726027397260269</v>
      </c>
      <c r="D24" s="406">
        <f t="shared" si="1"/>
        <v>4.1567695961995249E-3</v>
      </c>
      <c r="E24" s="406">
        <f t="shared" si="1"/>
        <v>2.3752969121140144E-3</v>
      </c>
      <c r="F24" s="406">
        <f t="shared" si="2"/>
        <v>0.38954869358669836</v>
      </c>
      <c r="G24" s="406">
        <f t="shared" si="2"/>
        <v>0.20783847980997625</v>
      </c>
      <c r="H24" s="407">
        <f t="shared" si="3"/>
        <v>3.255683412854336E-4</v>
      </c>
      <c r="K24" s="225" t="s">
        <v>9</v>
      </c>
      <c r="L24" s="158" t="s">
        <v>270</v>
      </c>
      <c r="M24" s="383">
        <f>取引基本表!AX21</f>
        <v>1825</v>
      </c>
      <c r="N24" s="367">
        <f>ABS(取引基本表!BB21)</f>
        <v>808</v>
      </c>
      <c r="O24" s="411">
        <f t="shared" si="4"/>
        <v>0.44273972602739725</v>
      </c>
      <c r="P24" s="407">
        <f t="shared" si="5"/>
        <v>0.55726027397260269</v>
      </c>
      <c r="R24" s="225" t="s">
        <v>9</v>
      </c>
      <c r="S24" s="158" t="s">
        <v>270</v>
      </c>
      <c r="T24" s="365">
        <f>取引基本表!BD21</f>
        <v>1684</v>
      </c>
      <c r="U24" s="446">
        <f>雇用表!AE21</f>
        <v>7</v>
      </c>
      <c r="V24" s="447">
        <f>雇用表!AE67</f>
        <v>4</v>
      </c>
      <c r="W24" s="413">
        <f t="shared" si="7"/>
        <v>4.1567695961995249E-3</v>
      </c>
      <c r="X24" s="413">
        <f t="shared" si="8"/>
        <v>2.3752969121140144E-3</v>
      </c>
      <c r="Z24" s="225" t="s">
        <v>9</v>
      </c>
      <c r="AA24" s="48" t="s">
        <v>270</v>
      </c>
      <c r="AB24" s="454">
        <v>350</v>
      </c>
      <c r="AC24" s="387">
        <v>38</v>
      </c>
      <c r="AD24" s="387">
        <v>241</v>
      </c>
      <c r="AE24" s="387">
        <v>27</v>
      </c>
      <c r="AF24" s="387">
        <v>0</v>
      </c>
      <c r="AG24" s="369">
        <v>1684</v>
      </c>
      <c r="AH24" s="407">
        <f t="shared" si="9"/>
        <v>0.38954869358669836</v>
      </c>
      <c r="AI24" s="411">
        <f t="shared" si="10"/>
        <v>0.20783847980997625</v>
      </c>
      <c r="AK24" s="225" t="s">
        <v>9</v>
      </c>
      <c r="AL24" s="158" t="s">
        <v>270</v>
      </c>
      <c r="AM24" s="383">
        <f>取引基本表!AR21</f>
        <v>29</v>
      </c>
      <c r="AN24" s="407">
        <f t="shared" si="6"/>
        <v>3.255683412854336E-4</v>
      </c>
      <c r="AP24" s="225" t="s">
        <v>9</v>
      </c>
      <c r="AQ24" s="158" t="s">
        <v>270</v>
      </c>
      <c r="AR24" s="386">
        <f>取引基本表!AX21</f>
        <v>1825</v>
      </c>
      <c r="AS24" s="387">
        <f>取引基本表!AY21</f>
        <v>667</v>
      </c>
      <c r="AT24" s="387">
        <f>ABS(取引基本表!BB21)</f>
        <v>808</v>
      </c>
      <c r="AU24" s="388">
        <f t="shared" si="11"/>
        <v>-141</v>
      </c>
      <c r="AV24" s="411">
        <v>0.53203541493025519</v>
      </c>
      <c r="AW24" s="407">
        <v>0.46796458506974481</v>
      </c>
    </row>
    <row r="25" spans="1:49" x14ac:dyDescent="0.2">
      <c r="A25" s="225" t="s">
        <v>10</v>
      </c>
      <c r="B25" s="158" t="s">
        <v>271</v>
      </c>
      <c r="C25" s="405">
        <f t="shared" si="0"/>
        <v>7.2460776218001621E-2</v>
      </c>
      <c r="D25" s="406">
        <f t="shared" si="1"/>
        <v>1.248894783377542E-2</v>
      </c>
      <c r="E25" s="406">
        <f t="shared" si="1"/>
        <v>1.1715296198054819E-2</v>
      </c>
      <c r="F25" s="406">
        <f t="shared" si="2"/>
        <v>0.34811560565870908</v>
      </c>
      <c r="G25" s="406">
        <f t="shared" si="2"/>
        <v>0.19694960212201593</v>
      </c>
      <c r="H25" s="407">
        <f t="shared" si="3"/>
        <v>5.0519225371877636E-4</v>
      </c>
      <c r="K25" s="225" t="s">
        <v>10</v>
      </c>
      <c r="L25" s="158" t="s">
        <v>271</v>
      </c>
      <c r="M25" s="383">
        <f>取引基本表!AX22</f>
        <v>38752</v>
      </c>
      <c r="N25" s="367">
        <f>ABS(取引基本表!BB22)</f>
        <v>35944</v>
      </c>
      <c r="O25" s="411">
        <f t="shared" si="4"/>
        <v>0.92753922378199838</v>
      </c>
      <c r="P25" s="407">
        <f t="shared" si="5"/>
        <v>7.2460776218001621E-2</v>
      </c>
      <c r="R25" s="225" t="s">
        <v>10</v>
      </c>
      <c r="S25" s="158" t="s">
        <v>271</v>
      </c>
      <c r="T25" s="365">
        <f>取引基本表!BD22</f>
        <v>36192</v>
      </c>
      <c r="U25" s="446">
        <f>雇用表!AE22</f>
        <v>452</v>
      </c>
      <c r="V25" s="447">
        <f>雇用表!AE68</f>
        <v>424</v>
      </c>
      <c r="W25" s="413">
        <f t="shared" si="7"/>
        <v>1.248894783377542E-2</v>
      </c>
      <c r="X25" s="413">
        <f t="shared" si="8"/>
        <v>1.1715296198054819E-2</v>
      </c>
      <c r="Z25" s="225" t="s">
        <v>10</v>
      </c>
      <c r="AA25" s="48" t="s">
        <v>271</v>
      </c>
      <c r="AB25" s="454">
        <v>7128</v>
      </c>
      <c r="AC25" s="387">
        <v>-1610</v>
      </c>
      <c r="AD25" s="387">
        <v>6795</v>
      </c>
      <c r="AE25" s="387">
        <v>286</v>
      </c>
      <c r="AF25" s="387">
        <v>0</v>
      </c>
      <c r="AG25" s="369">
        <v>36192</v>
      </c>
      <c r="AH25" s="407">
        <f t="shared" si="9"/>
        <v>0.34811560565870908</v>
      </c>
      <c r="AI25" s="411">
        <f t="shared" si="10"/>
        <v>0.19694960212201593</v>
      </c>
      <c r="AK25" s="225" t="s">
        <v>10</v>
      </c>
      <c r="AL25" s="158" t="s">
        <v>271</v>
      </c>
      <c r="AM25" s="383">
        <f>取引基本表!AR22</f>
        <v>45</v>
      </c>
      <c r="AN25" s="407">
        <f t="shared" si="6"/>
        <v>5.0519225371877636E-4</v>
      </c>
      <c r="AP25" s="225" t="s">
        <v>10</v>
      </c>
      <c r="AQ25" s="158" t="s">
        <v>271</v>
      </c>
      <c r="AR25" s="386">
        <f>取引基本表!AX22</f>
        <v>38752</v>
      </c>
      <c r="AS25" s="387">
        <f>取引基本表!AY22</f>
        <v>33384</v>
      </c>
      <c r="AT25" s="387">
        <f>ABS(取引基本表!BB22)</f>
        <v>35944</v>
      </c>
      <c r="AU25" s="388">
        <f t="shared" si="11"/>
        <v>-2560</v>
      </c>
      <c r="AV25" s="411">
        <v>0.88160188384965898</v>
      </c>
      <c r="AW25" s="407">
        <v>0.11839811615034102</v>
      </c>
    </row>
    <row r="26" spans="1:49" x14ac:dyDescent="0.2">
      <c r="A26" s="225" t="s">
        <v>11</v>
      </c>
      <c r="B26" s="158" t="s">
        <v>35</v>
      </c>
      <c r="C26" s="405">
        <f t="shared" si="0"/>
        <v>0.52994639944068989</v>
      </c>
      <c r="D26" s="406">
        <f t="shared" si="1"/>
        <v>1.68365951794992E-2</v>
      </c>
      <c r="E26" s="406">
        <f t="shared" si="1"/>
        <v>1.8360092191101216E-2</v>
      </c>
      <c r="F26" s="406">
        <f t="shared" si="2"/>
        <v>0.33286456502207118</v>
      </c>
      <c r="G26" s="406">
        <f t="shared" si="2"/>
        <v>0.19649205047072152</v>
      </c>
      <c r="H26" s="407">
        <f t="shared" si="3"/>
        <v>1.0148751052483862E-2</v>
      </c>
      <c r="K26" s="225" t="s">
        <v>11</v>
      </c>
      <c r="L26" s="158" t="s">
        <v>35</v>
      </c>
      <c r="M26" s="383">
        <f>取引基本表!AX23</f>
        <v>8582</v>
      </c>
      <c r="N26" s="367">
        <f>ABS(取引基本表!BB23)</f>
        <v>4034</v>
      </c>
      <c r="O26" s="411">
        <f t="shared" si="4"/>
        <v>0.47005360055931017</v>
      </c>
      <c r="P26" s="407">
        <f t="shared" si="5"/>
        <v>0.52994639944068989</v>
      </c>
      <c r="R26" s="225" t="s">
        <v>11</v>
      </c>
      <c r="S26" s="158" t="s">
        <v>35</v>
      </c>
      <c r="T26" s="365">
        <f>取引基本表!BD23</f>
        <v>25599</v>
      </c>
      <c r="U26" s="446">
        <f>雇用表!AE23</f>
        <v>431</v>
      </c>
      <c r="V26" s="447">
        <f>雇用表!AE69</f>
        <v>470</v>
      </c>
      <c r="W26" s="413">
        <f t="shared" si="7"/>
        <v>1.68365951794992E-2</v>
      </c>
      <c r="X26" s="413">
        <f t="shared" si="8"/>
        <v>1.8360092191101216E-2</v>
      </c>
      <c r="Z26" s="225" t="s">
        <v>11</v>
      </c>
      <c r="AA26" s="48" t="s">
        <v>35</v>
      </c>
      <c r="AB26" s="454">
        <v>5030</v>
      </c>
      <c r="AC26" s="387">
        <v>-608</v>
      </c>
      <c r="AD26" s="387">
        <v>3997</v>
      </c>
      <c r="AE26" s="387">
        <v>102</v>
      </c>
      <c r="AF26" s="387">
        <v>0</v>
      </c>
      <c r="AG26" s="369">
        <v>25599</v>
      </c>
      <c r="AH26" s="407">
        <f t="shared" si="9"/>
        <v>0.33286456502207118</v>
      </c>
      <c r="AI26" s="411">
        <f t="shared" si="10"/>
        <v>0.19649205047072152</v>
      </c>
      <c r="AK26" s="225" t="s">
        <v>11</v>
      </c>
      <c r="AL26" s="158" t="s">
        <v>35</v>
      </c>
      <c r="AM26" s="383">
        <f>取引基本表!AR23</f>
        <v>904</v>
      </c>
      <c r="AN26" s="407">
        <f t="shared" si="6"/>
        <v>1.0148751052483862E-2</v>
      </c>
      <c r="AP26" s="225" t="s">
        <v>11</v>
      </c>
      <c r="AQ26" s="158" t="s">
        <v>35</v>
      </c>
      <c r="AR26" s="386">
        <f>取引基本表!AX23</f>
        <v>8582</v>
      </c>
      <c r="AS26" s="387">
        <f>取引基本表!AY23</f>
        <v>21051</v>
      </c>
      <c r="AT26" s="387">
        <f>ABS(取引基本表!BB23)</f>
        <v>4034</v>
      </c>
      <c r="AU26" s="388">
        <f t="shared" si="11"/>
        <v>17017</v>
      </c>
      <c r="AV26" s="411">
        <v>0.70886039128338962</v>
      </c>
      <c r="AW26" s="407">
        <v>0.29113960871661038</v>
      </c>
    </row>
    <row r="27" spans="1:49" x14ac:dyDescent="0.2">
      <c r="A27" s="225" t="s">
        <v>12</v>
      </c>
      <c r="B27" s="158" t="s">
        <v>375</v>
      </c>
      <c r="C27" s="405">
        <f t="shared" si="0"/>
        <v>1</v>
      </c>
      <c r="D27" s="406">
        <f t="shared" si="1"/>
        <v>8.5186998994767633E-3</v>
      </c>
      <c r="E27" s="406">
        <f t="shared" si="1"/>
        <v>1.0026548444467355E-2</v>
      </c>
      <c r="F27" s="406">
        <f t="shared" si="2"/>
        <v>0.32043714720210326</v>
      </c>
      <c r="G27" s="406">
        <f t="shared" si="2"/>
        <v>0.17101837770961673</v>
      </c>
      <c r="H27" s="407">
        <f t="shared" si="3"/>
        <v>1.1349985966881842E-2</v>
      </c>
      <c r="K27" s="225" t="s">
        <v>12</v>
      </c>
      <c r="L27" s="158" t="s">
        <v>376</v>
      </c>
      <c r="M27" s="383">
        <f>取引基本表!AX24</f>
        <v>4120</v>
      </c>
      <c r="N27" s="367">
        <f>ABS(取引基本表!BB24)</f>
        <v>0</v>
      </c>
      <c r="O27" s="411">
        <f t="shared" si="4"/>
        <v>0</v>
      </c>
      <c r="P27" s="407">
        <f t="shared" si="5"/>
        <v>1</v>
      </c>
      <c r="R27" s="225" t="s">
        <v>12</v>
      </c>
      <c r="S27" s="158" t="s">
        <v>376</v>
      </c>
      <c r="T27" s="365">
        <f>取引基本表!BD24</f>
        <v>77594</v>
      </c>
      <c r="U27" s="446">
        <f>雇用表!AE24</f>
        <v>661</v>
      </c>
      <c r="V27" s="447">
        <f>雇用表!AE70</f>
        <v>778</v>
      </c>
      <c r="W27" s="413">
        <f t="shared" si="7"/>
        <v>8.5186998994767633E-3</v>
      </c>
      <c r="X27" s="413">
        <f t="shared" si="8"/>
        <v>1.0026548444467355E-2</v>
      </c>
      <c r="Z27" s="225" t="s">
        <v>12</v>
      </c>
      <c r="AA27" s="48" t="s">
        <v>365</v>
      </c>
      <c r="AB27" s="454">
        <v>13270</v>
      </c>
      <c r="AC27" s="387">
        <v>-3913</v>
      </c>
      <c r="AD27" s="387">
        <v>14585</v>
      </c>
      <c r="AE27" s="387">
        <v>922</v>
      </c>
      <c r="AF27" s="387">
        <v>0</v>
      </c>
      <c r="AG27" s="369">
        <v>77594</v>
      </c>
      <c r="AH27" s="407">
        <f t="shared" si="9"/>
        <v>0.32043714720210326</v>
      </c>
      <c r="AI27" s="411">
        <f t="shared" si="10"/>
        <v>0.17101837770961673</v>
      </c>
      <c r="AK27" s="225" t="s">
        <v>12</v>
      </c>
      <c r="AL27" s="158" t="s">
        <v>365</v>
      </c>
      <c r="AM27" s="383">
        <f>取引基本表!AR24</f>
        <v>1011</v>
      </c>
      <c r="AN27" s="407">
        <f t="shared" si="6"/>
        <v>1.1349985966881842E-2</v>
      </c>
      <c r="AP27" s="225" t="s">
        <v>12</v>
      </c>
      <c r="AQ27" s="158" t="s">
        <v>365</v>
      </c>
      <c r="AR27" s="386">
        <f>取引基本表!AX24</f>
        <v>4120</v>
      </c>
      <c r="AS27" s="387">
        <f>取引基本表!AY24</f>
        <v>73474</v>
      </c>
      <c r="AT27" s="387">
        <f>ABS(取引基本表!BB24)</f>
        <v>0</v>
      </c>
      <c r="AU27" s="388">
        <f t="shared" si="11"/>
        <v>73474</v>
      </c>
      <c r="AV27" s="411">
        <v>0.77609965062016961</v>
      </c>
      <c r="AW27" s="407">
        <v>0.22390034937983039</v>
      </c>
    </row>
    <row r="28" spans="1:49" x14ac:dyDescent="0.2">
      <c r="A28" s="225" t="s">
        <v>13</v>
      </c>
      <c r="B28" s="158" t="s">
        <v>191</v>
      </c>
      <c r="C28" s="405">
        <f t="shared" si="0"/>
        <v>0.16640624999999998</v>
      </c>
      <c r="D28" s="406">
        <f t="shared" si="1"/>
        <v>2.0145985401459853E-2</v>
      </c>
      <c r="E28" s="406">
        <f t="shared" si="1"/>
        <v>2.0145985401459853E-2</v>
      </c>
      <c r="F28" s="406">
        <f t="shared" si="2"/>
        <v>0.21187347931873479</v>
      </c>
      <c r="G28" s="406">
        <f t="shared" si="2"/>
        <v>0.1248661800486618</v>
      </c>
      <c r="H28" s="407">
        <f t="shared" si="3"/>
        <v>1.9927027785573953E-2</v>
      </c>
      <c r="K28" s="225" t="s">
        <v>13</v>
      </c>
      <c r="L28" s="158" t="s">
        <v>191</v>
      </c>
      <c r="M28" s="383">
        <f>取引基本表!AX25</f>
        <v>8960</v>
      </c>
      <c r="N28" s="367">
        <f>ABS(取引基本表!BB25)</f>
        <v>7469</v>
      </c>
      <c r="O28" s="411">
        <f t="shared" si="4"/>
        <v>0.83359375000000002</v>
      </c>
      <c r="P28" s="407">
        <f t="shared" si="5"/>
        <v>0.16640624999999998</v>
      </c>
      <c r="R28" s="225" t="s">
        <v>13</v>
      </c>
      <c r="S28" s="158" t="s">
        <v>191</v>
      </c>
      <c r="T28" s="365">
        <f>取引基本表!BD25</f>
        <v>10275</v>
      </c>
      <c r="U28" s="446">
        <f>雇用表!AE25</f>
        <v>207</v>
      </c>
      <c r="V28" s="447">
        <f>雇用表!AE71</f>
        <v>207</v>
      </c>
      <c r="W28" s="413">
        <f t="shared" si="7"/>
        <v>2.0145985401459853E-2</v>
      </c>
      <c r="X28" s="413">
        <f t="shared" si="8"/>
        <v>2.0145985401459853E-2</v>
      </c>
      <c r="Z28" s="225" t="s">
        <v>13</v>
      </c>
      <c r="AA28" s="48" t="s">
        <v>191</v>
      </c>
      <c r="AB28" s="454">
        <v>1283</v>
      </c>
      <c r="AC28" s="387">
        <v>111</v>
      </c>
      <c r="AD28" s="387">
        <v>701</v>
      </c>
      <c r="AE28" s="387">
        <v>82</v>
      </c>
      <c r="AF28" s="387">
        <v>0</v>
      </c>
      <c r="AG28" s="369">
        <v>10275</v>
      </c>
      <c r="AH28" s="407">
        <f t="shared" si="9"/>
        <v>0.21187347931873479</v>
      </c>
      <c r="AI28" s="411">
        <f t="shared" si="10"/>
        <v>0.1248661800486618</v>
      </c>
      <c r="AK28" s="225" t="s">
        <v>13</v>
      </c>
      <c r="AL28" s="158" t="s">
        <v>191</v>
      </c>
      <c r="AM28" s="383">
        <f>取引基本表!AR25</f>
        <v>1775</v>
      </c>
      <c r="AN28" s="407">
        <f t="shared" si="6"/>
        <v>1.9927027785573953E-2</v>
      </c>
      <c r="AP28" s="225" t="s">
        <v>13</v>
      </c>
      <c r="AQ28" s="158" t="s">
        <v>191</v>
      </c>
      <c r="AR28" s="386">
        <f>取引基本表!AX25</f>
        <v>8960</v>
      </c>
      <c r="AS28" s="387">
        <f>取引基本表!AY25</f>
        <v>8784</v>
      </c>
      <c r="AT28" s="387">
        <f>ABS(取引基本表!BB25)</f>
        <v>7469</v>
      </c>
      <c r="AU28" s="388">
        <f t="shared" si="11"/>
        <v>1315</v>
      </c>
      <c r="AV28" s="411">
        <v>0.77487185874795916</v>
      </c>
      <c r="AW28" s="407">
        <v>0.22512814125204084</v>
      </c>
    </row>
    <row r="29" spans="1:49" x14ac:dyDescent="0.2">
      <c r="A29" s="225" t="s">
        <v>14</v>
      </c>
      <c r="B29" s="158" t="s">
        <v>50</v>
      </c>
      <c r="C29" s="405">
        <f t="shared" si="0"/>
        <v>0.73364739989128469</v>
      </c>
      <c r="D29" s="406">
        <f t="shared" si="1"/>
        <v>0.11816884176182708</v>
      </c>
      <c r="E29" s="406">
        <f t="shared" si="1"/>
        <v>9.9714518760195756E-2</v>
      </c>
      <c r="F29" s="406">
        <f t="shared" si="2"/>
        <v>0.41032830342577487</v>
      </c>
      <c r="G29" s="406">
        <f t="shared" si="2"/>
        <v>0.26009380097879281</v>
      </c>
      <c r="H29" s="407">
        <f t="shared" si="3"/>
        <v>1.0137524557956778E-2</v>
      </c>
      <c r="K29" s="225" t="s">
        <v>14</v>
      </c>
      <c r="L29" s="158" t="s">
        <v>50</v>
      </c>
      <c r="M29" s="383">
        <f>取引基本表!AX26</f>
        <v>5519</v>
      </c>
      <c r="N29" s="367">
        <f>ABS(取引基本表!BB26)</f>
        <v>1470</v>
      </c>
      <c r="O29" s="411">
        <f t="shared" si="4"/>
        <v>0.26635260010871536</v>
      </c>
      <c r="P29" s="407">
        <f t="shared" si="5"/>
        <v>0.73364739989128469</v>
      </c>
      <c r="R29" s="225" t="s">
        <v>14</v>
      </c>
      <c r="S29" s="158" t="s">
        <v>50</v>
      </c>
      <c r="T29" s="365">
        <f>取引基本表!BD26</f>
        <v>19616</v>
      </c>
      <c r="U29" s="446">
        <f>雇用表!AE26</f>
        <v>2318</v>
      </c>
      <c r="V29" s="447">
        <f>雇用表!AE72</f>
        <v>1956</v>
      </c>
      <c r="W29" s="413">
        <f t="shared" si="7"/>
        <v>0.11816884176182708</v>
      </c>
      <c r="X29" s="413">
        <f t="shared" si="8"/>
        <v>9.9714518760195756E-2</v>
      </c>
      <c r="Z29" s="225" t="s">
        <v>14</v>
      </c>
      <c r="AA29" s="48" t="s">
        <v>50</v>
      </c>
      <c r="AB29" s="454">
        <v>5102</v>
      </c>
      <c r="AC29" s="387">
        <v>464</v>
      </c>
      <c r="AD29" s="387">
        <v>1970</v>
      </c>
      <c r="AE29" s="387">
        <v>513</v>
      </c>
      <c r="AF29" s="387">
        <v>0</v>
      </c>
      <c r="AG29" s="369">
        <v>19616</v>
      </c>
      <c r="AH29" s="407">
        <f t="shared" si="9"/>
        <v>0.41032830342577487</v>
      </c>
      <c r="AI29" s="411">
        <f t="shared" si="10"/>
        <v>0.26009380097879281</v>
      </c>
      <c r="AK29" s="225" t="s">
        <v>14</v>
      </c>
      <c r="AL29" s="158" t="s">
        <v>50</v>
      </c>
      <c r="AM29" s="383">
        <f>取引基本表!AR26</f>
        <v>903</v>
      </c>
      <c r="AN29" s="407">
        <f t="shared" si="6"/>
        <v>1.0137524557956778E-2</v>
      </c>
      <c r="AP29" s="225" t="s">
        <v>14</v>
      </c>
      <c r="AQ29" s="158" t="s">
        <v>50</v>
      </c>
      <c r="AR29" s="386">
        <f>取引基本表!AX26</f>
        <v>5519</v>
      </c>
      <c r="AS29" s="387">
        <f>取引基本表!AY26</f>
        <v>15567</v>
      </c>
      <c r="AT29" s="387">
        <f>ABS(取引基本表!BB26)</f>
        <v>1470</v>
      </c>
      <c r="AU29" s="388">
        <f t="shared" si="11"/>
        <v>14097</v>
      </c>
      <c r="AV29" s="411">
        <v>0.79707187916920597</v>
      </c>
      <c r="AW29" s="407">
        <v>0.20292812083079403</v>
      </c>
    </row>
    <row r="30" spans="1:49" x14ac:dyDescent="0.2">
      <c r="A30" s="225" t="s">
        <v>15</v>
      </c>
      <c r="B30" s="158" t="s">
        <v>36</v>
      </c>
      <c r="C30" s="405">
        <f t="shared" si="0"/>
        <v>1</v>
      </c>
      <c r="D30" s="406">
        <f t="shared" si="1"/>
        <v>0.11847753505675857</v>
      </c>
      <c r="E30" s="406">
        <f t="shared" si="1"/>
        <v>7.8889630830869029E-2</v>
      </c>
      <c r="F30" s="406">
        <f t="shared" si="2"/>
        <v>0.43861490031479539</v>
      </c>
      <c r="G30" s="406">
        <f t="shared" si="2"/>
        <v>0.34455785557569396</v>
      </c>
      <c r="H30" s="407">
        <f t="shared" si="3"/>
        <v>0</v>
      </c>
      <c r="K30" s="225" t="s">
        <v>15</v>
      </c>
      <c r="L30" s="158" t="s">
        <v>36</v>
      </c>
      <c r="M30" s="383">
        <f>取引基本表!AX27</f>
        <v>10483</v>
      </c>
      <c r="N30" s="367">
        <f>ABS(取引基本表!BB27)</f>
        <v>0</v>
      </c>
      <c r="O30" s="411">
        <f t="shared" si="4"/>
        <v>0</v>
      </c>
      <c r="P30" s="407">
        <f t="shared" si="5"/>
        <v>1</v>
      </c>
      <c r="R30" s="225" t="s">
        <v>15</v>
      </c>
      <c r="S30" s="158" t="s">
        <v>36</v>
      </c>
      <c r="T30" s="365">
        <f>取引基本表!BD27</f>
        <v>10483</v>
      </c>
      <c r="U30" s="446">
        <f>雇用表!AE27</f>
        <v>1242</v>
      </c>
      <c r="V30" s="447">
        <f>雇用表!AE73</f>
        <v>827</v>
      </c>
      <c r="W30" s="413">
        <f t="shared" si="7"/>
        <v>0.11847753505675857</v>
      </c>
      <c r="X30" s="413">
        <f t="shared" si="8"/>
        <v>7.8889630830869029E-2</v>
      </c>
      <c r="Z30" s="225" t="s">
        <v>15</v>
      </c>
      <c r="AA30" s="48" t="s">
        <v>36</v>
      </c>
      <c r="AB30" s="454">
        <v>3612</v>
      </c>
      <c r="AC30" s="387">
        <v>261</v>
      </c>
      <c r="AD30" s="387">
        <v>384</v>
      </c>
      <c r="AE30" s="387">
        <v>386</v>
      </c>
      <c r="AF30" s="387">
        <v>-45</v>
      </c>
      <c r="AG30" s="369">
        <v>10483</v>
      </c>
      <c r="AH30" s="407">
        <f t="shared" si="9"/>
        <v>0.43861490031479539</v>
      </c>
      <c r="AI30" s="411">
        <f t="shared" si="10"/>
        <v>0.34455785557569396</v>
      </c>
      <c r="AK30" s="225" t="s">
        <v>15</v>
      </c>
      <c r="AL30" s="158" t="s">
        <v>36</v>
      </c>
      <c r="AM30" s="383">
        <f>取引基本表!AR27</f>
        <v>0</v>
      </c>
      <c r="AN30" s="407">
        <f t="shared" si="6"/>
        <v>0</v>
      </c>
      <c r="AP30" s="225" t="s">
        <v>15</v>
      </c>
      <c r="AQ30" s="158" t="s">
        <v>36</v>
      </c>
      <c r="AR30" s="386">
        <f>取引基本表!AX27</f>
        <v>10483</v>
      </c>
      <c r="AS30" s="387">
        <f>取引基本表!AY27</f>
        <v>0</v>
      </c>
      <c r="AT30" s="387">
        <f>ABS(取引基本表!BB27)</f>
        <v>0</v>
      </c>
      <c r="AU30" s="388">
        <f t="shared" si="11"/>
        <v>0</v>
      </c>
      <c r="AV30" s="411">
        <v>0</v>
      </c>
      <c r="AW30" s="407">
        <v>1</v>
      </c>
    </row>
    <row r="31" spans="1:49" x14ac:dyDescent="0.2">
      <c r="A31" s="225" t="s">
        <v>16</v>
      </c>
      <c r="B31" s="158" t="s">
        <v>192</v>
      </c>
      <c r="C31" s="405">
        <f t="shared" si="0"/>
        <v>8.5246870996353641E-2</v>
      </c>
      <c r="D31" s="406">
        <f t="shared" si="1"/>
        <v>0.16455696202531644</v>
      </c>
      <c r="E31" s="406">
        <f t="shared" si="1"/>
        <v>0.14384349827387802</v>
      </c>
      <c r="F31" s="406">
        <f t="shared" si="2"/>
        <v>0.34637514384349827</v>
      </c>
      <c r="G31" s="406">
        <f t="shared" si="2"/>
        <v>7.1346375143843496E-2</v>
      </c>
      <c r="H31" s="407">
        <f t="shared" si="3"/>
        <v>2.2093741229301151E-2</v>
      </c>
      <c r="K31" s="225" t="s">
        <v>16</v>
      </c>
      <c r="L31" s="158" t="s">
        <v>192</v>
      </c>
      <c r="M31" s="383">
        <f>取引基本表!AX28</f>
        <v>10147</v>
      </c>
      <c r="N31" s="367">
        <f>ABS(取引基本表!BB28)</f>
        <v>9282</v>
      </c>
      <c r="O31" s="411">
        <f t="shared" si="4"/>
        <v>0.91475312900364636</v>
      </c>
      <c r="P31" s="407">
        <f t="shared" si="5"/>
        <v>8.5246870996353641E-2</v>
      </c>
      <c r="R31" s="225" t="s">
        <v>16</v>
      </c>
      <c r="S31" s="158" t="s">
        <v>192</v>
      </c>
      <c r="T31" s="365">
        <f>取引基本表!BD28</f>
        <v>869</v>
      </c>
      <c r="U31" s="446">
        <f>雇用表!AE28</f>
        <v>143</v>
      </c>
      <c r="V31" s="447">
        <f>雇用表!AE74</f>
        <v>125</v>
      </c>
      <c r="W31" s="413">
        <f t="shared" si="7"/>
        <v>0.16455696202531644</v>
      </c>
      <c r="X31" s="413">
        <f t="shared" si="8"/>
        <v>0.14384349827387802</v>
      </c>
      <c r="Z31" s="225" t="s">
        <v>16</v>
      </c>
      <c r="AA31" s="48" t="s">
        <v>192</v>
      </c>
      <c r="AB31" s="454">
        <v>62</v>
      </c>
      <c r="AC31" s="387">
        <v>45</v>
      </c>
      <c r="AD31" s="387">
        <v>167</v>
      </c>
      <c r="AE31" s="387">
        <v>27</v>
      </c>
      <c r="AF31" s="387">
        <v>0</v>
      </c>
      <c r="AG31" s="369">
        <v>869</v>
      </c>
      <c r="AH31" s="407">
        <f t="shared" si="9"/>
        <v>0.34637514384349827</v>
      </c>
      <c r="AI31" s="411">
        <f t="shared" si="10"/>
        <v>7.1346375143843496E-2</v>
      </c>
      <c r="AK31" s="225" t="s">
        <v>16</v>
      </c>
      <c r="AL31" s="158" t="s">
        <v>192</v>
      </c>
      <c r="AM31" s="383">
        <f>取引基本表!AR28</f>
        <v>1968</v>
      </c>
      <c r="AN31" s="407">
        <f t="shared" si="6"/>
        <v>2.2093741229301151E-2</v>
      </c>
      <c r="AP31" s="225" t="s">
        <v>16</v>
      </c>
      <c r="AQ31" s="158" t="s">
        <v>192</v>
      </c>
      <c r="AR31" s="386">
        <f>取引基本表!AX28</f>
        <v>10147</v>
      </c>
      <c r="AS31" s="387">
        <f>取引基本表!AY28</f>
        <v>4</v>
      </c>
      <c r="AT31" s="387">
        <f>ABS(取引基本表!BB28)</f>
        <v>9282</v>
      </c>
      <c r="AU31" s="388">
        <f t="shared" si="11"/>
        <v>-9278</v>
      </c>
      <c r="AV31" s="411">
        <v>3.3200621348077096E-3</v>
      </c>
      <c r="AW31" s="407">
        <v>0.99667993786519227</v>
      </c>
    </row>
    <row r="32" spans="1:49" x14ac:dyDescent="0.2">
      <c r="A32" s="225" t="s">
        <v>17</v>
      </c>
      <c r="B32" s="158" t="s">
        <v>272</v>
      </c>
      <c r="C32" s="405">
        <f t="shared" si="0"/>
        <v>0.30214830214830213</v>
      </c>
      <c r="D32" s="406">
        <f t="shared" si="1"/>
        <v>2.5056947608200455E-2</v>
      </c>
      <c r="E32" s="406">
        <f t="shared" si="1"/>
        <v>3.644646924829157E-2</v>
      </c>
      <c r="F32" s="406">
        <f t="shared" si="2"/>
        <v>0.48519362186788156</v>
      </c>
      <c r="G32" s="406">
        <f t="shared" si="2"/>
        <v>0.14123006833712984</v>
      </c>
      <c r="H32" s="407">
        <f t="shared" si="3"/>
        <v>6.1970249789503225E-3</v>
      </c>
      <c r="K32" s="225" t="s">
        <v>17</v>
      </c>
      <c r="L32" s="158" t="s">
        <v>272</v>
      </c>
      <c r="M32" s="383">
        <f>取引基本表!AX29</f>
        <v>1443</v>
      </c>
      <c r="N32" s="367">
        <f>ABS(取引基本表!BB29)</f>
        <v>1007</v>
      </c>
      <c r="O32" s="411">
        <f t="shared" si="4"/>
        <v>0.69785169785169787</v>
      </c>
      <c r="P32" s="407">
        <f t="shared" si="5"/>
        <v>0.30214830214830213</v>
      </c>
      <c r="R32" s="225" t="s">
        <v>17</v>
      </c>
      <c r="S32" s="158" t="s">
        <v>272</v>
      </c>
      <c r="T32" s="365">
        <f>取引基本表!BD29</f>
        <v>439</v>
      </c>
      <c r="U32" s="446">
        <f>雇用表!AE29</f>
        <v>11</v>
      </c>
      <c r="V32" s="447">
        <f>雇用表!AE75</f>
        <v>16</v>
      </c>
      <c r="W32" s="413">
        <f t="shared" si="7"/>
        <v>2.5056947608200455E-2</v>
      </c>
      <c r="X32" s="413">
        <f t="shared" si="8"/>
        <v>3.644646924829157E-2</v>
      </c>
      <c r="Z32" s="225" t="s">
        <v>17</v>
      </c>
      <c r="AA32" s="48" t="s">
        <v>272</v>
      </c>
      <c r="AB32" s="454">
        <v>62</v>
      </c>
      <c r="AC32" s="387">
        <v>57</v>
      </c>
      <c r="AD32" s="387">
        <v>95</v>
      </c>
      <c r="AE32" s="387">
        <v>20</v>
      </c>
      <c r="AF32" s="387">
        <v>-21</v>
      </c>
      <c r="AG32" s="369">
        <v>439</v>
      </c>
      <c r="AH32" s="407">
        <f t="shared" si="9"/>
        <v>0.48519362186788156</v>
      </c>
      <c r="AI32" s="411">
        <f t="shared" si="10"/>
        <v>0.14123006833712984</v>
      </c>
      <c r="AK32" s="225" t="s">
        <v>17</v>
      </c>
      <c r="AL32" s="158" t="s">
        <v>272</v>
      </c>
      <c r="AM32" s="383">
        <f>取引基本表!AR29</f>
        <v>552</v>
      </c>
      <c r="AN32" s="407">
        <f t="shared" si="6"/>
        <v>6.1970249789503225E-3</v>
      </c>
      <c r="AP32" s="225" t="s">
        <v>17</v>
      </c>
      <c r="AQ32" s="158" t="s">
        <v>272</v>
      </c>
      <c r="AR32" s="386">
        <f>取引基本表!AX29</f>
        <v>1443</v>
      </c>
      <c r="AS32" s="387">
        <f>取引基本表!AY29</f>
        <v>3</v>
      </c>
      <c r="AT32" s="387">
        <f>ABS(取引基本表!BB29)</f>
        <v>1007</v>
      </c>
      <c r="AU32" s="388">
        <f t="shared" si="11"/>
        <v>-1004</v>
      </c>
      <c r="AV32" s="411">
        <v>2.6249531258370389E-4</v>
      </c>
      <c r="AW32" s="407">
        <v>0.99973750468741629</v>
      </c>
    </row>
    <row r="33" spans="1:49" x14ac:dyDescent="0.2">
      <c r="A33" s="225" t="s">
        <v>18</v>
      </c>
      <c r="B33" s="158" t="s">
        <v>273</v>
      </c>
      <c r="C33" s="405">
        <f t="shared" si="0"/>
        <v>0.62789160608063455</v>
      </c>
      <c r="D33" s="406">
        <f t="shared" si="1"/>
        <v>0.1134453781512605</v>
      </c>
      <c r="E33" s="406">
        <f t="shared" si="1"/>
        <v>0.10189075630252101</v>
      </c>
      <c r="F33" s="406">
        <f t="shared" si="2"/>
        <v>0.63235294117647056</v>
      </c>
      <c r="G33" s="406">
        <f t="shared" si="2"/>
        <v>0.50525210084033612</v>
      </c>
      <c r="H33" s="407">
        <f t="shared" si="3"/>
        <v>9.5425203480213302E-4</v>
      </c>
      <c r="K33" s="225" t="s">
        <v>18</v>
      </c>
      <c r="L33" s="158" t="s">
        <v>273</v>
      </c>
      <c r="M33" s="383">
        <f>取引基本表!AX30</f>
        <v>1513</v>
      </c>
      <c r="N33" s="367">
        <f>ABS(取引基本表!BB30)</f>
        <v>563</v>
      </c>
      <c r="O33" s="411">
        <f t="shared" si="4"/>
        <v>0.37210839391936551</v>
      </c>
      <c r="P33" s="407">
        <f t="shared" si="5"/>
        <v>0.62789160608063455</v>
      </c>
      <c r="R33" s="225" t="s">
        <v>18</v>
      </c>
      <c r="S33" s="158" t="s">
        <v>273</v>
      </c>
      <c r="T33" s="365">
        <f>取引基本表!BD30</f>
        <v>952</v>
      </c>
      <c r="U33" s="446">
        <f>雇用表!AE30</f>
        <v>108</v>
      </c>
      <c r="V33" s="447">
        <f>雇用表!AE76</f>
        <v>97</v>
      </c>
      <c r="W33" s="413">
        <f t="shared" si="7"/>
        <v>0.1134453781512605</v>
      </c>
      <c r="X33" s="413">
        <f t="shared" si="8"/>
        <v>0.10189075630252101</v>
      </c>
      <c r="Z33" s="225" t="s">
        <v>18</v>
      </c>
      <c r="AA33" s="48" t="s">
        <v>273</v>
      </c>
      <c r="AB33" s="454">
        <v>481</v>
      </c>
      <c r="AC33" s="387">
        <v>26</v>
      </c>
      <c r="AD33" s="387">
        <v>77</v>
      </c>
      <c r="AE33" s="387">
        <v>18</v>
      </c>
      <c r="AF33" s="387">
        <v>0</v>
      </c>
      <c r="AG33" s="369">
        <v>952</v>
      </c>
      <c r="AH33" s="407">
        <f t="shared" si="9"/>
        <v>0.63235294117647056</v>
      </c>
      <c r="AI33" s="411">
        <f t="shared" si="10"/>
        <v>0.50525210084033612</v>
      </c>
      <c r="AK33" s="225" t="s">
        <v>18</v>
      </c>
      <c r="AL33" s="158" t="s">
        <v>273</v>
      </c>
      <c r="AM33" s="383">
        <f>取引基本表!AR30</f>
        <v>85</v>
      </c>
      <c r="AN33" s="407">
        <f t="shared" si="6"/>
        <v>9.5425203480213302E-4</v>
      </c>
      <c r="AP33" s="225" t="s">
        <v>18</v>
      </c>
      <c r="AQ33" s="158" t="s">
        <v>273</v>
      </c>
      <c r="AR33" s="386">
        <f>取引基本表!AX30</f>
        <v>1513</v>
      </c>
      <c r="AS33" s="387">
        <f>取引基本表!AY30</f>
        <v>2</v>
      </c>
      <c r="AT33" s="387">
        <f>ABS(取引基本表!BB30)</f>
        <v>563</v>
      </c>
      <c r="AU33" s="388">
        <f t="shared" si="11"/>
        <v>-561</v>
      </c>
      <c r="AV33" s="411">
        <v>7.2791995281517016E-2</v>
      </c>
      <c r="AW33" s="407">
        <v>0.92720800471848297</v>
      </c>
    </row>
    <row r="34" spans="1:49" x14ac:dyDescent="0.2">
      <c r="A34" s="225" t="s">
        <v>19</v>
      </c>
      <c r="B34" s="158" t="s">
        <v>274</v>
      </c>
      <c r="C34" s="405">
        <f t="shared" si="0"/>
        <v>0.27565714917493578</v>
      </c>
      <c r="D34" s="406">
        <f t="shared" si="1"/>
        <v>0.20460233168528352</v>
      </c>
      <c r="E34" s="406">
        <f t="shared" si="1"/>
        <v>0.14466214978941586</v>
      </c>
      <c r="F34" s="406">
        <f t="shared" si="2"/>
        <v>0.69468351339803458</v>
      </c>
      <c r="G34" s="406">
        <f t="shared" si="2"/>
        <v>0.42483061710309467</v>
      </c>
      <c r="H34" s="407">
        <f t="shared" si="3"/>
        <v>0.15684535503788941</v>
      </c>
      <c r="K34" s="225" t="s">
        <v>19</v>
      </c>
      <c r="L34" s="158" t="s">
        <v>274</v>
      </c>
      <c r="M34" s="383">
        <f>取引基本表!AX31</f>
        <v>36179</v>
      </c>
      <c r="N34" s="367">
        <f>ABS(取引基本表!BB31)</f>
        <v>26206</v>
      </c>
      <c r="O34" s="411">
        <f t="shared" si="4"/>
        <v>0.72434285082506422</v>
      </c>
      <c r="P34" s="407">
        <f t="shared" si="5"/>
        <v>0.27565714917493578</v>
      </c>
      <c r="R34" s="225" t="s">
        <v>19</v>
      </c>
      <c r="S34" s="158" t="s">
        <v>274</v>
      </c>
      <c r="T34" s="365">
        <f>取引基本表!BD31</f>
        <v>16383</v>
      </c>
      <c r="U34" s="446">
        <f>雇用表!AE31</f>
        <v>3352</v>
      </c>
      <c r="V34" s="447">
        <f>雇用表!AE77</f>
        <v>2370</v>
      </c>
      <c r="W34" s="413">
        <f t="shared" si="7"/>
        <v>0.20460233168528352</v>
      </c>
      <c r="X34" s="413">
        <f t="shared" si="8"/>
        <v>0.14466214978941586</v>
      </c>
      <c r="Z34" s="225" t="s">
        <v>19</v>
      </c>
      <c r="AA34" s="48" t="s">
        <v>274</v>
      </c>
      <c r="AB34" s="454">
        <v>6960</v>
      </c>
      <c r="AC34" s="387">
        <v>2161</v>
      </c>
      <c r="AD34" s="387">
        <v>1556</v>
      </c>
      <c r="AE34" s="387">
        <v>712</v>
      </c>
      <c r="AF34" s="387">
        <v>-8</v>
      </c>
      <c r="AG34" s="369">
        <v>16383</v>
      </c>
      <c r="AH34" s="407">
        <f t="shared" si="9"/>
        <v>0.69468351339803458</v>
      </c>
      <c r="AI34" s="411">
        <f t="shared" si="10"/>
        <v>0.42483061710309467</v>
      </c>
      <c r="AK34" s="225" t="s">
        <v>19</v>
      </c>
      <c r="AL34" s="158" t="s">
        <v>274</v>
      </c>
      <c r="AM34" s="383">
        <f>取引基本表!AR31</f>
        <v>13971</v>
      </c>
      <c r="AN34" s="407">
        <f t="shared" si="6"/>
        <v>0.15684535503788941</v>
      </c>
      <c r="AP34" s="225" t="s">
        <v>19</v>
      </c>
      <c r="AQ34" s="158" t="s">
        <v>274</v>
      </c>
      <c r="AR34" s="386">
        <f>取引基本表!AX31</f>
        <v>36179</v>
      </c>
      <c r="AS34" s="387">
        <f>取引基本表!AY31</f>
        <v>6410</v>
      </c>
      <c r="AT34" s="387">
        <f>ABS(取引基本表!BB31)</f>
        <v>26206</v>
      </c>
      <c r="AU34" s="388">
        <f t="shared" si="11"/>
        <v>-19796</v>
      </c>
      <c r="AV34" s="411">
        <v>0.56941832909614032</v>
      </c>
      <c r="AW34" s="407">
        <v>0.43058167090385968</v>
      </c>
    </row>
    <row r="35" spans="1:49" x14ac:dyDescent="0.2">
      <c r="A35" s="225" t="s">
        <v>20</v>
      </c>
      <c r="B35" s="158" t="s">
        <v>37</v>
      </c>
      <c r="C35" s="405">
        <f t="shared" si="0"/>
        <v>1</v>
      </c>
      <c r="D35" s="406">
        <f t="shared" si="1"/>
        <v>1.6503309039122057E-2</v>
      </c>
      <c r="E35" s="406">
        <f t="shared" si="1"/>
        <v>1.4911619334841249E-2</v>
      </c>
      <c r="F35" s="406">
        <f t="shared" si="2"/>
        <v>0.63575437714668681</v>
      </c>
      <c r="G35" s="406">
        <f t="shared" si="2"/>
        <v>0.31381419117031079</v>
      </c>
      <c r="H35" s="407">
        <f t="shared" si="3"/>
        <v>5.8153241650294694E-2</v>
      </c>
      <c r="K35" s="225" t="s">
        <v>20</v>
      </c>
      <c r="L35" s="158" t="s">
        <v>37</v>
      </c>
      <c r="M35" s="383">
        <f>取引基本表!AX32</f>
        <v>10278</v>
      </c>
      <c r="N35" s="367">
        <f>ABS(取引基本表!BB32)</f>
        <v>0</v>
      </c>
      <c r="O35" s="411">
        <f t="shared" si="4"/>
        <v>0</v>
      </c>
      <c r="P35" s="407">
        <f t="shared" si="5"/>
        <v>1</v>
      </c>
      <c r="R35" s="225" t="s">
        <v>20</v>
      </c>
      <c r="S35" s="158" t="s">
        <v>37</v>
      </c>
      <c r="T35" s="365">
        <f>取引基本表!BD32</f>
        <v>11937</v>
      </c>
      <c r="U35" s="446">
        <f>雇用表!AE32</f>
        <v>197</v>
      </c>
      <c r="V35" s="447">
        <f>雇用表!AE78</f>
        <v>178</v>
      </c>
      <c r="W35" s="413">
        <f t="shared" si="7"/>
        <v>1.6503309039122057E-2</v>
      </c>
      <c r="X35" s="413">
        <f t="shared" si="8"/>
        <v>1.4911619334841249E-2</v>
      </c>
      <c r="Z35" s="225" t="s">
        <v>20</v>
      </c>
      <c r="AA35" s="48" t="s">
        <v>37</v>
      </c>
      <c r="AB35" s="454">
        <v>3746</v>
      </c>
      <c r="AC35" s="387">
        <v>2895</v>
      </c>
      <c r="AD35" s="387">
        <v>881</v>
      </c>
      <c r="AE35" s="387">
        <v>246</v>
      </c>
      <c r="AF35" s="387">
        <v>-179</v>
      </c>
      <c r="AG35" s="369">
        <v>11937</v>
      </c>
      <c r="AH35" s="407">
        <f t="shared" si="9"/>
        <v>0.63575437714668681</v>
      </c>
      <c r="AI35" s="411">
        <f t="shared" si="10"/>
        <v>0.31381419117031079</v>
      </c>
      <c r="AK35" s="225" t="s">
        <v>20</v>
      </c>
      <c r="AL35" s="158" t="s">
        <v>37</v>
      </c>
      <c r="AM35" s="383">
        <f>取引基本表!AR32</f>
        <v>5180</v>
      </c>
      <c r="AN35" s="407">
        <f t="shared" si="6"/>
        <v>5.8153241650294694E-2</v>
      </c>
      <c r="AP35" s="225" t="s">
        <v>20</v>
      </c>
      <c r="AQ35" s="158" t="s">
        <v>37</v>
      </c>
      <c r="AR35" s="386">
        <f>取引基本表!AX32</f>
        <v>10278</v>
      </c>
      <c r="AS35" s="387">
        <f>取引基本表!AY32</f>
        <v>1659</v>
      </c>
      <c r="AT35" s="387">
        <f>ABS(取引基本表!BB32)</f>
        <v>0</v>
      </c>
      <c r="AU35" s="388">
        <f t="shared" si="11"/>
        <v>1659</v>
      </c>
      <c r="AV35" s="411">
        <v>0.14958058191588852</v>
      </c>
      <c r="AW35" s="407">
        <v>0.85041941808411148</v>
      </c>
    </row>
    <row r="36" spans="1:49" x14ac:dyDescent="0.2">
      <c r="A36" s="225" t="s">
        <v>21</v>
      </c>
      <c r="B36" s="158" t="s">
        <v>38</v>
      </c>
      <c r="C36" s="405">
        <f t="shared" si="0"/>
        <v>0.71183260362767953</v>
      </c>
      <c r="D36" s="406">
        <f t="shared" si="1"/>
        <v>1.8176020408163265E-2</v>
      </c>
      <c r="E36" s="406">
        <f t="shared" si="1"/>
        <v>7.5733418367346936E-3</v>
      </c>
      <c r="F36" s="406">
        <f t="shared" si="2"/>
        <v>0.87794961734693877</v>
      </c>
      <c r="G36" s="406">
        <f t="shared" si="2"/>
        <v>2.303890306122449E-2</v>
      </c>
      <c r="H36" s="407">
        <f t="shared" si="3"/>
        <v>0.16821779399382542</v>
      </c>
      <c r="K36" s="225" t="s">
        <v>21</v>
      </c>
      <c r="L36" s="158" t="s">
        <v>38</v>
      </c>
      <c r="M36" s="383">
        <f>取引基本表!AX33</f>
        <v>17587</v>
      </c>
      <c r="N36" s="367">
        <f>ABS(取引基本表!BB33)</f>
        <v>5068</v>
      </c>
      <c r="O36" s="411">
        <f t="shared" si="4"/>
        <v>0.28816739637232047</v>
      </c>
      <c r="P36" s="407">
        <f t="shared" si="5"/>
        <v>0.71183260362767953</v>
      </c>
      <c r="R36" s="225" t="s">
        <v>21</v>
      </c>
      <c r="S36" s="158" t="s">
        <v>38</v>
      </c>
      <c r="T36" s="365">
        <f>取引基本表!BD33</f>
        <v>12544</v>
      </c>
      <c r="U36" s="446">
        <f>雇用表!AE33</f>
        <v>228</v>
      </c>
      <c r="V36" s="447">
        <f>雇用表!AE79</f>
        <v>95</v>
      </c>
      <c r="W36" s="413">
        <f t="shared" si="7"/>
        <v>1.8176020408163265E-2</v>
      </c>
      <c r="X36" s="413">
        <f t="shared" si="8"/>
        <v>7.5733418367346936E-3</v>
      </c>
      <c r="Z36" s="225" t="s">
        <v>21</v>
      </c>
      <c r="AA36" s="48" t="s">
        <v>38</v>
      </c>
      <c r="AB36" s="454">
        <v>289</v>
      </c>
      <c r="AC36" s="387">
        <v>5727</v>
      </c>
      <c r="AD36" s="387">
        <v>4443</v>
      </c>
      <c r="AE36" s="387">
        <v>556</v>
      </c>
      <c r="AF36" s="387">
        <v>-2</v>
      </c>
      <c r="AG36" s="369">
        <v>12544</v>
      </c>
      <c r="AH36" s="407">
        <f>SUM(AB36:AF36)/AG36</f>
        <v>0.87794961734693877</v>
      </c>
      <c r="AI36" s="411">
        <f>AB36/AG36</f>
        <v>2.303890306122449E-2</v>
      </c>
      <c r="AK36" s="225" t="s">
        <v>21</v>
      </c>
      <c r="AL36" s="158" t="s">
        <v>38</v>
      </c>
      <c r="AM36" s="383">
        <f>取引基本表!AR33</f>
        <v>14984</v>
      </c>
      <c r="AN36" s="407">
        <f t="shared" si="6"/>
        <v>0.16821779399382542</v>
      </c>
      <c r="AP36" s="225" t="s">
        <v>21</v>
      </c>
      <c r="AQ36" s="158" t="s">
        <v>38</v>
      </c>
      <c r="AR36" s="386">
        <f>取引基本表!AX33</f>
        <v>17587</v>
      </c>
      <c r="AS36" s="387">
        <f>取引基本表!AY33</f>
        <v>25</v>
      </c>
      <c r="AT36" s="387">
        <f>ABS(取引基本表!BB33)</f>
        <v>5068</v>
      </c>
      <c r="AU36" s="388">
        <f t="shared" si="11"/>
        <v>-5043</v>
      </c>
      <c r="AV36" s="411">
        <v>6.3278791478513889E-3</v>
      </c>
      <c r="AW36" s="407">
        <v>0.99367212085214862</v>
      </c>
    </row>
    <row r="37" spans="1:49" x14ac:dyDescent="0.2">
      <c r="A37" s="225" t="s">
        <v>22</v>
      </c>
      <c r="B37" s="158" t="s">
        <v>377</v>
      </c>
      <c r="C37" s="405">
        <f t="shared" si="0"/>
        <v>0.53618737957610785</v>
      </c>
      <c r="D37" s="406">
        <f t="shared" si="1"/>
        <v>6.9634761346849372E-2</v>
      </c>
      <c r="E37" s="406">
        <f t="shared" si="1"/>
        <v>6.698588966430645E-2</v>
      </c>
      <c r="F37" s="406">
        <f t="shared" si="2"/>
        <v>0.71575569252712545</v>
      </c>
      <c r="G37" s="406">
        <f t="shared" si="2"/>
        <v>0.49029596047068413</v>
      </c>
      <c r="H37" s="407">
        <f t="shared" si="3"/>
        <v>4.9362896435587986E-2</v>
      </c>
      <c r="K37" s="225" t="s">
        <v>22</v>
      </c>
      <c r="L37" s="158" t="s">
        <v>377</v>
      </c>
      <c r="M37" s="383">
        <f>取引基本表!AX34</f>
        <v>16608</v>
      </c>
      <c r="N37" s="367">
        <f>ABS(取引基本表!BB34)</f>
        <v>7703</v>
      </c>
      <c r="O37" s="411">
        <f t="shared" si="4"/>
        <v>0.4638126204238921</v>
      </c>
      <c r="P37" s="407">
        <f t="shared" si="5"/>
        <v>0.53618737957610785</v>
      </c>
      <c r="R37" s="225" t="s">
        <v>22</v>
      </c>
      <c r="S37" s="158" t="s">
        <v>377</v>
      </c>
      <c r="T37" s="365">
        <f>取引基本表!BD34</f>
        <v>19631</v>
      </c>
      <c r="U37" s="446">
        <f>雇用表!AE34</f>
        <v>1367</v>
      </c>
      <c r="V37" s="447">
        <f>雇用表!AE80</f>
        <v>1315</v>
      </c>
      <c r="W37" s="413">
        <f t="shared" si="7"/>
        <v>6.9634761346849372E-2</v>
      </c>
      <c r="X37" s="413">
        <f t="shared" si="8"/>
        <v>6.698588966430645E-2</v>
      </c>
      <c r="Z37" s="225" t="s">
        <v>22</v>
      </c>
      <c r="AA37" s="48" t="s">
        <v>377</v>
      </c>
      <c r="AB37" s="454">
        <v>9625</v>
      </c>
      <c r="AC37" s="387">
        <v>1087</v>
      </c>
      <c r="AD37" s="387">
        <v>1755</v>
      </c>
      <c r="AE37" s="387">
        <v>1635</v>
      </c>
      <c r="AF37" s="387">
        <v>-51</v>
      </c>
      <c r="AG37" s="369">
        <v>19631</v>
      </c>
      <c r="AH37" s="407">
        <f t="shared" si="9"/>
        <v>0.71575569252712545</v>
      </c>
      <c r="AI37" s="411">
        <f t="shared" si="10"/>
        <v>0.49029596047068413</v>
      </c>
      <c r="AK37" s="225" t="s">
        <v>22</v>
      </c>
      <c r="AL37" s="158" t="s">
        <v>377</v>
      </c>
      <c r="AM37" s="383">
        <f>取引基本表!AR34</f>
        <v>4397</v>
      </c>
      <c r="AN37" s="407">
        <f t="shared" si="6"/>
        <v>4.9362896435587986E-2</v>
      </c>
      <c r="AP37" s="225" t="s">
        <v>22</v>
      </c>
      <c r="AQ37" s="158" t="s">
        <v>377</v>
      </c>
      <c r="AR37" s="386">
        <f>取引基本表!AX34</f>
        <v>16608</v>
      </c>
      <c r="AS37" s="387">
        <f>取引基本表!AY34</f>
        <v>10726</v>
      </c>
      <c r="AT37" s="387">
        <f>ABS(取引基本表!BB34)</f>
        <v>7703</v>
      </c>
      <c r="AU37" s="388">
        <f t="shared" si="11"/>
        <v>3023</v>
      </c>
      <c r="AV37" s="411">
        <v>0.42821641302313979</v>
      </c>
      <c r="AW37" s="407">
        <v>0.57178358697686016</v>
      </c>
    </row>
    <row r="38" spans="1:49" x14ac:dyDescent="0.2">
      <c r="A38" s="225" t="s">
        <v>23</v>
      </c>
      <c r="B38" s="158" t="s">
        <v>193</v>
      </c>
      <c r="C38" s="405">
        <f t="shared" si="0"/>
        <v>4.5765302018820897E-2</v>
      </c>
      <c r="D38" s="406">
        <f t="shared" si="1"/>
        <v>9.5617529880478086E-2</v>
      </c>
      <c r="E38" s="406">
        <f t="shared" si="1"/>
        <v>7.8353253652058433E-2</v>
      </c>
      <c r="F38" s="406">
        <f t="shared" si="2"/>
        <v>0.49667994687915007</v>
      </c>
      <c r="G38" s="406">
        <f t="shared" si="2"/>
        <v>0.29880478087649404</v>
      </c>
      <c r="H38" s="407">
        <f t="shared" si="3"/>
        <v>4.3266909907381419E-2</v>
      </c>
      <c r="K38" s="225" t="s">
        <v>23</v>
      </c>
      <c r="L38" s="158" t="s">
        <v>193</v>
      </c>
      <c r="M38" s="383">
        <f>取引基本表!AX35</f>
        <v>12433</v>
      </c>
      <c r="N38" s="367">
        <f>ABS(取引基本表!BB35)</f>
        <v>11864</v>
      </c>
      <c r="O38" s="411">
        <f t="shared" si="4"/>
        <v>0.9542346979811791</v>
      </c>
      <c r="P38" s="407">
        <f t="shared" si="5"/>
        <v>4.5765302018820897E-2</v>
      </c>
      <c r="R38" s="225" t="s">
        <v>23</v>
      </c>
      <c r="S38" s="158" t="s">
        <v>193</v>
      </c>
      <c r="T38" s="365">
        <f>取引基本表!BD35</f>
        <v>753</v>
      </c>
      <c r="U38" s="446">
        <f>雇用表!AE35</f>
        <v>72</v>
      </c>
      <c r="V38" s="447">
        <f>雇用表!AE81</f>
        <v>59</v>
      </c>
      <c r="W38" s="413">
        <f t="shared" si="7"/>
        <v>9.5617529880478086E-2</v>
      </c>
      <c r="X38" s="413">
        <f t="shared" si="8"/>
        <v>7.8353253652058433E-2</v>
      </c>
      <c r="Z38" s="225" t="s">
        <v>23</v>
      </c>
      <c r="AA38" s="48" t="s">
        <v>193</v>
      </c>
      <c r="AB38" s="454">
        <v>225</v>
      </c>
      <c r="AC38" s="387">
        <v>74</v>
      </c>
      <c r="AD38" s="387">
        <v>53</v>
      </c>
      <c r="AE38" s="387">
        <v>22</v>
      </c>
      <c r="AF38" s="387">
        <v>0</v>
      </c>
      <c r="AG38" s="369">
        <v>753</v>
      </c>
      <c r="AH38" s="407">
        <f t="shared" si="9"/>
        <v>0.49667994687915007</v>
      </c>
      <c r="AI38" s="411">
        <f t="shared" si="10"/>
        <v>0.29880478087649404</v>
      </c>
      <c r="AK38" s="225" t="s">
        <v>23</v>
      </c>
      <c r="AL38" s="158" t="s">
        <v>193</v>
      </c>
      <c r="AM38" s="383">
        <f>取引基本表!AR35</f>
        <v>3854</v>
      </c>
      <c r="AN38" s="407">
        <f t="shared" si="6"/>
        <v>4.3266909907381419E-2</v>
      </c>
      <c r="AP38" s="225" t="s">
        <v>23</v>
      </c>
      <c r="AQ38" s="158" t="s">
        <v>193</v>
      </c>
      <c r="AR38" s="386">
        <f>取引基本表!AX35</f>
        <v>12433</v>
      </c>
      <c r="AS38" s="387">
        <f>取引基本表!AY35</f>
        <v>184</v>
      </c>
      <c r="AT38" s="387">
        <f>ABS(取引基本表!BB35)</f>
        <v>11864</v>
      </c>
      <c r="AU38" s="388">
        <f t="shared" si="11"/>
        <v>-11680</v>
      </c>
      <c r="AV38" s="411">
        <v>0.57331716017527301</v>
      </c>
      <c r="AW38" s="407">
        <v>0.42668283982472699</v>
      </c>
    </row>
    <row r="39" spans="1:49" x14ac:dyDescent="0.2">
      <c r="A39" s="225" t="s">
        <v>24</v>
      </c>
      <c r="B39" s="158" t="s">
        <v>39</v>
      </c>
      <c r="C39" s="405">
        <f t="shared" si="0"/>
        <v>1</v>
      </c>
      <c r="D39" s="406">
        <f t="shared" si="1"/>
        <v>6.2559799808640612E-2</v>
      </c>
      <c r="E39" s="406">
        <f t="shared" si="1"/>
        <v>7.911974681681018E-2</v>
      </c>
      <c r="F39" s="406">
        <f t="shared" si="2"/>
        <v>0.69721056892617939</v>
      </c>
      <c r="G39" s="406">
        <f t="shared" si="2"/>
        <v>0.34650769117538827</v>
      </c>
      <c r="H39" s="407">
        <f t="shared" si="3"/>
        <v>3.8057816446814483E-3</v>
      </c>
      <c r="K39" s="225" t="s">
        <v>24</v>
      </c>
      <c r="L39" s="158" t="s">
        <v>39</v>
      </c>
      <c r="M39" s="383">
        <f>取引基本表!AX36</f>
        <v>13587</v>
      </c>
      <c r="N39" s="367">
        <f>ABS(取引基本表!BB36)</f>
        <v>0</v>
      </c>
      <c r="O39" s="411">
        <f t="shared" si="4"/>
        <v>0</v>
      </c>
      <c r="P39" s="407">
        <f t="shared" si="5"/>
        <v>1</v>
      </c>
      <c r="R39" s="225" t="s">
        <v>24</v>
      </c>
      <c r="S39" s="158" t="s">
        <v>39</v>
      </c>
      <c r="T39" s="365">
        <f>取引基本表!BD36</f>
        <v>13587</v>
      </c>
      <c r="U39" s="446">
        <f>雇用表!AE36</f>
        <v>850</v>
      </c>
      <c r="V39" s="447">
        <f>雇用表!AE82</f>
        <v>1075</v>
      </c>
      <c r="W39" s="413">
        <f t="shared" si="7"/>
        <v>6.2559799808640612E-2</v>
      </c>
      <c r="X39" s="413">
        <f t="shared" si="8"/>
        <v>7.911974681681018E-2</v>
      </c>
      <c r="Z39" s="225" t="s">
        <v>24</v>
      </c>
      <c r="AA39" s="48" t="s">
        <v>39</v>
      </c>
      <c r="AB39" s="454">
        <v>4708</v>
      </c>
      <c r="AC39" s="387">
        <v>0</v>
      </c>
      <c r="AD39" s="387">
        <v>4743</v>
      </c>
      <c r="AE39" s="387">
        <v>22</v>
      </c>
      <c r="AF39" s="387">
        <v>0</v>
      </c>
      <c r="AG39" s="369">
        <v>13587</v>
      </c>
      <c r="AH39" s="407">
        <f t="shared" si="9"/>
        <v>0.69721056892617939</v>
      </c>
      <c r="AI39" s="411">
        <f t="shared" si="10"/>
        <v>0.34650769117538827</v>
      </c>
      <c r="AK39" s="225" t="s">
        <v>24</v>
      </c>
      <c r="AL39" s="158" t="s">
        <v>39</v>
      </c>
      <c r="AM39" s="383">
        <f>取引基本表!AR36</f>
        <v>339</v>
      </c>
      <c r="AN39" s="407">
        <f t="shared" si="6"/>
        <v>3.8057816446814483E-3</v>
      </c>
      <c r="AP39" s="225" t="s">
        <v>24</v>
      </c>
      <c r="AQ39" s="158" t="s">
        <v>39</v>
      </c>
      <c r="AR39" s="386">
        <f>取引基本表!AX36</f>
        <v>13587</v>
      </c>
      <c r="AS39" s="387">
        <f>取引基本表!AY36</f>
        <v>0</v>
      </c>
      <c r="AT39" s="387">
        <f>ABS(取引基本表!BB36)</f>
        <v>0</v>
      </c>
      <c r="AU39" s="388">
        <f t="shared" si="11"/>
        <v>0</v>
      </c>
      <c r="AV39" s="411">
        <v>0</v>
      </c>
      <c r="AW39" s="407">
        <v>1</v>
      </c>
    </row>
    <row r="40" spans="1:49" x14ac:dyDescent="0.2">
      <c r="A40" s="225" t="s">
        <v>25</v>
      </c>
      <c r="B40" s="158" t="s">
        <v>40</v>
      </c>
      <c r="C40" s="405">
        <f t="shared" si="0"/>
        <v>0.81742190937087544</v>
      </c>
      <c r="D40" s="406">
        <f t="shared" si="1"/>
        <v>9.815098011956068E-2</v>
      </c>
      <c r="E40" s="406">
        <f t="shared" si="1"/>
        <v>6.1865702766578615E-2</v>
      </c>
      <c r="F40" s="406">
        <f t="shared" si="2"/>
        <v>0.75483108577783953</v>
      </c>
      <c r="G40" s="406">
        <f t="shared" si="2"/>
        <v>0.56450715973863475</v>
      </c>
      <c r="H40" s="407">
        <f t="shared" si="3"/>
        <v>3.0412573673870333E-2</v>
      </c>
      <c r="K40" s="225" t="s">
        <v>25</v>
      </c>
      <c r="L40" s="158" t="s">
        <v>40</v>
      </c>
      <c r="M40" s="383">
        <f>取引基本表!AX37</f>
        <v>11365</v>
      </c>
      <c r="N40" s="367">
        <f>ABS(取引基本表!BB37)</f>
        <v>2075</v>
      </c>
      <c r="O40" s="411">
        <f t="shared" si="4"/>
        <v>0.1825780906291245</v>
      </c>
      <c r="P40" s="407">
        <f t="shared" si="5"/>
        <v>0.81742190937087544</v>
      </c>
      <c r="R40" s="225" t="s">
        <v>25</v>
      </c>
      <c r="S40" s="158" t="s">
        <v>40</v>
      </c>
      <c r="T40" s="365">
        <f>取引基本表!BD37</f>
        <v>14386</v>
      </c>
      <c r="U40" s="446">
        <f>雇用表!AE37</f>
        <v>1412</v>
      </c>
      <c r="V40" s="447">
        <f>雇用表!AE83</f>
        <v>890</v>
      </c>
      <c r="W40" s="413">
        <f t="shared" si="7"/>
        <v>9.815098011956068E-2</v>
      </c>
      <c r="X40" s="413">
        <f t="shared" si="8"/>
        <v>6.1865702766578615E-2</v>
      </c>
      <c r="Z40" s="225" t="s">
        <v>25</v>
      </c>
      <c r="AA40" s="48" t="s">
        <v>40</v>
      </c>
      <c r="AB40" s="454">
        <v>8121</v>
      </c>
      <c r="AC40" s="387">
        <v>85</v>
      </c>
      <c r="AD40" s="387">
        <v>2517</v>
      </c>
      <c r="AE40" s="387">
        <v>159</v>
      </c>
      <c r="AF40" s="387">
        <v>-23</v>
      </c>
      <c r="AG40" s="369">
        <v>14386</v>
      </c>
      <c r="AH40" s="407">
        <f t="shared" si="9"/>
        <v>0.75483108577783953</v>
      </c>
      <c r="AI40" s="411">
        <f t="shared" si="10"/>
        <v>0.56450715973863475</v>
      </c>
      <c r="AK40" s="225" t="s">
        <v>25</v>
      </c>
      <c r="AL40" s="158" t="s">
        <v>40</v>
      </c>
      <c r="AM40" s="383">
        <f>取引基本表!AR37</f>
        <v>2709</v>
      </c>
      <c r="AN40" s="407">
        <f t="shared" si="6"/>
        <v>3.0412573673870333E-2</v>
      </c>
      <c r="AP40" s="225" t="s">
        <v>25</v>
      </c>
      <c r="AQ40" s="158" t="s">
        <v>40</v>
      </c>
      <c r="AR40" s="386">
        <f>取引基本表!AX37</f>
        <v>11365</v>
      </c>
      <c r="AS40" s="387">
        <f>取引基本表!AY37</f>
        <v>5096</v>
      </c>
      <c r="AT40" s="387">
        <f>ABS(取引基本表!BB37)</f>
        <v>2075</v>
      </c>
      <c r="AU40" s="388">
        <f t="shared" si="11"/>
        <v>3021</v>
      </c>
      <c r="AV40" s="411">
        <v>0.13187533136804414</v>
      </c>
      <c r="AW40" s="407">
        <v>0.86812466863195592</v>
      </c>
    </row>
    <row r="41" spans="1:49" x14ac:dyDescent="0.2">
      <c r="A41" s="225" t="s">
        <v>26</v>
      </c>
      <c r="B41" s="158" t="s">
        <v>276</v>
      </c>
      <c r="C41" s="405">
        <f t="shared" si="0"/>
        <v>0.72941623882867468</v>
      </c>
      <c r="D41" s="406">
        <f t="shared" si="1"/>
        <v>0.15680499003725201</v>
      </c>
      <c r="E41" s="406">
        <f t="shared" si="1"/>
        <v>0.15299315602529673</v>
      </c>
      <c r="F41" s="406">
        <f t="shared" si="2"/>
        <v>0.55271593173351818</v>
      </c>
      <c r="G41" s="406">
        <f t="shared" si="2"/>
        <v>0.453348349649138</v>
      </c>
      <c r="H41" s="407">
        <f t="shared" si="3"/>
        <v>5.191131069323604E-2</v>
      </c>
      <c r="K41" s="225" t="s">
        <v>26</v>
      </c>
      <c r="L41" s="158" t="s">
        <v>276</v>
      </c>
      <c r="M41" s="383">
        <f>取引基本表!AX38</f>
        <v>15777</v>
      </c>
      <c r="N41" s="367">
        <f>ABS(取引基本表!BB38)</f>
        <v>4269</v>
      </c>
      <c r="O41" s="411">
        <f t="shared" si="4"/>
        <v>0.27058376117132532</v>
      </c>
      <c r="P41" s="407">
        <f t="shared" si="5"/>
        <v>0.72941623882867468</v>
      </c>
      <c r="R41" s="225" t="s">
        <v>26</v>
      </c>
      <c r="S41" s="158" t="s">
        <v>276</v>
      </c>
      <c r="T41" s="365">
        <f>取引基本表!BD38</f>
        <v>11543</v>
      </c>
      <c r="U41" s="446">
        <f>雇用表!AE38</f>
        <v>1810</v>
      </c>
      <c r="V41" s="447">
        <f>雇用表!AE84</f>
        <v>1766</v>
      </c>
      <c r="W41" s="413">
        <f t="shared" si="7"/>
        <v>0.15680499003725201</v>
      </c>
      <c r="X41" s="413">
        <f t="shared" si="8"/>
        <v>0.15299315602529673</v>
      </c>
      <c r="Z41" s="225" t="s">
        <v>26</v>
      </c>
      <c r="AA41" s="48" t="s">
        <v>276</v>
      </c>
      <c r="AB41" s="454">
        <v>5233</v>
      </c>
      <c r="AC41" s="387">
        <v>383</v>
      </c>
      <c r="AD41" s="387">
        <v>742</v>
      </c>
      <c r="AE41" s="387">
        <v>171</v>
      </c>
      <c r="AF41" s="387">
        <v>-149</v>
      </c>
      <c r="AG41" s="369">
        <v>11543</v>
      </c>
      <c r="AH41" s="407">
        <f t="shared" si="9"/>
        <v>0.55271593173351818</v>
      </c>
      <c r="AI41" s="411">
        <f t="shared" si="10"/>
        <v>0.453348349649138</v>
      </c>
      <c r="AK41" s="225" t="s">
        <v>26</v>
      </c>
      <c r="AL41" s="158" t="s">
        <v>276</v>
      </c>
      <c r="AM41" s="383">
        <f>取引基本表!AR38</f>
        <v>4624</v>
      </c>
      <c r="AN41" s="407">
        <f t="shared" si="6"/>
        <v>5.191131069323604E-2</v>
      </c>
      <c r="AP41" s="225" t="s">
        <v>26</v>
      </c>
      <c r="AQ41" s="158" t="s">
        <v>276</v>
      </c>
      <c r="AR41" s="386">
        <f>取引基本表!AX38</f>
        <v>15777</v>
      </c>
      <c r="AS41" s="387">
        <f>取引基本表!AY38</f>
        <v>35</v>
      </c>
      <c r="AT41" s="387">
        <f>ABS(取引基本表!BB38)</f>
        <v>4269</v>
      </c>
      <c r="AU41" s="388">
        <f t="shared" si="11"/>
        <v>-4234</v>
      </c>
      <c r="AV41" s="411">
        <v>5.6596812691101581E-5</v>
      </c>
      <c r="AW41" s="407">
        <v>0.9999434031873089</v>
      </c>
    </row>
    <row r="42" spans="1:49" x14ac:dyDescent="0.2">
      <c r="A42" s="225" t="s">
        <v>51</v>
      </c>
      <c r="B42" s="158" t="s">
        <v>367</v>
      </c>
      <c r="C42" s="405">
        <f t="shared" ref="C42:C47" si="12">P42</f>
        <v>0.64552736982643522</v>
      </c>
      <c r="D42" s="406">
        <f t="shared" ref="D42:E47" si="13">W42</f>
        <v>0.32956878850102672</v>
      </c>
      <c r="E42" s="406">
        <f t="shared" si="13"/>
        <v>0.30492813141683778</v>
      </c>
      <c r="F42" s="406">
        <f t="shared" ref="F42:G46" si="14">AH42</f>
        <v>0.5462012320328542</v>
      </c>
      <c r="G42" s="406">
        <f t="shared" si="14"/>
        <v>0.48562628336755648</v>
      </c>
      <c r="H42" s="407">
        <f t="shared" ref="H42:H47" si="15">AN42</f>
        <v>1.1765366264383946E-2</v>
      </c>
      <c r="K42" s="225" t="s">
        <v>51</v>
      </c>
      <c r="L42" s="158" t="s">
        <v>367</v>
      </c>
      <c r="M42" s="383">
        <f>取引基本表!AX39</f>
        <v>1498</v>
      </c>
      <c r="N42" s="367">
        <f>ABS(取引基本表!BB39)</f>
        <v>531</v>
      </c>
      <c r="O42" s="411">
        <f t="shared" ref="O42:O47" si="16">N42/M42</f>
        <v>0.35447263017356473</v>
      </c>
      <c r="P42" s="407">
        <f t="shared" si="5"/>
        <v>0.64552736982643522</v>
      </c>
      <c r="R42" s="225" t="s">
        <v>51</v>
      </c>
      <c r="S42" s="158" t="s">
        <v>367</v>
      </c>
      <c r="T42" s="365">
        <f>取引基本表!BD39</f>
        <v>974</v>
      </c>
      <c r="U42" s="446">
        <f>雇用表!AE39</f>
        <v>321</v>
      </c>
      <c r="V42" s="447">
        <f>雇用表!AE85</f>
        <v>297</v>
      </c>
      <c r="W42" s="413">
        <f t="shared" si="7"/>
        <v>0.32956878850102672</v>
      </c>
      <c r="X42" s="413">
        <f t="shared" si="8"/>
        <v>0.30492813141683778</v>
      </c>
      <c r="Z42" s="225" t="s">
        <v>51</v>
      </c>
      <c r="AA42" s="48" t="s">
        <v>367</v>
      </c>
      <c r="AB42" s="454">
        <v>473</v>
      </c>
      <c r="AC42" s="387">
        <v>-16</v>
      </c>
      <c r="AD42" s="387">
        <v>59</v>
      </c>
      <c r="AE42" s="387">
        <v>33</v>
      </c>
      <c r="AF42" s="387">
        <v>-17</v>
      </c>
      <c r="AG42" s="369">
        <v>974</v>
      </c>
      <c r="AH42" s="407">
        <f t="shared" ref="AH42:AH47" si="17">SUM(AB42:AF42)/AG42</f>
        <v>0.5462012320328542</v>
      </c>
      <c r="AI42" s="411">
        <f t="shared" ref="AI42:AI47" si="18">AB42/AG42</f>
        <v>0.48562628336755648</v>
      </c>
      <c r="AK42" s="225" t="s">
        <v>51</v>
      </c>
      <c r="AL42" s="158" t="s">
        <v>367</v>
      </c>
      <c r="AM42" s="383">
        <f>取引基本表!AR39</f>
        <v>1048</v>
      </c>
      <c r="AN42" s="407">
        <f t="shared" si="6"/>
        <v>1.1765366264383946E-2</v>
      </c>
      <c r="AP42" s="225" t="s">
        <v>51</v>
      </c>
      <c r="AQ42" s="158" t="s">
        <v>367</v>
      </c>
      <c r="AR42" s="386">
        <f>取引基本表!AX39</f>
        <v>1498</v>
      </c>
      <c r="AS42" s="387">
        <f>取引基本表!AY39</f>
        <v>7</v>
      </c>
      <c r="AT42" s="387">
        <f>ABS(取引基本表!BB39)</f>
        <v>531</v>
      </c>
      <c r="AU42" s="388">
        <f t="shared" si="11"/>
        <v>-524</v>
      </c>
      <c r="AV42" s="411">
        <v>6.3071491241979305E-2</v>
      </c>
      <c r="AW42" s="407">
        <v>0.93692850875802069</v>
      </c>
    </row>
    <row r="43" spans="1:49" x14ac:dyDescent="0.2">
      <c r="A43" s="225" t="s">
        <v>194</v>
      </c>
      <c r="B43" s="158" t="s">
        <v>41</v>
      </c>
      <c r="C43" s="405">
        <f t="shared" si="12"/>
        <v>0.44974585997704541</v>
      </c>
      <c r="D43" s="406">
        <f t="shared" si="13"/>
        <v>9.4481668297824284E-2</v>
      </c>
      <c r="E43" s="406">
        <f t="shared" si="13"/>
        <v>6.9412030414815931E-2</v>
      </c>
      <c r="F43" s="406">
        <f t="shared" si="14"/>
        <v>0.57336445080177667</v>
      </c>
      <c r="G43" s="406">
        <f t="shared" si="14"/>
        <v>0.36430023338101331</v>
      </c>
      <c r="H43" s="407">
        <f t="shared" si="15"/>
        <v>3.2949761436991298E-2</v>
      </c>
      <c r="K43" s="225" t="s">
        <v>194</v>
      </c>
      <c r="L43" s="158" t="s">
        <v>41</v>
      </c>
      <c r="M43" s="383">
        <f>取引基本表!AX40</f>
        <v>24396</v>
      </c>
      <c r="N43" s="367">
        <f>ABS(取引基本表!BB40)</f>
        <v>13424</v>
      </c>
      <c r="O43" s="411">
        <f t="shared" si="16"/>
        <v>0.55025414002295459</v>
      </c>
      <c r="P43" s="407">
        <f t="shared" si="5"/>
        <v>0.44974585997704541</v>
      </c>
      <c r="R43" s="225" t="s">
        <v>194</v>
      </c>
      <c r="S43" s="158" t="s">
        <v>41</v>
      </c>
      <c r="T43" s="365">
        <f>取引基本表!BD40</f>
        <v>13283</v>
      </c>
      <c r="U43" s="446">
        <f>雇用表!AE40</f>
        <v>1255</v>
      </c>
      <c r="V43" s="447">
        <f>雇用表!AE86</f>
        <v>922</v>
      </c>
      <c r="W43" s="413">
        <f t="shared" si="7"/>
        <v>9.4481668297824284E-2</v>
      </c>
      <c r="X43" s="413">
        <f t="shared" si="8"/>
        <v>6.9412030414815931E-2</v>
      </c>
      <c r="Z43" s="225" t="s">
        <v>194</v>
      </c>
      <c r="AA43" s="48" t="s">
        <v>41</v>
      </c>
      <c r="AB43" s="454">
        <v>4839</v>
      </c>
      <c r="AC43" s="387">
        <v>1087</v>
      </c>
      <c r="AD43" s="387">
        <v>1029</v>
      </c>
      <c r="AE43" s="387">
        <v>662</v>
      </c>
      <c r="AF43" s="387">
        <v>-1</v>
      </c>
      <c r="AG43" s="369">
        <v>13283</v>
      </c>
      <c r="AH43" s="407">
        <f t="shared" si="17"/>
        <v>0.57336445080177667</v>
      </c>
      <c r="AI43" s="411">
        <f t="shared" si="18"/>
        <v>0.36430023338101331</v>
      </c>
      <c r="AK43" s="225" t="s">
        <v>194</v>
      </c>
      <c r="AL43" s="158" t="s">
        <v>41</v>
      </c>
      <c r="AM43" s="383">
        <f>取引基本表!AR40</f>
        <v>2935</v>
      </c>
      <c r="AN43" s="407">
        <f t="shared" si="6"/>
        <v>3.2949761436991298E-2</v>
      </c>
      <c r="AP43" s="225" t="s">
        <v>194</v>
      </c>
      <c r="AQ43" s="158" t="s">
        <v>41</v>
      </c>
      <c r="AR43" s="386">
        <f>取引基本表!AX40</f>
        <v>24396</v>
      </c>
      <c r="AS43" s="387">
        <f>取引基本表!AY40</f>
        <v>2311</v>
      </c>
      <c r="AT43" s="387">
        <f>ABS(取引基本表!BB40)</f>
        <v>13424</v>
      </c>
      <c r="AU43" s="388">
        <f t="shared" si="11"/>
        <v>-11113</v>
      </c>
      <c r="AV43" s="411">
        <v>0.35331229564204947</v>
      </c>
      <c r="AW43" s="407">
        <v>0.64668770435795053</v>
      </c>
    </row>
    <row r="44" spans="1:49" x14ac:dyDescent="0.2">
      <c r="A44" s="225" t="s">
        <v>205</v>
      </c>
      <c r="B44" s="158" t="s">
        <v>345</v>
      </c>
      <c r="C44" s="405">
        <f t="shared" si="12"/>
        <v>0.68535687071374141</v>
      </c>
      <c r="D44" s="406">
        <f t="shared" si="13"/>
        <v>0.16265649452269171</v>
      </c>
      <c r="E44" s="406">
        <f t="shared" si="13"/>
        <v>0.12729851330203443</v>
      </c>
      <c r="F44" s="406">
        <f t="shared" si="14"/>
        <v>0.52366979655712054</v>
      </c>
      <c r="G44" s="406">
        <f t="shared" si="14"/>
        <v>0.27039319248826293</v>
      </c>
      <c r="H44" s="407">
        <f t="shared" si="15"/>
        <v>0.11684535503788943</v>
      </c>
      <c r="K44" s="225" t="s">
        <v>205</v>
      </c>
      <c r="L44" s="158" t="s">
        <v>277</v>
      </c>
      <c r="M44" s="383">
        <f>取引基本表!AX41</f>
        <v>15748</v>
      </c>
      <c r="N44" s="367">
        <f>ABS(取引基本表!BB41)</f>
        <v>4955</v>
      </c>
      <c r="O44" s="411">
        <f t="shared" si="16"/>
        <v>0.31464312928625859</v>
      </c>
      <c r="P44" s="407">
        <f>1-O44</f>
        <v>0.68535687071374141</v>
      </c>
      <c r="R44" s="225" t="s">
        <v>205</v>
      </c>
      <c r="S44" s="158" t="s">
        <v>360</v>
      </c>
      <c r="T44" s="365">
        <f>取引基本表!BD41</f>
        <v>20448</v>
      </c>
      <c r="U44" s="446">
        <f>雇用表!AE41</f>
        <v>3326</v>
      </c>
      <c r="V44" s="447">
        <f>雇用表!AE87</f>
        <v>2603</v>
      </c>
      <c r="W44" s="413">
        <f t="shared" si="7"/>
        <v>0.16265649452269171</v>
      </c>
      <c r="X44" s="413">
        <f t="shared" si="8"/>
        <v>0.12729851330203443</v>
      </c>
      <c r="Z44" s="225" t="s">
        <v>205</v>
      </c>
      <c r="AA44" s="48" t="s">
        <v>42</v>
      </c>
      <c r="AB44" s="454">
        <v>5529</v>
      </c>
      <c r="AC44" s="387">
        <v>1930</v>
      </c>
      <c r="AD44" s="387">
        <v>2041</v>
      </c>
      <c r="AE44" s="387">
        <v>1208</v>
      </c>
      <c r="AF44" s="387">
        <v>0</v>
      </c>
      <c r="AG44" s="369">
        <v>20448</v>
      </c>
      <c r="AH44" s="407">
        <f t="shared" si="17"/>
        <v>0.52366979655712054</v>
      </c>
      <c r="AI44" s="411">
        <f t="shared" si="18"/>
        <v>0.27039319248826293</v>
      </c>
      <c r="AK44" s="225" t="s">
        <v>205</v>
      </c>
      <c r="AL44" s="158" t="s">
        <v>42</v>
      </c>
      <c r="AM44" s="383">
        <f>取引基本表!AR41</f>
        <v>10408</v>
      </c>
      <c r="AN44" s="407">
        <f t="shared" si="6"/>
        <v>0.11684535503788943</v>
      </c>
      <c r="AP44" s="225" t="s">
        <v>200</v>
      </c>
      <c r="AQ44" s="158" t="s">
        <v>42</v>
      </c>
      <c r="AR44" s="386">
        <f>取引基本表!AX41</f>
        <v>15748</v>
      </c>
      <c r="AS44" s="387">
        <f>取引基本表!AY41</f>
        <v>9655</v>
      </c>
      <c r="AT44" s="387">
        <f>ABS(取引基本表!BB41)</f>
        <v>4955</v>
      </c>
      <c r="AU44" s="388">
        <f t="shared" si="11"/>
        <v>4700</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1766</v>
      </c>
      <c r="N45" s="367">
        <f>ABS(取引基本表!BB42)</f>
        <v>0</v>
      </c>
      <c r="O45" s="411">
        <f t="shared" si="16"/>
        <v>0</v>
      </c>
      <c r="P45" s="407">
        <f>1-O45</f>
        <v>1</v>
      </c>
      <c r="R45" s="225" t="s">
        <v>341</v>
      </c>
      <c r="S45" s="158" t="s">
        <v>278</v>
      </c>
      <c r="T45" s="365">
        <f>取引基本表!BD42</f>
        <v>1766</v>
      </c>
      <c r="U45" s="446">
        <f>雇用表!AE42</f>
        <v>0</v>
      </c>
      <c r="V45" s="447">
        <f>雇用表!AE88</f>
        <v>0</v>
      </c>
      <c r="W45" s="413">
        <f t="shared" si="7"/>
        <v>0</v>
      </c>
      <c r="X45" s="413">
        <f t="shared" si="8"/>
        <v>0</v>
      </c>
      <c r="Z45" s="225" t="s">
        <v>341</v>
      </c>
      <c r="AA45" s="48" t="s">
        <v>278</v>
      </c>
      <c r="AB45" s="454">
        <v>0</v>
      </c>
      <c r="AC45" s="387">
        <v>0</v>
      </c>
      <c r="AD45" s="387">
        <v>0</v>
      </c>
      <c r="AE45" s="387">
        <v>0</v>
      </c>
      <c r="AF45" s="387">
        <v>0</v>
      </c>
      <c r="AG45" s="369">
        <v>1766</v>
      </c>
      <c r="AH45" s="407">
        <v>0</v>
      </c>
      <c r="AI45" s="411">
        <v>0</v>
      </c>
      <c r="AK45" s="225" t="s">
        <v>341</v>
      </c>
      <c r="AL45" s="158" t="s">
        <v>278</v>
      </c>
      <c r="AM45" s="383">
        <f>取引基本表!AR42</f>
        <v>0</v>
      </c>
      <c r="AN45" s="407">
        <f t="shared" si="6"/>
        <v>0</v>
      </c>
      <c r="AP45" s="225" t="s">
        <v>201</v>
      </c>
      <c r="AQ45" s="158" t="s">
        <v>278</v>
      </c>
      <c r="AR45" s="386">
        <f>取引基本表!AX42</f>
        <v>1766</v>
      </c>
      <c r="AS45" s="387">
        <f>取引基本表!AY42</f>
        <v>0</v>
      </c>
      <c r="AT45" s="387">
        <f>ABS(取引基本表!BB42)</f>
        <v>0</v>
      </c>
      <c r="AU45" s="388">
        <f t="shared" si="11"/>
        <v>0</v>
      </c>
      <c r="AV45" s="411">
        <v>0</v>
      </c>
      <c r="AW45" s="407">
        <v>1</v>
      </c>
    </row>
    <row r="46" spans="1:49" x14ac:dyDescent="0.2">
      <c r="A46" s="225" t="s">
        <v>342</v>
      </c>
      <c r="B46" s="158" t="s">
        <v>279</v>
      </c>
      <c r="C46" s="405">
        <f t="shared" si="12"/>
        <v>1</v>
      </c>
      <c r="D46" s="406">
        <f t="shared" si="13"/>
        <v>7.7196232823838196E-4</v>
      </c>
      <c r="E46" s="406">
        <f t="shared" si="13"/>
        <v>2.1614945190674695E-3</v>
      </c>
      <c r="F46" s="406">
        <f t="shared" si="14"/>
        <v>0.31310792033348772</v>
      </c>
      <c r="G46" s="406">
        <f t="shared" si="14"/>
        <v>9.2635479388605835E-3</v>
      </c>
      <c r="H46" s="407">
        <f t="shared" si="15"/>
        <v>4.7106371035644121E-2</v>
      </c>
      <c r="K46" s="225" t="s">
        <v>342</v>
      </c>
      <c r="L46" s="158" t="s">
        <v>279</v>
      </c>
      <c r="M46" s="383">
        <f>取引基本表!AX43</f>
        <v>6463</v>
      </c>
      <c r="N46" s="367">
        <f>ABS(取引基本表!BB43)</f>
        <v>0</v>
      </c>
      <c r="O46" s="411">
        <f t="shared" si="16"/>
        <v>0</v>
      </c>
      <c r="P46" s="407">
        <f>1-O46</f>
        <v>1</v>
      </c>
      <c r="R46" s="225" t="s">
        <v>342</v>
      </c>
      <c r="S46" s="158" t="s">
        <v>279</v>
      </c>
      <c r="T46" s="365">
        <f>取引基本表!BD43</f>
        <v>6477</v>
      </c>
      <c r="U46" s="446">
        <f>雇用表!AE43</f>
        <v>5</v>
      </c>
      <c r="V46" s="447">
        <f>雇用表!AE89</f>
        <v>14</v>
      </c>
      <c r="W46" s="413">
        <f t="shared" si="7"/>
        <v>7.7196232823838196E-4</v>
      </c>
      <c r="X46" s="413">
        <f t="shared" si="8"/>
        <v>2.1614945190674695E-3</v>
      </c>
      <c r="Z46" s="225" t="s">
        <v>342</v>
      </c>
      <c r="AA46" s="48" t="s">
        <v>279</v>
      </c>
      <c r="AB46" s="454">
        <v>60</v>
      </c>
      <c r="AC46" s="387">
        <v>1676</v>
      </c>
      <c r="AD46" s="387">
        <v>233</v>
      </c>
      <c r="AE46" s="387">
        <v>83</v>
      </c>
      <c r="AF46" s="387">
        <v>-24</v>
      </c>
      <c r="AG46" s="369">
        <v>6477</v>
      </c>
      <c r="AH46" s="407">
        <f t="shared" si="17"/>
        <v>0.31310792033348772</v>
      </c>
      <c r="AI46" s="411">
        <f t="shared" si="18"/>
        <v>9.2635479388605835E-3</v>
      </c>
      <c r="AK46" s="225" t="s">
        <v>342</v>
      </c>
      <c r="AL46" s="158" t="s">
        <v>279</v>
      </c>
      <c r="AM46" s="383">
        <f>取引基本表!AR43</f>
        <v>4196</v>
      </c>
      <c r="AN46" s="407">
        <f t="shared" si="6"/>
        <v>4.7106371035644121E-2</v>
      </c>
      <c r="AP46" s="225" t="s">
        <v>202</v>
      </c>
      <c r="AQ46" s="158" t="s">
        <v>279</v>
      </c>
      <c r="AR46" s="386">
        <f>取引基本表!AX43</f>
        <v>6463</v>
      </c>
      <c r="AS46" s="387">
        <f>取引基本表!AY43</f>
        <v>14</v>
      </c>
      <c r="AT46" s="387">
        <f>ABS(取引基本表!BB43)</f>
        <v>0</v>
      </c>
      <c r="AU46" s="388">
        <f t="shared" si="11"/>
        <v>14</v>
      </c>
      <c r="AV46" s="411">
        <v>6.99850635196259E-3</v>
      </c>
      <c r="AW46" s="407">
        <v>0.99300149364803736</v>
      </c>
    </row>
    <row r="47" spans="1:49" x14ac:dyDescent="0.2">
      <c r="A47" s="226" t="s">
        <v>347</v>
      </c>
      <c r="B47" s="227" t="s">
        <v>43</v>
      </c>
      <c r="C47" s="408">
        <f t="shared" si="12"/>
        <v>0.38982283979167087</v>
      </c>
      <c r="D47" s="409">
        <f t="shared" si="13"/>
        <v>5.7416673181664192E-2</v>
      </c>
      <c r="E47" s="409">
        <f t="shared" si="13"/>
        <v>4.8986266385218774E-2</v>
      </c>
      <c r="F47" s="409">
        <f>AH47</f>
        <v>0.43488259974461208</v>
      </c>
      <c r="G47" s="409">
        <f>AI47</f>
        <v>0.23326731469175374</v>
      </c>
      <c r="H47" s="410">
        <f t="shared" si="15"/>
        <v>1</v>
      </c>
      <c r="K47" s="226" t="s">
        <v>347</v>
      </c>
      <c r="L47" s="228" t="s">
        <v>43</v>
      </c>
      <c r="M47" s="384">
        <f>取引基本表!AX44</f>
        <v>397832</v>
      </c>
      <c r="N47" s="385">
        <f>ABS(取引基本表!BB44)</f>
        <v>242748</v>
      </c>
      <c r="O47" s="412">
        <f t="shared" si="16"/>
        <v>0.61017716020832913</v>
      </c>
      <c r="P47" s="410">
        <f>1-O47</f>
        <v>0.38982283979167087</v>
      </c>
      <c r="R47" s="226" t="s">
        <v>347</v>
      </c>
      <c r="S47" s="228" t="s">
        <v>43</v>
      </c>
      <c r="T47" s="366">
        <f>取引基本表!BD44</f>
        <v>460476</v>
      </c>
      <c r="U47" s="448">
        <f>雇用表!AE44</f>
        <v>26439</v>
      </c>
      <c r="V47" s="449">
        <f>雇用表!AE90</f>
        <v>22557</v>
      </c>
      <c r="W47" s="414">
        <f t="shared" si="7"/>
        <v>5.7416673181664192E-2</v>
      </c>
      <c r="X47" s="414">
        <f t="shared" si="8"/>
        <v>4.8986266385218774E-2</v>
      </c>
      <c r="Z47" s="226" t="s">
        <v>347</v>
      </c>
      <c r="AA47" s="229" t="s">
        <v>43</v>
      </c>
      <c r="AB47" s="455">
        <v>107414</v>
      </c>
      <c r="AC47" s="390">
        <v>21631</v>
      </c>
      <c r="AD47" s="390">
        <v>60318</v>
      </c>
      <c r="AE47" s="390">
        <v>11757</v>
      </c>
      <c r="AF47" s="390">
        <v>-867</v>
      </c>
      <c r="AG47" s="370">
        <v>460476</v>
      </c>
      <c r="AH47" s="410">
        <f t="shared" si="17"/>
        <v>0.43488259974461208</v>
      </c>
      <c r="AI47" s="412">
        <f t="shared" si="18"/>
        <v>0.23326731469175374</v>
      </c>
      <c r="AK47" s="226" t="s">
        <v>347</v>
      </c>
      <c r="AL47" s="228" t="s">
        <v>43</v>
      </c>
      <c r="AM47" s="384">
        <f>取引基本表!AR44</f>
        <v>89075</v>
      </c>
      <c r="AN47" s="410">
        <f t="shared" si="6"/>
        <v>1</v>
      </c>
      <c r="AP47" s="226" t="s">
        <v>203</v>
      </c>
      <c r="AQ47" s="228" t="s">
        <v>43</v>
      </c>
      <c r="AR47" s="389">
        <f>取引基本表!AX44</f>
        <v>397832</v>
      </c>
      <c r="AS47" s="390">
        <f>取引基本表!AY44</f>
        <v>305392</v>
      </c>
      <c r="AT47" s="391">
        <f>ABS(取引基本表!BB44)</f>
        <v>242748</v>
      </c>
      <c r="AU47" s="392">
        <f t="shared" si="11"/>
        <v>62644</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181855</v>
      </c>
      <c r="AS49" s="231">
        <f>SUM(AS12:AS29)+AS45</f>
        <v>266979</v>
      </c>
      <c r="AT49" s="231">
        <f>SUM(AT12:AT29)+AT45</f>
        <v>148042</v>
      </c>
      <c r="AU49" s="231">
        <f>SUM(AU12:AU29)+AU45</f>
        <v>118937</v>
      </c>
      <c r="AV49" s="230">
        <f>AT49/AR49</f>
        <v>0.81406615160430018</v>
      </c>
      <c r="AW49" s="230">
        <f>1-AV49</f>
        <v>0.18593384839569982</v>
      </c>
    </row>
    <row r="50" spans="43:49" x14ac:dyDescent="0.2">
      <c r="AQ50" s="48" t="s">
        <v>394</v>
      </c>
      <c r="AR50" s="231">
        <f>SUM(AR8:AR11)+SUM(AR30:AR44)+AR46</f>
        <v>215977</v>
      </c>
      <c r="AS50" s="231">
        <f>SUM(AS8:AS11)+SUM(AS30:AS44)+AS46</f>
        <v>38413</v>
      </c>
      <c r="AT50" s="231">
        <f>SUM(AT8:AT11)+SUM(AT30:AT44)+AT46</f>
        <v>94706</v>
      </c>
      <c r="AU50" s="231">
        <f>SUM(AU8:AU11)+SUM(AU30:AU44)+AU46</f>
        <v>-56293</v>
      </c>
      <c r="AV50" s="230">
        <f>AT50/AR50</f>
        <v>0.43850039587548673</v>
      </c>
      <c r="AW50" s="230">
        <f>1-AV50</f>
        <v>0.56149960412451327</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B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495</v>
      </c>
      <c r="D5" s="269">
        <v>0</v>
      </c>
      <c r="E5" s="269">
        <v>0</v>
      </c>
      <c r="F5" s="269">
        <v>0</v>
      </c>
      <c r="G5" s="269">
        <v>4842</v>
      </c>
      <c r="H5" s="269">
        <v>10</v>
      </c>
      <c r="I5" s="269">
        <v>5</v>
      </c>
      <c r="J5" s="269">
        <v>26</v>
      </c>
      <c r="K5" s="269">
        <v>0</v>
      </c>
      <c r="L5" s="269">
        <v>5</v>
      </c>
      <c r="M5" s="269">
        <v>1</v>
      </c>
      <c r="N5" s="269">
        <v>0</v>
      </c>
      <c r="O5" s="269">
        <v>0</v>
      </c>
      <c r="P5" s="269">
        <v>0</v>
      </c>
      <c r="Q5" s="269">
        <v>0</v>
      </c>
      <c r="R5" s="269">
        <v>0</v>
      </c>
      <c r="S5" s="269">
        <v>0</v>
      </c>
      <c r="T5" s="269">
        <v>0</v>
      </c>
      <c r="U5" s="269">
        <v>0</v>
      </c>
      <c r="V5" s="269">
        <v>0</v>
      </c>
      <c r="W5" s="269">
        <v>0</v>
      </c>
      <c r="X5" s="269">
        <v>42</v>
      </c>
      <c r="Y5" s="269">
        <v>11</v>
      </c>
      <c r="Z5" s="269">
        <v>0</v>
      </c>
      <c r="AA5" s="269">
        <v>0</v>
      </c>
      <c r="AB5" s="269">
        <v>0</v>
      </c>
      <c r="AC5" s="269">
        <v>2</v>
      </c>
      <c r="AD5" s="269">
        <v>0</v>
      </c>
      <c r="AE5" s="269">
        <v>0</v>
      </c>
      <c r="AF5" s="269">
        <v>1</v>
      </c>
      <c r="AG5" s="269">
        <v>0</v>
      </c>
      <c r="AH5" s="269">
        <v>0</v>
      </c>
      <c r="AI5" s="269">
        <v>34</v>
      </c>
      <c r="AJ5" s="269">
        <v>20</v>
      </c>
      <c r="AK5" s="269">
        <v>2</v>
      </c>
      <c r="AL5" s="269">
        <v>0</v>
      </c>
      <c r="AM5" s="269">
        <v>351</v>
      </c>
      <c r="AN5" s="269">
        <v>0</v>
      </c>
      <c r="AO5" s="269">
        <v>0</v>
      </c>
      <c r="AP5" s="270">
        <v>5847</v>
      </c>
      <c r="AQ5" s="269">
        <v>23</v>
      </c>
      <c r="AR5" s="269">
        <v>951</v>
      </c>
      <c r="AS5" s="269">
        <v>0</v>
      </c>
      <c r="AT5" s="269">
        <v>0</v>
      </c>
      <c r="AU5" s="269">
        <v>11</v>
      </c>
      <c r="AV5" s="269">
        <v>0</v>
      </c>
      <c r="AW5" s="270">
        <v>985</v>
      </c>
      <c r="AX5" s="269">
        <v>6832</v>
      </c>
      <c r="AY5" s="270">
        <v>1820</v>
      </c>
      <c r="AZ5" s="270">
        <v>2805</v>
      </c>
      <c r="BA5" s="269">
        <v>8652</v>
      </c>
      <c r="BB5" s="270">
        <v>-5144</v>
      </c>
      <c r="BC5" s="269">
        <v>-2339</v>
      </c>
      <c r="BD5" s="270">
        <v>3508</v>
      </c>
      <c r="BE5" s="271"/>
      <c r="BG5" s="267" t="s">
        <v>442</v>
      </c>
      <c r="BH5" s="272" t="s">
        <v>443</v>
      </c>
      <c r="BI5" s="273">
        <f>AX5</f>
        <v>6832</v>
      </c>
      <c r="BJ5" s="274">
        <f>ABS(BB5)</f>
        <v>5144</v>
      </c>
      <c r="BK5" s="275">
        <f>BJ5/BI5</f>
        <v>0.75292740046838402</v>
      </c>
      <c r="BL5" s="276">
        <f>1-BK5</f>
        <v>0.24707259953161598</v>
      </c>
      <c r="BM5" s="277"/>
      <c r="BN5" s="267" t="s">
        <v>442</v>
      </c>
      <c r="BO5" s="272" t="s">
        <v>443</v>
      </c>
      <c r="BP5" s="278">
        <f>AY5</f>
        <v>1820</v>
      </c>
      <c r="BQ5" s="279">
        <f>ABS(BB5)</f>
        <v>5144</v>
      </c>
      <c r="BR5" s="280">
        <f>BP5-BQ5</f>
        <v>-3324</v>
      </c>
      <c r="BS5" s="277"/>
    </row>
    <row r="6" spans="1:71" x14ac:dyDescent="0.2">
      <c r="A6" s="267" t="s">
        <v>444</v>
      </c>
      <c r="B6" s="268" t="s">
        <v>445</v>
      </c>
      <c r="C6" s="269">
        <v>1</v>
      </c>
      <c r="D6" s="269">
        <v>3</v>
      </c>
      <c r="E6" s="269">
        <v>0</v>
      </c>
      <c r="F6" s="269">
        <v>0</v>
      </c>
      <c r="G6" s="269">
        <v>11</v>
      </c>
      <c r="H6" s="269">
        <v>0</v>
      </c>
      <c r="I6" s="269">
        <v>100</v>
      </c>
      <c r="J6" s="269">
        <v>4</v>
      </c>
      <c r="K6" s="269">
        <v>0</v>
      </c>
      <c r="L6" s="269">
        <v>0</v>
      </c>
      <c r="M6" s="269">
        <v>0</v>
      </c>
      <c r="N6" s="269">
        <v>0</v>
      </c>
      <c r="O6" s="269">
        <v>0</v>
      </c>
      <c r="P6" s="269">
        <v>0</v>
      </c>
      <c r="Q6" s="269">
        <v>0</v>
      </c>
      <c r="R6" s="269">
        <v>0</v>
      </c>
      <c r="S6" s="269">
        <v>0</v>
      </c>
      <c r="T6" s="269">
        <v>0</v>
      </c>
      <c r="U6" s="269">
        <v>0</v>
      </c>
      <c r="V6" s="269">
        <v>0</v>
      </c>
      <c r="W6" s="269">
        <v>0</v>
      </c>
      <c r="X6" s="269">
        <v>4</v>
      </c>
      <c r="Y6" s="269">
        <v>0</v>
      </c>
      <c r="Z6" s="269">
        <v>0</v>
      </c>
      <c r="AA6" s="269">
        <v>0</v>
      </c>
      <c r="AB6" s="269">
        <v>0</v>
      </c>
      <c r="AC6" s="269">
        <v>0</v>
      </c>
      <c r="AD6" s="269">
        <v>0</v>
      </c>
      <c r="AE6" s="269">
        <v>0</v>
      </c>
      <c r="AF6" s="269">
        <v>0</v>
      </c>
      <c r="AG6" s="269">
        <v>0</v>
      </c>
      <c r="AH6" s="269">
        <v>0</v>
      </c>
      <c r="AI6" s="269">
        <v>1</v>
      </c>
      <c r="AJ6" s="269">
        <v>0</v>
      </c>
      <c r="AK6" s="269">
        <v>0</v>
      </c>
      <c r="AL6" s="269">
        <v>0</v>
      </c>
      <c r="AM6" s="269">
        <v>20</v>
      </c>
      <c r="AN6" s="269">
        <v>0</v>
      </c>
      <c r="AO6" s="269">
        <v>0</v>
      </c>
      <c r="AP6" s="270">
        <v>144</v>
      </c>
      <c r="AQ6" s="269">
        <v>1</v>
      </c>
      <c r="AR6" s="269">
        <v>51</v>
      </c>
      <c r="AS6" s="269">
        <v>0</v>
      </c>
      <c r="AT6" s="269">
        <v>0</v>
      </c>
      <c r="AU6" s="269">
        <v>0</v>
      </c>
      <c r="AV6" s="269">
        <v>9</v>
      </c>
      <c r="AW6" s="270">
        <v>61</v>
      </c>
      <c r="AX6" s="269">
        <v>205</v>
      </c>
      <c r="AY6" s="270">
        <v>2</v>
      </c>
      <c r="AZ6" s="270">
        <v>63</v>
      </c>
      <c r="BA6" s="269">
        <v>207</v>
      </c>
      <c r="BB6" s="270">
        <v>-185</v>
      </c>
      <c r="BC6" s="269">
        <v>-122</v>
      </c>
      <c r="BD6" s="270">
        <v>22</v>
      </c>
      <c r="BE6" s="271"/>
      <c r="BG6" s="267" t="s">
        <v>444</v>
      </c>
      <c r="BH6" s="272" t="s">
        <v>445</v>
      </c>
      <c r="BI6" s="273">
        <f t="shared" ref="BI6:BI44" si="0">AX6</f>
        <v>205</v>
      </c>
      <c r="BJ6" s="274">
        <f t="shared" ref="BJ6:BJ44" si="1">ABS(BB6)</f>
        <v>185</v>
      </c>
      <c r="BK6" s="275">
        <f t="shared" ref="BK6:BK44" si="2">BJ6/BI6</f>
        <v>0.90243902439024393</v>
      </c>
      <c r="BL6" s="276">
        <f t="shared" ref="BL6:BL44" si="3">1-BK6</f>
        <v>9.7560975609756073E-2</v>
      </c>
      <c r="BM6" s="277"/>
      <c r="BN6" s="267" t="s">
        <v>444</v>
      </c>
      <c r="BO6" s="272" t="s">
        <v>445</v>
      </c>
      <c r="BP6" s="278">
        <f t="shared" ref="BP6:BP44" si="4">AY6</f>
        <v>2</v>
      </c>
      <c r="BQ6" s="279">
        <f t="shared" ref="BQ6:BQ44" si="5">ABS(BB6)</f>
        <v>185</v>
      </c>
      <c r="BR6" s="280">
        <f t="shared" ref="BR6:BR44" si="6">BP6-BQ6</f>
        <v>-183</v>
      </c>
      <c r="BS6" s="277"/>
    </row>
    <row r="7" spans="1:71" x14ac:dyDescent="0.2">
      <c r="A7" s="267" t="s">
        <v>446</v>
      </c>
      <c r="B7" s="268" t="s">
        <v>249</v>
      </c>
      <c r="C7" s="269">
        <v>0</v>
      </c>
      <c r="D7" s="269">
        <v>0</v>
      </c>
      <c r="E7" s="269">
        <v>0</v>
      </c>
      <c r="F7" s="269">
        <v>0</v>
      </c>
      <c r="G7" s="269">
        <v>862</v>
      </c>
      <c r="H7" s="269">
        <v>0</v>
      </c>
      <c r="I7" s="269">
        <v>0</v>
      </c>
      <c r="J7" s="269">
        <v>1</v>
      </c>
      <c r="K7" s="269">
        <v>0</v>
      </c>
      <c r="L7" s="269">
        <v>0</v>
      </c>
      <c r="M7" s="269">
        <v>0</v>
      </c>
      <c r="N7" s="269">
        <v>0</v>
      </c>
      <c r="O7" s="269">
        <v>0</v>
      </c>
      <c r="P7" s="269">
        <v>0</v>
      </c>
      <c r="Q7" s="269">
        <v>0</v>
      </c>
      <c r="R7" s="269">
        <v>0</v>
      </c>
      <c r="S7" s="269">
        <v>0</v>
      </c>
      <c r="T7" s="269">
        <v>0</v>
      </c>
      <c r="U7" s="269">
        <v>0</v>
      </c>
      <c r="V7" s="269">
        <v>0</v>
      </c>
      <c r="W7" s="269">
        <v>0</v>
      </c>
      <c r="X7" s="269">
        <v>151</v>
      </c>
      <c r="Y7" s="269">
        <v>0</v>
      </c>
      <c r="Z7" s="269">
        <v>0</v>
      </c>
      <c r="AA7" s="269">
        <v>0</v>
      </c>
      <c r="AB7" s="269">
        <v>0</v>
      </c>
      <c r="AC7" s="269">
        <v>0</v>
      </c>
      <c r="AD7" s="269">
        <v>0</v>
      </c>
      <c r="AE7" s="269">
        <v>0</v>
      </c>
      <c r="AF7" s="269">
        <v>0</v>
      </c>
      <c r="AG7" s="269">
        <v>0</v>
      </c>
      <c r="AH7" s="269">
        <v>0</v>
      </c>
      <c r="AI7" s="269">
        <v>1</v>
      </c>
      <c r="AJ7" s="269">
        <v>5</v>
      </c>
      <c r="AK7" s="269">
        <v>0</v>
      </c>
      <c r="AL7" s="269">
        <v>0</v>
      </c>
      <c r="AM7" s="269">
        <v>74</v>
      </c>
      <c r="AN7" s="269">
        <v>0</v>
      </c>
      <c r="AO7" s="269">
        <v>0</v>
      </c>
      <c r="AP7" s="270">
        <v>1094</v>
      </c>
      <c r="AQ7" s="269">
        <v>8</v>
      </c>
      <c r="AR7" s="269">
        <v>95</v>
      </c>
      <c r="AS7" s="269">
        <v>0</v>
      </c>
      <c r="AT7" s="269">
        <v>0</v>
      </c>
      <c r="AU7" s="269">
        <v>0</v>
      </c>
      <c r="AV7" s="269">
        <v>0</v>
      </c>
      <c r="AW7" s="270">
        <v>103</v>
      </c>
      <c r="AX7" s="269">
        <v>1197</v>
      </c>
      <c r="AY7" s="270">
        <v>0</v>
      </c>
      <c r="AZ7" s="270">
        <v>103</v>
      </c>
      <c r="BA7" s="269">
        <v>1197</v>
      </c>
      <c r="BB7" s="270">
        <v>-1197</v>
      </c>
      <c r="BC7" s="269">
        <v>-1094</v>
      </c>
      <c r="BD7" s="270">
        <v>0</v>
      </c>
      <c r="BE7" s="271"/>
      <c r="BG7" s="267" t="s">
        <v>446</v>
      </c>
      <c r="BH7" s="272" t="s">
        <v>249</v>
      </c>
      <c r="BI7" s="273">
        <f t="shared" si="0"/>
        <v>1197</v>
      </c>
      <c r="BJ7" s="274">
        <f t="shared" si="1"/>
        <v>1197</v>
      </c>
      <c r="BK7" s="275">
        <f t="shared" si="2"/>
        <v>1</v>
      </c>
      <c r="BL7" s="276">
        <f t="shared" si="3"/>
        <v>0</v>
      </c>
      <c r="BM7" s="277"/>
      <c r="BN7" s="267" t="s">
        <v>446</v>
      </c>
      <c r="BO7" s="272" t="s">
        <v>249</v>
      </c>
      <c r="BP7" s="278">
        <f t="shared" si="4"/>
        <v>0</v>
      </c>
      <c r="BQ7" s="279">
        <f t="shared" si="5"/>
        <v>1197</v>
      </c>
      <c r="BR7" s="280">
        <f t="shared" si="6"/>
        <v>-1197</v>
      </c>
      <c r="BS7" s="277"/>
    </row>
    <row r="8" spans="1:71" x14ac:dyDescent="0.2">
      <c r="A8" s="267" t="s">
        <v>447</v>
      </c>
      <c r="B8" s="268" t="s">
        <v>27</v>
      </c>
      <c r="C8" s="269">
        <v>0</v>
      </c>
      <c r="D8" s="269">
        <v>0</v>
      </c>
      <c r="E8" s="269">
        <v>0</v>
      </c>
      <c r="F8" s="269">
        <v>4</v>
      </c>
      <c r="G8" s="269">
        <v>8</v>
      </c>
      <c r="H8" s="269">
        <v>1</v>
      </c>
      <c r="I8" s="269">
        <v>83</v>
      </c>
      <c r="J8" s="269">
        <v>107</v>
      </c>
      <c r="K8" s="269">
        <v>341</v>
      </c>
      <c r="L8" s="269">
        <v>0</v>
      </c>
      <c r="M8" s="269">
        <v>291</v>
      </c>
      <c r="N8" s="269">
        <v>601</v>
      </c>
      <c r="O8" s="269">
        <v>496</v>
      </c>
      <c r="P8" s="269">
        <v>2</v>
      </c>
      <c r="Q8" s="269">
        <v>1</v>
      </c>
      <c r="R8" s="269">
        <v>1</v>
      </c>
      <c r="S8" s="269">
        <v>0</v>
      </c>
      <c r="T8" s="269">
        <v>6</v>
      </c>
      <c r="U8" s="269">
        <v>1</v>
      </c>
      <c r="V8" s="269">
        <v>3</v>
      </c>
      <c r="W8" s="269">
        <v>1</v>
      </c>
      <c r="X8" s="269">
        <v>14</v>
      </c>
      <c r="Y8" s="269">
        <v>70</v>
      </c>
      <c r="Z8" s="269">
        <v>259</v>
      </c>
      <c r="AA8" s="269">
        <v>0</v>
      </c>
      <c r="AB8" s="269">
        <v>0</v>
      </c>
      <c r="AC8" s="269">
        <v>0</v>
      </c>
      <c r="AD8" s="269">
        <v>0</v>
      </c>
      <c r="AE8" s="269">
        <v>0</v>
      </c>
      <c r="AF8" s="269">
        <v>0</v>
      </c>
      <c r="AG8" s="269">
        <v>0</v>
      </c>
      <c r="AH8" s="269">
        <v>0</v>
      </c>
      <c r="AI8" s="269">
        <v>0</v>
      </c>
      <c r="AJ8" s="269">
        <v>0</v>
      </c>
      <c r="AK8" s="269">
        <v>0</v>
      </c>
      <c r="AL8" s="269">
        <v>0</v>
      </c>
      <c r="AM8" s="269">
        <v>0</v>
      </c>
      <c r="AN8" s="269">
        <v>0</v>
      </c>
      <c r="AO8" s="269">
        <v>1</v>
      </c>
      <c r="AP8" s="270">
        <v>2291</v>
      </c>
      <c r="AQ8" s="269">
        <v>-2</v>
      </c>
      <c r="AR8" s="269">
        <v>-2</v>
      </c>
      <c r="AS8" s="269">
        <v>0</v>
      </c>
      <c r="AT8" s="269">
        <v>0</v>
      </c>
      <c r="AU8" s="269">
        <v>0</v>
      </c>
      <c r="AV8" s="269">
        <v>-49</v>
      </c>
      <c r="AW8" s="270">
        <v>-53</v>
      </c>
      <c r="AX8" s="269">
        <v>2238</v>
      </c>
      <c r="AY8" s="270">
        <v>460</v>
      </c>
      <c r="AZ8" s="270">
        <v>407</v>
      </c>
      <c r="BA8" s="269">
        <v>2698</v>
      </c>
      <c r="BB8" s="270">
        <v>-1233</v>
      </c>
      <c r="BC8" s="269">
        <v>-826</v>
      </c>
      <c r="BD8" s="270">
        <v>1465</v>
      </c>
      <c r="BE8" s="271"/>
      <c r="BG8" s="267" t="s">
        <v>447</v>
      </c>
      <c r="BH8" s="272" t="s">
        <v>27</v>
      </c>
      <c r="BI8" s="273">
        <f t="shared" si="0"/>
        <v>2238</v>
      </c>
      <c r="BJ8" s="274">
        <f t="shared" si="1"/>
        <v>1233</v>
      </c>
      <c r="BK8" s="275">
        <f t="shared" si="2"/>
        <v>0.55093833780160861</v>
      </c>
      <c r="BL8" s="276">
        <f t="shared" si="3"/>
        <v>0.44906166219839139</v>
      </c>
      <c r="BM8" s="277"/>
      <c r="BN8" s="267" t="s">
        <v>447</v>
      </c>
      <c r="BO8" s="272" t="s">
        <v>27</v>
      </c>
      <c r="BP8" s="278">
        <f t="shared" si="4"/>
        <v>460</v>
      </c>
      <c r="BQ8" s="279">
        <f t="shared" si="5"/>
        <v>1233</v>
      </c>
      <c r="BR8" s="280">
        <f t="shared" si="6"/>
        <v>-773</v>
      </c>
      <c r="BS8" s="277"/>
    </row>
    <row r="9" spans="1:71" x14ac:dyDescent="0.2">
      <c r="A9" s="267" t="s">
        <v>448</v>
      </c>
      <c r="B9" s="268" t="s">
        <v>190</v>
      </c>
      <c r="C9" s="269">
        <v>463</v>
      </c>
      <c r="D9" s="269">
        <v>0</v>
      </c>
      <c r="E9" s="269">
        <v>0</v>
      </c>
      <c r="F9" s="269">
        <v>0</v>
      </c>
      <c r="G9" s="269">
        <v>5126</v>
      </c>
      <c r="H9" s="269">
        <v>3</v>
      </c>
      <c r="I9" s="269">
        <v>27</v>
      </c>
      <c r="J9" s="269">
        <v>150</v>
      </c>
      <c r="K9" s="269">
        <v>0</v>
      </c>
      <c r="L9" s="269">
        <v>0</v>
      </c>
      <c r="M9" s="269">
        <v>2</v>
      </c>
      <c r="N9" s="269">
        <v>0</v>
      </c>
      <c r="O9" s="269">
        <v>0</v>
      </c>
      <c r="P9" s="269">
        <v>0</v>
      </c>
      <c r="Q9" s="269">
        <v>0</v>
      </c>
      <c r="R9" s="269">
        <v>0</v>
      </c>
      <c r="S9" s="269">
        <v>0</v>
      </c>
      <c r="T9" s="269">
        <v>0</v>
      </c>
      <c r="U9" s="269">
        <v>0</v>
      </c>
      <c r="V9" s="269">
        <v>0</v>
      </c>
      <c r="W9" s="269">
        <v>0</v>
      </c>
      <c r="X9" s="269">
        <v>35</v>
      </c>
      <c r="Y9" s="269">
        <v>0</v>
      </c>
      <c r="Z9" s="269">
        <v>0</v>
      </c>
      <c r="AA9" s="269">
        <v>0</v>
      </c>
      <c r="AB9" s="269">
        <v>0</v>
      </c>
      <c r="AC9" s="269">
        <v>2</v>
      </c>
      <c r="AD9" s="269">
        <v>0</v>
      </c>
      <c r="AE9" s="269">
        <v>0</v>
      </c>
      <c r="AF9" s="269">
        <v>2</v>
      </c>
      <c r="AG9" s="269">
        <v>0</v>
      </c>
      <c r="AH9" s="269">
        <v>4</v>
      </c>
      <c r="AI9" s="269">
        <v>98</v>
      </c>
      <c r="AJ9" s="269">
        <v>77</v>
      </c>
      <c r="AK9" s="269">
        <v>2</v>
      </c>
      <c r="AL9" s="269">
        <v>0</v>
      </c>
      <c r="AM9" s="269">
        <v>2554</v>
      </c>
      <c r="AN9" s="269">
        <v>0</v>
      </c>
      <c r="AO9" s="269">
        <v>15</v>
      </c>
      <c r="AP9" s="270">
        <v>8560</v>
      </c>
      <c r="AQ9" s="269">
        <v>418</v>
      </c>
      <c r="AR9" s="269">
        <v>8029</v>
      </c>
      <c r="AS9" s="269">
        <v>0</v>
      </c>
      <c r="AT9" s="269">
        <v>0</v>
      </c>
      <c r="AU9" s="269">
        <v>0</v>
      </c>
      <c r="AV9" s="269">
        <v>-22</v>
      </c>
      <c r="AW9" s="270">
        <v>8425</v>
      </c>
      <c r="AX9" s="269">
        <v>16985</v>
      </c>
      <c r="AY9" s="270">
        <v>22336</v>
      </c>
      <c r="AZ9" s="270">
        <v>30761</v>
      </c>
      <c r="BA9" s="269">
        <v>39321</v>
      </c>
      <c r="BB9" s="270">
        <v>-13707</v>
      </c>
      <c r="BC9" s="269">
        <v>17054</v>
      </c>
      <c r="BD9" s="270">
        <v>25614</v>
      </c>
      <c r="BE9" s="271"/>
      <c r="BG9" s="267" t="s">
        <v>448</v>
      </c>
      <c r="BH9" s="272" t="s">
        <v>190</v>
      </c>
      <c r="BI9" s="273">
        <f t="shared" si="0"/>
        <v>16985</v>
      </c>
      <c r="BJ9" s="274">
        <f t="shared" si="1"/>
        <v>13707</v>
      </c>
      <c r="BK9" s="275">
        <f t="shared" si="2"/>
        <v>0.80700618192522811</v>
      </c>
      <c r="BL9" s="276">
        <f t="shared" si="3"/>
        <v>0.19299381807477189</v>
      </c>
      <c r="BM9" s="277"/>
      <c r="BN9" s="267" t="s">
        <v>448</v>
      </c>
      <c r="BO9" s="272" t="s">
        <v>190</v>
      </c>
      <c r="BP9" s="278">
        <f t="shared" si="4"/>
        <v>22336</v>
      </c>
      <c r="BQ9" s="279">
        <f t="shared" si="5"/>
        <v>13707</v>
      </c>
      <c r="BR9" s="280">
        <f t="shared" si="6"/>
        <v>8629</v>
      </c>
      <c r="BS9" s="277"/>
    </row>
    <row r="10" spans="1:71" x14ac:dyDescent="0.2">
      <c r="A10" s="281" t="s">
        <v>449</v>
      </c>
      <c r="B10" s="282" t="s">
        <v>28</v>
      </c>
      <c r="C10" s="269">
        <v>15</v>
      </c>
      <c r="D10" s="269">
        <v>0</v>
      </c>
      <c r="E10" s="269">
        <v>0</v>
      </c>
      <c r="F10" s="269">
        <v>8</v>
      </c>
      <c r="G10" s="269">
        <v>28</v>
      </c>
      <c r="H10" s="269">
        <v>290</v>
      </c>
      <c r="I10" s="269">
        <v>100</v>
      </c>
      <c r="J10" s="269">
        <v>21</v>
      </c>
      <c r="K10" s="269">
        <v>0</v>
      </c>
      <c r="L10" s="269">
        <v>17</v>
      </c>
      <c r="M10" s="269">
        <v>14</v>
      </c>
      <c r="N10" s="269">
        <v>4</v>
      </c>
      <c r="O10" s="269">
        <v>3</v>
      </c>
      <c r="P10" s="269">
        <v>9</v>
      </c>
      <c r="Q10" s="269">
        <v>20</v>
      </c>
      <c r="R10" s="269">
        <v>13</v>
      </c>
      <c r="S10" s="269">
        <v>2</v>
      </c>
      <c r="T10" s="269">
        <v>137</v>
      </c>
      <c r="U10" s="269">
        <v>65</v>
      </c>
      <c r="V10" s="269">
        <v>134</v>
      </c>
      <c r="W10" s="269">
        <v>18</v>
      </c>
      <c r="X10" s="269">
        <v>102</v>
      </c>
      <c r="Y10" s="269">
        <v>35</v>
      </c>
      <c r="Z10" s="269">
        <v>0</v>
      </c>
      <c r="AA10" s="269">
        <v>0</v>
      </c>
      <c r="AB10" s="269">
        <v>2</v>
      </c>
      <c r="AC10" s="269">
        <v>73</v>
      </c>
      <c r="AD10" s="269">
        <v>19</v>
      </c>
      <c r="AE10" s="269">
        <v>0</v>
      </c>
      <c r="AF10" s="269">
        <v>29</v>
      </c>
      <c r="AG10" s="269">
        <v>1</v>
      </c>
      <c r="AH10" s="269">
        <v>45</v>
      </c>
      <c r="AI10" s="269">
        <v>5</v>
      </c>
      <c r="AJ10" s="269">
        <v>33</v>
      </c>
      <c r="AK10" s="269">
        <v>26</v>
      </c>
      <c r="AL10" s="269">
        <v>24</v>
      </c>
      <c r="AM10" s="269">
        <v>85</v>
      </c>
      <c r="AN10" s="269">
        <v>24</v>
      </c>
      <c r="AO10" s="269">
        <v>33</v>
      </c>
      <c r="AP10" s="270">
        <v>1434</v>
      </c>
      <c r="AQ10" s="269">
        <v>51</v>
      </c>
      <c r="AR10" s="269">
        <v>1286</v>
      </c>
      <c r="AS10" s="269">
        <v>0</v>
      </c>
      <c r="AT10" s="269">
        <v>1</v>
      </c>
      <c r="AU10" s="269">
        <v>12</v>
      </c>
      <c r="AV10" s="269">
        <v>146</v>
      </c>
      <c r="AW10" s="270">
        <v>1496</v>
      </c>
      <c r="AX10" s="269">
        <v>2930</v>
      </c>
      <c r="AY10" s="270">
        <v>1181</v>
      </c>
      <c r="AZ10" s="270">
        <v>2677</v>
      </c>
      <c r="BA10" s="269">
        <v>4111</v>
      </c>
      <c r="BB10" s="270">
        <v>-2930</v>
      </c>
      <c r="BC10" s="269">
        <v>-253</v>
      </c>
      <c r="BD10" s="270">
        <v>1181</v>
      </c>
      <c r="BE10" s="271"/>
      <c r="BG10" s="281" t="s">
        <v>449</v>
      </c>
      <c r="BH10" s="283" t="s">
        <v>28</v>
      </c>
      <c r="BI10" s="273">
        <f t="shared" si="0"/>
        <v>2930</v>
      </c>
      <c r="BJ10" s="274">
        <f t="shared" si="1"/>
        <v>2930</v>
      </c>
      <c r="BK10" s="275">
        <f t="shared" si="2"/>
        <v>1</v>
      </c>
      <c r="BL10" s="276">
        <f t="shared" si="3"/>
        <v>0</v>
      </c>
      <c r="BM10" s="277"/>
      <c r="BN10" s="281" t="s">
        <v>449</v>
      </c>
      <c r="BO10" s="283" t="s">
        <v>28</v>
      </c>
      <c r="BP10" s="278">
        <f t="shared" si="4"/>
        <v>1181</v>
      </c>
      <c r="BQ10" s="279">
        <f t="shared" si="5"/>
        <v>2930</v>
      </c>
      <c r="BR10" s="280">
        <f t="shared" si="6"/>
        <v>-1749</v>
      </c>
      <c r="BS10" s="277"/>
    </row>
    <row r="11" spans="1:71" x14ac:dyDescent="0.2">
      <c r="A11" s="281" t="s">
        <v>450</v>
      </c>
      <c r="B11" s="282" t="s">
        <v>284</v>
      </c>
      <c r="C11" s="269">
        <v>94</v>
      </c>
      <c r="D11" s="269">
        <v>0</v>
      </c>
      <c r="E11" s="269">
        <v>0</v>
      </c>
      <c r="F11" s="269">
        <v>5</v>
      </c>
      <c r="G11" s="269">
        <v>436</v>
      </c>
      <c r="H11" s="269">
        <v>7</v>
      </c>
      <c r="I11" s="269">
        <v>4507</v>
      </c>
      <c r="J11" s="269">
        <v>286</v>
      </c>
      <c r="K11" s="269">
        <v>0</v>
      </c>
      <c r="L11" s="269">
        <v>106</v>
      </c>
      <c r="M11" s="269">
        <v>89</v>
      </c>
      <c r="N11" s="269">
        <v>4</v>
      </c>
      <c r="O11" s="269">
        <v>8</v>
      </c>
      <c r="P11" s="269">
        <v>23</v>
      </c>
      <c r="Q11" s="269">
        <v>30</v>
      </c>
      <c r="R11" s="269">
        <v>11</v>
      </c>
      <c r="S11" s="269">
        <v>10</v>
      </c>
      <c r="T11" s="269">
        <v>225</v>
      </c>
      <c r="U11" s="269">
        <v>190</v>
      </c>
      <c r="V11" s="269">
        <v>466</v>
      </c>
      <c r="W11" s="269">
        <v>14</v>
      </c>
      <c r="X11" s="269">
        <v>1445</v>
      </c>
      <c r="Y11" s="269">
        <v>525</v>
      </c>
      <c r="Z11" s="269">
        <v>3</v>
      </c>
      <c r="AA11" s="269">
        <v>1</v>
      </c>
      <c r="AB11" s="269">
        <v>4</v>
      </c>
      <c r="AC11" s="269">
        <v>139</v>
      </c>
      <c r="AD11" s="269">
        <v>56</v>
      </c>
      <c r="AE11" s="269">
        <v>4</v>
      </c>
      <c r="AF11" s="269">
        <v>57</v>
      </c>
      <c r="AG11" s="269">
        <v>9</v>
      </c>
      <c r="AH11" s="269">
        <v>18</v>
      </c>
      <c r="AI11" s="269">
        <v>85</v>
      </c>
      <c r="AJ11" s="269">
        <v>48</v>
      </c>
      <c r="AK11" s="269">
        <v>19</v>
      </c>
      <c r="AL11" s="269">
        <v>44</v>
      </c>
      <c r="AM11" s="269">
        <v>126</v>
      </c>
      <c r="AN11" s="269">
        <v>1090</v>
      </c>
      <c r="AO11" s="269">
        <v>676</v>
      </c>
      <c r="AP11" s="270">
        <v>10860</v>
      </c>
      <c r="AQ11" s="269">
        <v>36</v>
      </c>
      <c r="AR11" s="269">
        <v>101</v>
      </c>
      <c r="AS11" s="269">
        <v>0</v>
      </c>
      <c r="AT11" s="269">
        <v>19</v>
      </c>
      <c r="AU11" s="269">
        <v>19</v>
      </c>
      <c r="AV11" s="269">
        <v>-284</v>
      </c>
      <c r="AW11" s="270">
        <v>-109</v>
      </c>
      <c r="AX11" s="269">
        <v>10751</v>
      </c>
      <c r="AY11" s="270">
        <v>11086</v>
      </c>
      <c r="AZ11" s="270">
        <v>10977</v>
      </c>
      <c r="BA11" s="269">
        <v>21837</v>
      </c>
      <c r="BB11" s="270">
        <v>-8387</v>
      </c>
      <c r="BC11" s="269">
        <v>2590</v>
      </c>
      <c r="BD11" s="270">
        <v>13450</v>
      </c>
      <c r="BE11" s="271"/>
      <c r="BG11" s="281" t="s">
        <v>450</v>
      </c>
      <c r="BH11" s="283" t="s">
        <v>284</v>
      </c>
      <c r="BI11" s="273">
        <f t="shared" si="0"/>
        <v>10751</v>
      </c>
      <c r="BJ11" s="274">
        <f t="shared" si="1"/>
        <v>8387</v>
      </c>
      <c r="BK11" s="275">
        <f t="shared" si="2"/>
        <v>0.78011347781601714</v>
      </c>
      <c r="BL11" s="276">
        <f t="shared" si="3"/>
        <v>0.21988652218398286</v>
      </c>
      <c r="BM11" s="277"/>
      <c r="BN11" s="281" t="s">
        <v>450</v>
      </c>
      <c r="BO11" s="283" t="s">
        <v>284</v>
      </c>
      <c r="BP11" s="278">
        <f t="shared" si="4"/>
        <v>11086</v>
      </c>
      <c r="BQ11" s="279">
        <f t="shared" si="5"/>
        <v>8387</v>
      </c>
      <c r="BR11" s="280">
        <f t="shared" si="6"/>
        <v>2699</v>
      </c>
      <c r="BS11" s="277"/>
    </row>
    <row r="12" spans="1:71" x14ac:dyDescent="0.2">
      <c r="A12" s="281" t="s">
        <v>451</v>
      </c>
      <c r="B12" s="282" t="s">
        <v>29</v>
      </c>
      <c r="C12" s="269">
        <v>238</v>
      </c>
      <c r="D12" s="269">
        <v>0</v>
      </c>
      <c r="E12" s="269">
        <v>0</v>
      </c>
      <c r="F12" s="269">
        <v>29</v>
      </c>
      <c r="G12" s="269">
        <v>273</v>
      </c>
      <c r="H12" s="269">
        <v>135</v>
      </c>
      <c r="I12" s="269">
        <v>497</v>
      </c>
      <c r="J12" s="269">
        <v>7219</v>
      </c>
      <c r="K12" s="269">
        <v>1</v>
      </c>
      <c r="L12" s="269">
        <v>3085</v>
      </c>
      <c r="M12" s="269">
        <v>148</v>
      </c>
      <c r="N12" s="269">
        <v>45</v>
      </c>
      <c r="O12" s="269">
        <v>29</v>
      </c>
      <c r="P12" s="269">
        <v>57</v>
      </c>
      <c r="Q12" s="269">
        <v>80</v>
      </c>
      <c r="R12" s="269">
        <v>39</v>
      </c>
      <c r="S12" s="269">
        <v>29</v>
      </c>
      <c r="T12" s="269">
        <v>650</v>
      </c>
      <c r="U12" s="269">
        <v>352</v>
      </c>
      <c r="V12" s="269">
        <v>808</v>
      </c>
      <c r="W12" s="269">
        <v>104</v>
      </c>
      <c r="X12" s="269">
        <v>741</v>
      </c>
      <c r="Y12" s="269">
        <v>60</v>
      </c>
      <c r="Z12" s="269">
        <v>0</v>
      </c>
      <c r="AA12" s="269">
        <v>4</v>
      </c>
      <c r="AB12" s="269">
        <v>14</v>
      </c>
      <c r="AC12" s="269">
        <v>0</v>
      </c>
      <c r="AD12" s="269">
        <v>0</v>
      </c>
      <c r="AE12" s="269">
        <v>0</v>
      </c>
      <c r="AF12" s="269">
        <v>10</v>
      </c>
      <c r="AG12" s="269">
        <v>0</v>
      </c>
      <c r="AH12" s="269">
        <v>13</v>
      </c>
      <c r="AI12" s="269">
        <v>73</v>
      </c>
      <c r="AJ12" s="269">
        <v>1999</v>
      </c>
      <c r="AK12" s="269">
        <v>3</v>
      </c>
      <c r="AL12" s="269">
        <v>66</v>
      </c>
      <c r="AM12" s="269">
        <v>119</v>
      </c>
      <c r="AN12" s="269">
        <v>10</v>
      </c>
      <c r="AO12" s="269">
        <v>51</v>
      </c>
      <c r="AP12" s="270">
        <v>16981</v>
      </c>
      <c r="AQ12" s="269">
        <v>78</v>
      </c>
      <c r="AR12" s="269">
        <v>732</v>
      </c>
      <c r="AS12" s="269">
        <v>0</v>
      </c>
      <c r="AT12" s="269">
        <v>0</v>
      </c>
      <c r="AU12" s="269">
        <v>0</v>
      </c>
      <c r="AV12" s="269">
        <v>920</v>
      </c>
      <c r="AW12" s="270">
        <v>1730</v>
      </c>
      <c r="AX12" s="269">
        <v>18711</v>
      </c>
      <c r="AY12" s="270">
        <v>20015</v>
      </c>
      <c r="AZ12" s="270">
        <v>21745</v>
      </c>
      <c r="BA12" s="269">
        <v>38726</v>
      </c>
      <c r="BB12" s="270">
        <v>-18711</v>
      </c>
      <c r="BC12" s="269">
        <v>3034</v>
      </c>
      <c r="BD12" s="270">
        <v>20015</v>
      </c>
      <c r="BE12" s="271"/>
      <c r="BG12" s="281" t="s">
        <v>451</v>
      </c>
      <c r="BH12" s="283" t="s">
        <v>29</v>
      </c>
      <c r="BI12" s="273">
        <f t="shared" si="0"/>
        <v>18711</v>
      </c>
      <c r="BJ12" s="274">
        <f t="shared" si="1"/>
        <v>18711</v>
      </c>
      <c r="BK12" s="275">
        <f t="shared" si="2"/>
        <v>1</v>
      </c>
      <c r="BL12" s="276">
        <f t="shared" si="3"/>
        <v>0</v>
      </c>
      <c r="BM12" s="277"/>
      <c r="BN12" s="281" t="s">
        <v>451</v>
      </c>
      <c r="BO12" s="283" t="s">
        <v>29</v>
      </c>
      <c r="BP12" s="278">
        <f t="shared" si="4"/>
        <v>20015</v>
      </c>
      <c r="BQ12" s="279">
        <f t="shared" si="5"/>
        <v>18711</v>
      </c>
      <c r="BR12" s="280">
        <f t="shared" si="6"/>
        <v>1304</v>
      </c>
      <c r="BS12" s="277"/>
    </row>
    <row r="13" spans="1:71" x14ac:dyDescent="0.2">
      <c r="A13" s="281" t="s">
        <v>452</v>
      </c>
      <c r="B13" s="282" t="s">
        <v>30</v>
      </c>
      <c r="C13" s="269">
        <v>25</v>
      </c>
      <c r="D13" s="269">
        <v>0</v>
      </c>
      <c r="E13" s="269">
        <v>0</v>
      </c>
      <c r="F13" s="269">
        <v>42</v>
      </c>
      <c r="G13" s="269">
        <v>112</v>
      </c>
      <c r="H13" s="269">
        <v>7</v>
      </c>
      <c r="I13" s="269">
        <v>63</v>
      </c>
      <c r="J13" s="269">
        <v>1627</v>
      </c>
      <c r="K13" s="269">
        <v>36</v>
      </c>
      <c r="L13" s="269">
        <v>15</v>
      </c>
      <c r="M13" s="269">
        <v>95</v>
      </c>
      <c r="N13" s="269">
        <v>267</v>
      </c>
      <c r="O13" s="269">
        <v>9</v>
      </c>
      <c r="P13" s="269">
        <v>19</v>
      </c>
      <c r="Q13" s="269">
        <v>23</v>
      </c>
      <c r="R13" s="269">
        <v>10</v>
      </c>
      <c r="S13" s="269">
        <v>2</v>
      </c>
      <c r="T13" s="269">
        <v>50</v>
      </c>
      <c r="U13" s="269">
        <v>27</v>
      </c>
      <c r="V13" s="269">
        <v>35</v>
      </c>
      <c r="W13" s="269">
        <v>21</v>
      </c>
      <c r="X13" s="269">
        <v>40</v>
      </c>
      <c r="Y13" s="269">
        <v>135</v>
      </c>
      <c r="Z13" s="269">
        <v>50</v>
      </c>
      <c r="AA13" s="269">
        <v>5</v>
      </c>
      <c r="AB13" s="269">
        <v>11</v>
      </c>
      <c r="AC13" s="269">
        <v>27</v>
      </c>
      <c r="AD13" s="269">
        <v>4</v>
      </c>
      <c r="AE13" s="269">
        <v>2</v>
      </c>
      <c r="AF13" s="269">
        <v>1059</v>
      </c>
      <c r="AG13" s="269">
        <v>0</v>
      </c>
      <c r="AH13" s="269">
        <v>147</v>
      </c>
      <c r="AI13" s="269">
        <v>39</v>
      </c>
      <c r="AJ13" s="269">
        <v>28</v>
      </c>
      <c r="AK13" s="269">
        <v>3</v>
      </c>
      <c r="AL13" s="269">
        <v>35</v>
      </c>
      <c r="AM13" s="269">
        <v>102</v>
      </c>
      <c r="AN13" s="269">
        <v>0</v>
      </c>
      <c r="AO13" s="269">
        <v>96</v>
      </c>
      <c r="AP13" s="270">
        <v>4268</v>
      </c>
      <c r="AQ13" s="269">
        <v>8</v>
      </c>
      <c r="AR13" s="269">
        <v>1486</v>
      </c>
      <c r="AS13" s="269">
        <v>0</v>
      </c>
      <c r="AT13" s="269">
        <v>0</v>
      </c>
      <c r="AU13" s="269">
        <v>0</v>
      </c>
      <c r="AV13" s="269">
        <v>-1</v>
      </c>
      <c r="AW13" s="270">
        <v>1493</v>
      </c>
      <c r="AX13" s="269">
        <v>5761</v>
      </c>
      <c r="AY13" s="270">
        <v>317</v>
      </c>
      <c r="AZ13" s="270">
        <v>1810</v>
      </c>
      <c r="BA13" s="269">
        <v>6078</v>
      </c>
      <c r="BB13" s="270">
        <v>-5498</v>
      </c>
      <c r="BC13" s="269">
        <v>-3688</v>
      </c>
      <c r="BD13" s="270">
        <v>580</v>
      </c>
      <c r="BE13" s="271"/>
      <c r="BG13" s="281" t="s">
        <v>452</v>
      </c>
      <c r="BH13" s="283" t="s">
        <v>30</v>
      </c>
      <c r="BI13" s="273">
        <f t="shared" si="0"/>
        <v>5761</v>
      </c>
      <c r="BJ13" s="274">
        <f t="shared" si="1"/>
        <v>5498</v>
      </c>
      <c r="BK13" s="275">
        <f t="shared" si="2"/>
        <v>0.9543482034369033</v>
      </c>
      <c r="BL13" s="276">
        <f t="shared" si="3"/>
        <v>4.5651796563096703E-2</v>
      </c>
      <c r="BM13" s="277"/>
      <c r="BN13" s="281" t="s">
        <v>452</v>
      </c>
      <c r="BO13" s="283" t="s">
        <v>30</v>
      </c>
      <c r="BP13" s="278">
        <f t="shared" si="4"/>
        <v>317</v>
      </c>
      <c r="BQ13" s="279">
        <f t="shared" si="5"/>
        <v>5498</v>
      </c>
      <c r="BR13" s="280">
        <f t="shared" si="6"/>
        <v>-5181</v>
      </c>
      <c r="BS13" s="277"/>
    </row>
    <row r="14" spans="1:71" x14ac:dyDescent="0.2">
      <c r="A14" s="281" t="s">
        <v>453</v>
      </c>
      <c r="B14" s="282" t="s">
        <v>454</v>
      </c>
      <c r="C14" s="269">
        <v>29</v>
      </c>
      <c r="D14" s="269">
        <v>0</v>
      </c>
      <c r="E14" s="269">
        <v>0</v>
      </c>
      <c r="F14" s="269">
        <v>9</v>
      </c>
      <c r="G14" s="269">
        <v>480</v>
      </c>
      <c r="H14" s="269">
        <v>13</v>
      </c>
      <c r="I14" s="269">
        <v>315</v>
      </c>
      <c r="J14" s="269">
        <v>377</v>
      </c>
      <c r="K14" s="269">
        <v>0</v>
      </c>
      <c r="L14" s="269">
        <v>3828</v>
      </c>
      <c r="M14" s="269">
        <v>34</v>
      </c>
      <c r="N14" s="269">
        <v>8</v>
      </c>
      <c r="O14" s="269">
        <v>19</v>
      </c>
      <c r="P14" s="269">
        <v>31</v>
      </c>
      <c r="Q14" s="269">
        <v>241</v>
      </c>
      <c r="R14" s="269">
        <v>198</v>
      </c>
      <c r="S14" s="269">
        <v>69</v>
      </c>
      <c r="T14" s="269">
        <v>739</v>
      </c>
      <c r="U14" s="269">
        <v>1032</v>
      </c>
      <c r="V14" s="269">
        <v>3251</v>
      </c>
      <c r="W14" s="269">
        <v>391</v>
      </c>
      <c r="X14" s="269">
        <v>1222</v>
      </c>
      <c r="Y14" s="269">
        <v>150</v>
      </c>
      <c r="Z14" s="269">
        <v>0</v>
      </c>
      <c r="AA14" s="269">
        <v>17</v>
      </c>
      <c r="AB14" s="269">
        <v>14</v>
      </c>
      <c r="AC14" s="269">
        <v>89</v>
      </c>
      <c r="AD14" s="269">
        <v>35</v>
      </c>
      <c r="AE14" s="269">
        <v>6</v>
      </c>
      <c r="AF14" s="269">
        <v>43</v>
      </c>
      <c r="AG14" s="269">
        <v>5</v>
      </c>
      <c r="AH14" s="269">
        <v>26</v>
      </c>
      <c r="AI14" s="269">
        <v>36</v>
      </c>
      <c r="AJ14" s="269">
        <v>27</v>
      </c>
      <c r="AK14" s="269">
        <v>8</v>
      </c>
      <c r="AL14" s="269">
        <v>261</v>
      </c>
      <c r="AM14" s="269">
        <v>62</v>
      </c>
      <c r="AN14" s="269">
        <v>71</v>
      </c>
      <c r="AO14" s="269">
        <v>93</v>
      </c>
      <c r="AP14" s="270">
        <v>13229</v>
      </c>
      <c r="AQ14" s="269">
        <v>11</v>
      </c>
      <c r="AR14" s="269">
        <v>263</v>
      </c>
      <c r="AS14" s="269">
        <v>1</v>
      </c>
      <c r="AT14" s="269">
        <v>0</v>
      </c>
      <c r="AU14" s="269">
        <v>0</v>
      </c>
      <c r="AV14" s="269">
        <v>56</v>
      </c>
      <c r="AW14" s="270">
        <v>331</v>
      </c>
      <c r="AX14" s="269">
        <v>13560</v>
      </c>
      <c r="AY14" s="270">
        <v>12092</v>
      </c>
      <c r="AZ14" s="270">
        <v>12423</v>
      </c>
      <c r="BA14" s="269">
        <v>25652</v>
      </c>
      <c r="BB14" s="270">
        <v>-11023</v>
      </c>
      <c r="BC14" s="269">
        <v>1400</v>
      </c>
      <c r="BD14" s="270">
        <v>14629</v>
      </c>
      <c r="BE14" s="271"/>
      <c r="BG14" s="281" t="s">
        <v>453</v>
      </c>
      <c r="BH14" s="283" t="s">
        <v>454</v>
      </c>
      <c r="BI14" s="273">
        <f t="shared" si="0"/>
        <v>13560</v>
      </c>
      <c r="BJ14" s="274">
        <f t="shared" si="1"/>
        <v>11023</v>
      </c>
      <c r="BK14" s="275">
        <f t="shared" si="2"/>
        <v>0.81290560471976403</v>
      </c>
      <c r="BL14" s="276">
        <f t="shared" si="3"/>
        <v>0.18709439528023597</v>
      </c>
      <c r="BM14" s="277"/>
      <c r="BN14" s="281" t="s">
        <v>453</v>
      </c>
      <c r="BO14" s="283" t="s">
        <v>454</v>
      </c>
      <c r="BP14" s="278">
        <f t="shared" si="4"/>
        <v>12092</v>
      </c>
      <c r="BQ14" s="279">
        <f t="shared" si="5"/>
        <v>11023</v>
      </c>
      <c r="BR14" s="280">
        <f t="shared" si="6"/>
        <v>1069</v>
      </c>
      <c r="BS14" s="277"/>
    </row>
    <row r="15" spans="1:71" x14ac:dyDescent="0.2">
      <c r="A15" s="281" t="s">
        <v>455</v>
      </c>
      <c r="B15" s="282" t="s">
        <v>31</v>
      </c>
      <c r="C15" s="269">
        <v>9</v>
      </c>
      <c r="D15" s="269">
        <v>0</v>
      </c>
      <c r="E15" s="269">
        <v>0</v>
      </c>
      <c r="F15" s="269">
        <v>1</v>
      </c>
      <c r="G15" s="269">
        <v>57</v>
      </c>
      <c r="H15" s="269">
        <v>1</v>
      </c>
      <c r="I15" s="269">
        <v>34</v>
      </c>
      <c r="J15" s="269">
        <v>137</v>
      </c>
      <c r="K15" s="269">
        <v>0</v>
      </c>
      <c r="L15" s="269">
        <v>55</v>
      </c>
      <c r="M15" s="269">
        <v>368</v>
      </c>
      <c r="N15" s="269">
        <v>59</v>
      </c>
      <c r="O15" s="269">
        <v>31</v>
      </c>
      <c r="P15" s="269">
        <v>23</v>
      </c>
      <c r="Q15" s="269">
        <v>118</v>
      </c>
      <c r="R15" s="269">
        <v>42</v>
      </c>
      <c r="S15" s="269">
        <v>33</v>
      </c>
      <c r="T15" s="269">
        <v>1305</v>
      </c>
      <c r="U15" s="269">
        <v>236</v>
      </c>
      <c r="V15" s="269">
        <v>219</v>
      </c>
      <c r="W15" s="269">
        <v>60</v>
      </c>
      <c r="X15" s="269">
        <v>142</v>
      </c>
      <c r="Y15" s="269">
        <v>598</v>
      </c>
      <c r="Z15" s="269">
        <v>0</v>
      </c>
      <c r="AA15" s="269">
        <v>2</v>
      </c>
      <c r="AB15" s="269">
        <v>1</v>
      </c>
      <c r="AC15" s="269">
        <v>3</v>
      </c>
      <c r="AD15" s="269">
        <v>0</v>
      </c>
      <c r="AE15" s="269">
        <v>1</v>
      </c>
      <c r="AF15" s="269">
        <v>1</v>
      </c>
      <c r="AG15" s="269">
        <v>0</v>
      </c>
      <c r="AH15" s="269">
        <v>3</v>
      </c>
      <c r="AI15" s="269">
        <v>26</v>
      </c>
      <c r="AJ15" s="269">
        <v>10</v>
      </c>
      <c r="AK15" s="269">
        <v>1</v>
      </c>
      <c r="AL15" s="269">
        <v>20</v>
      </c>
      <c r="AM15" s="269">
        <v>29</v>
      </c>
      <c r="AN15" s="269">
        <v>5</v>
      </c>
      <c r="AO15" s="269">
        <v>31</v>
      </c>
      <c r="AP15" s="270">
        <v>3661</v>
      </c>
      <c r="AQ15" s="269">
        <v>6</v>
      </c>
      <c r="AR15" s="269">
        <v>39</v>
      </c>
      <c r="AS15" s="269">
        <v>0</v>
      </c>
      <c r="AT15" s="269">
        <v>0</v>
      </c>
      <c r="AU15" s="269">
        <v>0</v>
      </c>
      <c r="AV15" s="269">
        <v>-94</v>
      </c>
      <c r="AW15" s="270">
        <v>-49</v>
      </c>
      <c r="AX15" s="269">
        <v>3612</v>
      </c>
      <c r="AY15" s="270">
        <v>3535</v>
      </c>
      <c r="AZ15" s="270">
        <v>3486</v>
      </c>
      <c r="BA15" s="269">
        <v>7147</v>
      </c>
      <c r="BB15" s="270">
        <v>-2912</v>
      </c>
      <c r="BC15" s="269">
        <v>574</v>
      </c>
      <c r="BD15" s="270">
        <v>4235</v>
      </c>
      <c r="BE15" s="271"/>
      <c r="BG15" s="281" t="s">
        <v>455</v>
      </c>
      <c r="BH15" s="283" t="s">
        <v>31</v>
      </c>
      <c r="BI15" s="273">
        <f t="shared" si="0"/>
        <v>3612</v>
      </c>
      <c r="BJ15" s="274">
        <f t="shared" si="1"/>
        <v>2912</v>
      </c>
      <c r="BK15" s="275">
        <f t="shared" si="2"/>
        <v>0.80620155038759689</v>
      </c>
      <c r="BL15" s="276">
        <f t="shared" si="3"/>
        <v>0.19379844961240311</v>
      </c>
      <c r="BM15" s="277"/>
      <c r="BN15" s="281" t="s">
        <v>455</v>
      </c>
      <c r="BO15" s="283" t="s">
        <v>31</v>
      </c>
      <c r="BP15" s="278">
        <f t="shared" si="4"/>
        <v>3535</v>
      </c>
      <c r="BQ15" s="279">
        <f t="shared" si="5"/>
        <v>2912</v>
      </c>
      <c r="BR15" s="280">
        <f t="shared" si="6"/>
        <v>623</v>
      </c>
      <c r="BS15" s="277"/>
    </row>
    <row r="16" spans="1:71" x14ac:dyDescent="0.2">
      <c r="A16" s="281" t="s">
        <v>456</v>
      </c>
      <c r="B16" s="282" t="s">
        <v>32</v>
      </c>
      <c r="C16" s="269">
        <v>0</v>
      </c>
      <c r="D16" s="269">
        <v>0</v>
      </c>
      <c r="E16" s="269">
        <v>0</v>
      </c>
      <c r="F16" s="269">
        <v>5</v>
      </c>
      <c r="G16" s="269">
        <v>0</v>
      </c>
      <c r="H16" s="269">
        <v>0</v>
      </c>
      <c r="I16" s="269">
        <v>91</v>
      </c>
      <c r="J16" s="269">
        <v>1</v>
      </c>
      <c r="K16" s="269">
        <v>0</v>
      </c>
      <c r="L16" s="269">
        <v>24</v>
      </c>
      <c r="M16" s="269">
        <v>35</v>
      </c>
      <c r="N16" s="269">
        <v>6261</v>
      </c>
      <c r="O16" s="269">
        <v>4</v>
      </c>
      <c r="P16" s="269">
        <v>1498</v>
      </c>
      <c r="Q16" s="269">
        <v>2117</v>
      </c>
      <c r="R16" s="269">
        <v>887</v>
      </c>
      <c r="S16" s="269">
        <v>39</v>
      </c>
      <c r="T16" s="269">
        <v>213</v>
      </c>
      <c r="U16" s="269">
        <v>1176</v>
      </c>
      <c r="V16" s="269">
        <v>715</v>
      </c>
      <c r="W16" s="269">
        <v>566</v>
      </c>
      <c r="X16" s="269">
        <v>102</v>
      </c>
      <c r="Y16" s="269">
        <v>260</v>
      </c>
      <c r="Z16" s="269">
        <v>0</v>
      </c>
      <c r="AA16" s="269">
        <v>0</v>
      </c>
      <c r="AB16" s="269">
        <v>0</v>
      </c>
      <c r="AC16" s="269">
        <v>0</v>
      </c>
      <c r="AD16" s="269">
        <v>0</v>
      </c>
      <c r="AE16" s="269">
        <v>0</v>
      </c>
      <c r="AF16" s="269">
        <v>3</v>
      </c>
      <c r="AG16" s="269">
        <v>0</v>
      </c>
      <c r="AH16" s="269">
        <v>1</v>
      </c>
      <c r="AI16" s="269">
        <v>0</v>
      </c>
      <c r="AJ16" s="269">
        <v>0</v>
      </c>
      <c r="AK16" s="269">
        <v>0</v>
      </c>
      <c r="AL16" s="269">
        <v>3</v>
      </c>
      <c r="AM16" s="269">
        <v>0</v>
      </c>
      <c r="AN16" s="269">
        <v>0</v>
      </c>
      <c r="AO16" s="269">
        <v>25</v>
      </c>
      <c r="AP16" s="270">
        <v>14026</v>
      </c>
      <c r="AQ16" s="269">
        <v>0</v>
      </c>
      <c r="AR16" s="269">
        <v>-10</v>
      </c>
      <c r="AS16" s="269">
        <v>0</v>
      </c>
      <c r="AT16" s="269">
        <v>-43</v>
      </c>
      <c r="AU16" s="269">
        <v>-7</v>
      </c>
      <c r="AV16" s="269">
        <v>-80</v>
      </c>
      <c r="AW16" s="270">
        <v>-140</v>
      </c>
      <c r="AX16" s="269">
        <v>13886</v>
      </c>
      <c r="AY16" s="270">
        <v>9023</v>
      </c>
      <c r="AZ16" s="270">
        <v>8883</v>
      </c>
      <c r="BA16" s="269">
        <v>22909</v>
      </c>
      <c r="BB16" s="270">
        <v>-11251</v>
      </c>
      <c r="BC16" s="269">
        <v>-2368</v>
      </c>
      <c r="BD16" s="270">
        <v>11658</v>
      </c>
      <c r="BE16" s="271"/>
      <c r="BG16" s="281" t="s">
        <v>456</v>
      </c>
      <c r="BH16" s="283" t="s">
        <v>32</v>
      </c>
      <c r="BI16" s="273">
        <f t="shared" si="0"/>
        <v>13886</v>
      </c>
      <c r="BJ16" s="274">
        <f t="shared" si="1"/>
        <v>11251</v>
      </c>
      <c r="BK16" s="275">
        <f t="shared" si="2"/>
        <v>0.81024053003024632</v>
      </c>
      <c r="BL16" s="276">
        <f t="shared" si="3"/>
        <v>0.18975946996975368</v>
      </c>
      <c r="BM16" s="277"/>
      <c r="BN16" s="281" t="s">
        <v>456</v>
      </c>
      <c r="BO16" s="283" t="s">
        <v>32</v>
      </c>
      <c r="BP16" s="278">
        <f t="shared" si="4"/>
        <v>9023</v>
      </c>
      <c r="BQ16" s="279">
        <f t="shared" si="5"/>
        <v>11251</v>
      </c>
      <c r="BR16" s="280">
        <f t="shared" si="6"/>
        <v>-2228</v>
      </c>
      <c r="BS16" s="277"/>
    </row>
    <row r="17" spans="1:71" x14ac:dyDescent="0.2">
      <c r="A17" s="281" t="s">
        <v>457</v>
      </c>
      <c r="B17" s="282" t="s">
        <v>33</v>
      </c>
      <c r="C17" s="269">
        <v>0</v>
      </c>
      <c r="D17" s="269">
        <v>0</v>
      </c>
      <c r="E17" s="269">
        <v>0</v>
      </c>
      <c r="F17" s="269">
        <v>1</v>
      </c>
      <c r="G17" s="269">
        <v>39</v>
      </c>
      <c r="H17" s="269">
        <v>0</v>
      </c>
      <c r="I17" s="269">
        <v>25</v>
      </c>
      <c r="J17" s="269">
        <v>104</v>
      </c>
      <c r="K17" s="269">
        <v>0</v>
      </c>
      <c r="L17" s="269">
        <v>38</v>
      </c>
      <c r="M17" s="269">
        <v>44</v>
      </c>
      <c r="N17" s="269">
        <v>101</v>
      </c>
      <c r="O17" s="269">
        <v>1395</v>
      </c>
      <c r="P17" s="269">
        <v>434</v>
      </c>
      <c r="Q17" s="269">
        <v>694</v>
      </c>
      <c r="R17" s="269">
        <v>187</v>
      </c>
      <c r="S17" s="269">
        <v>64</v>
      </c>
      <c r="T17" s="269">
        <v>1727</v>
      </c>
      <c r="U17" s="269">
        <v>1710</v>
      </c>
      <c r="V17" s="269">
        <v>3251</v>
      </c>
      <c r="W17" s="269">
        <v>255</v>
      </c>
      <c r="X17" s="269">
        <v>371</v>
      </c>
      <c r="Y17" s="269">
        <v>101</v>
      </c>
      <c r="Z17" s="269">
        <v>0</v>
      </c>
      <c r="AA17" s="269">
        <v>0</v>
      </c>
      <c r="AB17" s="269">
        <v>0</v>
      </c>
      <c r="AC17" s="269">
        <v>0</v>
      </c>
      <c r="AD17" s="269">
        <v>0</v>
      </c>
      <c r="AE17" s="269">
        <v>0</v>
      </c>
      <c r="AF17" s="269">
        <v>0</v>
      </c>
      <c r="AG17" s="269">
        <v>0</v>
      </c>
      <c r="AH17" s="269">
        <v>3</v>
      </c>
      <c r="AI17" s="269">
        <v>1</v>
      </c>
      <c r="AJ17" s="269">
        <v>18</v>
      </c>
      <c r="AK17" s="269">
        <v>0</v>
      </c>
      <c r="AL17" s="269">
        <v>11</v>
      </c>
      <c r="AM17" s="269">
        <v>6</v>
      </c>
      <c r="AN17" s="269">
        <v>1</v>
      </c>
      <c r="AO17" s="269">
        <v>21</v>
      </c>
      <c r="AP17" s="270">
        <v>10602</v>
      </c>
      <c r="AQ17" s="269">
        <v>1</v>
      </c>
      <c r="AR17" s="269">
        <v>49</v>
      </c>
      <c r="AS17" s="269">
        <v>0</v>
      </c>
      <c r="AT17" s="269">
        <v>0</v>
      </c>
      <c r="AU17" s="269">
        <v>-8</v>
      </c>
      <c r="AV17" s="269">
        <v>-93</v>
      </c>
      <c r="AW17" s="270">
        <v>-51</v>
      </c>
      <c r="AX17" s="269">
        <v>10551</v>
      </c>
      <c r="AY17" s="270">
        <v>2647</v>
      </c>
      <c r="AZ17" s="270">
        <v>2596</v>
      </c>
      <c r="BA17" s="269">
        <v>13198</v>
      </c>
      <c r="BB17" s="270">
        <v>-9862</v>
      </c>
      <c r="BC17" s="269">
        <v>-7266</v>
      </c>
      <c r="BD17" s="270">
        <v>3336</v>
      </c>
      <c r="BE17" s="271"/>
      <c r="BG17" s="281" t="s">
        <v>457</v>
      </c>
      <c r="BH17" s="283" t="s">
        <v>33</v>
      </c>
      <c r="BI17" s="273">
        <f t="shared" si="0"/>
        <v>10551</v>
      </c>
      <c r="BJ17" s="274">
        <f t="shared" si="1"/>
        <v>9862</v>
      </c>
      <c r="BK17" s="275">
        <f t="shared" si="2"/>
        <v>0.9346981328784002</v>
      </c>
      <c r="BL17" s="276">
        <f t="shared" si="3"/>
        <v>6.5301867121599799E-2</v>
      </c>
      <c r="BM17" s="277"/>
      <c r="BN17" s="281" t="s">
        <v>457</v>
      </c>
      <c r="BO17" s="283" t="s">
        <v>33</v>
      </c>
      <c r="BP17" s="278">
        <f t="shared" si="4"/>
        <v>2647</v>
      </c>
      <c r="BQ17" s="279">
        <f t="shared" si="5"/>
        <v>9862</v>
      </c>
      <c r="BR17" s="280">
        <f t="shared" si="6"/>
        <v>-7215</v>
      </c>
      <c r="BS17" s="277"/>
    </row>
    <row r="18" spans="1:71" x14ac:dyDescent="0.2">
      <c r="A18" s="281" t="s">
        <v>458</v>
      </c>
      <c r="B18" s="282" t="s">
        <v>34</v>
      </c>
      <c r="C18" s="269">
        <v>5</v>
      </c>
      <c r="D18" s="269">
        <v>0</v>
      </c>
      <c r="E18" s="269">
        <v>0</v>
      </c>
      <c r="F18" s="269">
        <v>39</v>
      </c>
      <c r="G18" s="269">
        <v>247</v>
      </c>
      <c r="H18" s="269">
        <v>3</v>
      </c>
      <c r="I18" s="269">
        <v>113</v>
      </c>
      <c r="J18" s="269">
        <v>183</v>
      </c>
      <c r="K18" s="269">
        <v>1</v>
      </c>
      <c r="L18" s="269">
        <v>31</v>
      </c>
      <c r="M18" s="269">
        <v>47</v>
      </c>
      <c r="N18" s="269">
        <v>10</v>
      </c>
      <c r="O18" s="269">
        <v>6</v>
      </c>
      <c r="P18" s="269">
        <v>466</v>
      </c>
      <c r="Q18" s="269">
        <v>661</v>
      </c>
      <c r="R18" s="269">
        <v>313</v>
      </c>
      <c r="S18" s="269">
        <v>68</v>
      </c>
      <c r="T18" s="269">
        <v>774</v>
      </c>
      <c r="U18" s="269">
        <v>721</v>
      </c>
      <c r="V18" s="269">
        <v>2143</v>
      </c>
      <c r="W18" s="269">
        <v>106</v>
      </c>
      <c r="X18" s="269">
        <v>336</v>
      </c>
      <c r="Y18" s="269">
        <v>1069</v>
      </c>
      <c r="Z18" s="269">
        <v>0</v>
      </c>
      <c r="AA18" s="269">
        <v>0</v>
      </c>
      <c r="AB18" s="269">
        <v>0</v>
      </c>
      <c r="AC18" s="269">
        <v>51</v>
      </c>
      <c r="AD18" s="269">
        <v>1</v>
      </c>
      <c r="AE18" s="269">
        <v>4</v>
      </c>
      <c r="AF18" s="269">
        <v>29</v>
      </c>
      <c r="AG18" s="269">
        <v>0</v>
      </c>
      <c r="AH18" s="269">
        <v>61</v>
      </c>
      <c r="AI18" s="269">
        <v>3</v>
      </c>
      <c r="AJ18" s="269">
        <v>4</v>
      </c>
      <c r="AK18" s="269">
        <v>3</v>
      </c>
      <c r="AL18" s="269">
        <v>27</v>
      </c>
      <c r="AM18" s="269">
        <v>51</v>
      </c>
      <c r="AN18" s="269">
        <v>0</v>
      </c>
      <c r="AO18" s="269">
        <v>30</v>
      </c>
      <c r="AP18" s="270">
        <v>7606</v>
      </c>
      <c r="AQ18" s="269">
        <v>14</v>
      </c>
      <c r="AR18" s="269">
        <v>82</v>
      </c>
      <c r="AS18" s="269">
        <v>0</v>
      </c>
      <c r="AT18" s="269">
        <v>25</v>
      </c>
      <c r="AU18" s="269">
        <v>21</v>
      </c>
      <c r="AV18" s="269">
        <v>-38</v>
      </c>
      <c r="AW18" s="270">
        <v>104</v>
      </c>
      <c r="AX18" s="269">
        <v>7710</v>
      </c>
      <c r="AY18" s="270">
        <v>5490</v>
      </c>
      <c r="AZ18" s="270">
        <v>5594</v>
      </c>
      <c r="BA18" s="269">
        <v>13200</v>
      </c>
      <c r="BB18" s="270">
        <v>-6852</v>
      </c>
      <c r="BC18" s="269">
        <v>-1258</v>
      </c>
      <c r="BD18" s="270">
        <v>6348</v>
      </c>
      <c r="BE18" s="271"/>
      <c r="BG18" s="281" t="s">
        <v>458</v>
      </c>
      <c r="BH18" s="283" t="s">
        <v>34</v>
      </c>
      <c r="BI18" s="273">
        <f t="shared" si="0"/>
        <v>7710</v>
      </c>
      <c r="BJ18" s="274">
        <f t="shared" si="1"/>
        <v>6852</v>
      </c>
      <c r="BK18" s="275">
        <f t="shared" si="2"/>
        <v>0.88871595330739295</v>
      </c>
      <c r="BL18" s="276">
        <f t="shared" si="3"/>
        <v>0.11128404669260705</v>
      </c>
      <c r="BM18" s="277"/>
      <c r="BN18" s="281" t="s">
        <v>458</v>
      </c>
      <c r="BO18" s="283" t="s">
        <v>34</v>
      </c>
      <c r="BP18" s="278">
        <f t="shared" si="4"/>
        <v>5490</v>
      </c>
      <c r="BQ18" s="279">
        <f t="shared" si="5"/>
        <v>6852</v>
      </c>
      <c r="BR18" s="280">
        <f t="shared" si="6"/>
        <v>-1362</v>
      </c>
      <c r="BS18" s="277"/>
    </row>
    <row r="19" spans="1:71" x14ac:dyDescent="0.2">
      <c r="A19" s="281" t="s">
        <v>459</v>
      </c>
      <c r="B19" s="284" t="s">
        <v>268</v>
      </c>
      <c r="C19" s="269">
        <v>0</v>
      </c>
      <c r="D19" s="269">
        <v>0</v>
      </c>
      <c r="E19" s="269">
        <v>0</v>
      </c>
      <c r="F19" s="269">
        <v>4</v>
      </c>
      <c r="G19" s="269">
        <v>0</v>
      </c>
      <c r="H19" s="269">
        <v>0</v>
      </c>
      <c r="I19" s="269">
        <v>10</v>
      </c>
      <c r="J19" s="269">
        <v>1</v>
      </c>
      <c r="K19" s="269">
        <v>0</v>
      </c>
      <c r="L19" s="269">
        <v>7</v>
      </c>
      <c r="M19" s="269">
        <v>10</v>
      </c>
      <c r="N19" s="269">
        <v>2</v>
      </c>
      <c r="O19" s="269">
        <v>0</v>
      </c>
      <c r="P19" s="269">
        <v>7</v>
      </c>
      <c r="Q19" s="269">
        <v>2905</v>
      </c>
      <c r="R19" s="269">
        <v>381</v>
      </c>
      <c r="S19" s="269">
        <v>26</v>
      </c>
      <c r="T19" s="269">
        <v>83</v>
      </c>
      <c r="U19" s="269">
        <v>349</v>
      </c>
      <c r="V19" s="269">
        <v>174</v>
      </c>
      <c r="W19" s="269">
        <v>83</v>
      </c>
      <c r="X19" s="269">
        <v>17</v>
      </c>
      <c r="Y19" s="269">
        <v>72</v>
      </c>
      <c r="Z19" s="269">
        <v>0</v>
      </c>
      <c r="AA19" s="269">
        <v>5</v>
      </c>
      <c r="AB19" s="269">
        <v>0</v>
      </c>
      <c r="AC19" s="269">
        <v>0</v>
      </c>
      <c r="AD19" s="269">
        <v>0</v>
      </c>
      <c r="AE19" s="269">
        <v>0</v>
      </c>
      <c r="AF19" s="269">
        <v>1</v>
      </c>
      <c r="AG19" s="269">
        <v>0</v>
      </c>
      <c r="AH19" s="269">
        <v>5</v>
      </c>
      <c r="AI19" s="269">
        <v>0</v>
      </c>
      <c r="AJ19" s="269">
        <v>0</v>
      </c>
      <c r="AK19" s="269">
        <v>0</v>
      </c>
      <c r="AL19" s="269">
        <v>218</v>
      </c>
      <c r="AM19" s="269">
        <v>0</v>
      </c>
      <c r="AN19" s="269">
        <v>0</v>
      </c>
      <c r="AO19" s="269">
        <v>0</v>
      </c>
      <c r="AP19" s="270">
        <v>4360</v>
      </c>
      <c r="AQ19" s="269">
        <v>0</v>
      </c>
      <c r="AR19" s="269">
        <v>4</v>
      </c>
      <c r="AS19" s="269">
        <v>0</v>
      </c>
      <c r="AT19" s="269">
        <v>231</v>
      </c>
      <c r="AU19" s="269">
        <v>235</v>
      </c>
      <c r="AV19" s="269">
        <v>332</v>
      </c>
      <c r="AW19" s="270">
        <v>802</v>
      </c>
      <c r="AX19" s="269">
        <v>5162</v>
      </c>
      <c r="AY19" s="270">
        <v>17043</v>
      </c>
      <c r="AZ19" s="270">
        <v>17845</v>
      </c>
      <c r="BA19" s="269">
        <v>22205</v>
      </c>
      <c r="BB19" s="270">
        <v>-4472</v>
      </c>
      <c r="BC19" s="269">
        <v>13373</v>
      </c>
      <c r="BD19" s="270">
        <v>17733</v>
      </c>
      <c r="BE19" s="271"/>
      <c r="BG19" s="281" t="s">
        <v>459</v>
      </c>
      <c r="BH19" s="285" t="s">
        <v>268</v>
      </c>
      <c r="BI19" s="273">
        <f t="shared" si="0"/>
        <v>5162</v>
      </c>
      <c r="BJ19" s="274">
        <f t="shared" si="1"/>
        <v>4472</v>
      </c>
      <c r="BK19" s="275">
        <f t="shared" si="2"/>
        <v>0.86633087950406817</v>
      </c>
      <c r="BL19" s="276">
        <f t="shared" si="3"/>
        <v>0.13366912049593183</v>
      </c>
      <c r="BM19" s="277"/>
      <c r="BN19" s="281" t="s">
        <v>459</v>
      </c>
      <c r="BO19" s="285" t="s">
        <v>268</v>
      </c>
      <c r="BP19" s="278">
        <f t="shared" si="4"/>
        <v>17043</v>
      </c>
      <c r="BQ19" s="279">
        <f t="shared" si="5"/>
        <v>4472</v>
      </c>
      <c r="BR19" s="280">
        <f t="shared" si="6"/>
        <v>12571</v>
      </c>
      <c r="BS19" s="277"/>
    </row>
    <row r="20" spans="1:71" x14ac:dyDescent="0.2">
      <c r="A20" s="281" t="s">
        <v>460</v>
      </c>
      <c r="B20" s="284" t="s">
        <v>269</v>
      </c>
      <c r="C20" s="269">
        <v>0</v>
      </c>
      <c r="D20" s="269">
        <v>0</v>
      </c>
      <c r="E20" s="269">
        <v>0</v>
      </c>
      <c r="F20" s="269">
        <v>4</v>
      </c>
      <c r="G20" s="269">
        <v>0</v>
      </c>
      <c r="H20" s="269">
        <v>0</v>
      </c>
      <c r="I20" s="269">
        <v>1</v>
      </c>
      <c r="J20" s="269">
        <v>0</v>
      </c>
      <c r="K20" s="269">
        <v>0</v>
      </c>
      <c r="L20" s="269">
        <v>50</v>
      </c>
      <c r="M20" s="269">
        <v>6</v>
      </c>
      <c r="N20" s="269">
        <v>2</v>
      </c>
      <c r="O20" s="269">
        <v>0</v>
      </c>
      <c r="P20" s="269">
        <v>3</v>
      </c>
      <c r="Q20" s="269">
        <v>89</v>
      </c>
      <c r="R20" s="269">
        <v>1416</v>
      </c>
      <c r="S20" s="269">
        <v>3</v>
      </c>
      <c r="T20" s="269">
        <v>113</v>
      </c>
      <c r="U20" s="269">
        <v>62</v>
      </c>
      <c r="V20" s="269">
        <v>72</v>
      </c>
      <c r="W20" s="269">
        <v>9</v>
      </c>
      <c r="X20" s="269">
        <v>4</v>
      </c>
      <c r="Y20" s="269">
        <v>1</v>
      </c>
      <c r="Z20" s="269">
        <v>0</v>
      </c>
      <c r="AA20" s="269">
        <v>0</v>
      </c>
      <c r="AB20" s="269">
        <v>0</v>
      </c>
      <c r="AC20" s="269">
        <v>0</v>
      </c>
      <c r="AD20" s="269">
        <v>0</v>
      </c>
      <c r="AE20" s="269">
        <v>0</v>
      </c>
      <c r="AF20" s="269">
        <v>0</v>
      </c>
      <c r="AG20" s="269">
        <v>0</v>
      </c>
      <c r="AH20" s="269">
        <v>0</v>
      </c>
      <c r="AI20" s="269">
        <v>0</v>
      </c>
      <c r="AJ20" s="269">
        <v>0</v>
      </c>
      <c r="AK20" s="269">
        <v>0</v>
      </c>
      <c r="AL20" s="269">
        <v>323</v>
      </c>
      <c r="AM20" s="269">
        <v>0</v>
      </c>
      <c r="AN20" s="269">
        <v>0</v>
      </c>
      <c r="AO20" s="269">
        <v>0</v>
      </c>
      <c r="AP20" s="270">
        <v>2158</v>
      </c>
      <c r="AQ20" s="269">
        <v>0</v>
      </c>
      <c r="AR20" s="269">
        <v>2</v>
      </c>
      <c r="AS20" s="269">
        <v>0</v>
      </c>
      <c r="AT20" s="269">
        <v>136</v>
      </c>
      <c r="AU20" s="269">
        <v>400</v>
      </c>
      <c r="AV20" s="269">
        <v>16</v>
      </c>
      <c r="AW20" s="270">
        <v>554</v>
      </c>
      <c r="AX20" s="269">
        <v>2712</v>
      </c>
      <c r="AY20" s="270">
        <v>9287</v>
      </c>
      <c r="AZ20" s="270">
        <v>9841</v>
      </c>
      <c r="BA20" s="269">
        <v>11999</v>
      </c>
      <c r="BB20" s="270">
        <v>-2712</v>
      </c>
      <c r="BC20" s="269">
        <v>7129</v>
      </c>
      <c r="BD20" s="270">
        <v>9287</v>
      </c>
      <c r="BE20" s="271"/>
      <c r="BG20" s="281" t="s">
        <v>460</v>
      </c>
      <c r="BH20" s="285" t="s">
        <v>269</v>
      </c>
      <c r="BI20" s="273">
        <f t="shared" si="0"/>
        <v>2712</v>
      </c>
      <c r="BJ20" s="274">
        <f t="shared" si="1"/>
        <v>2712</v>
      </c>
      <c r="BK20" s="275">
        <f t="shared" si="2"/>
        <v>1</v>
      </c>
      <c r="BL20" s="276">
        <f t="shared" si="3"/>
        <v>0</v>
      </c>
      <c r="BM20" s="277"/>
      <c r="BN20" s="281" t="s">
        <v>460</v>
      </c>
      <c r="BO20" s="285" t="s">
        <v>269</v>
      </c>
      <c r="BP20" s="278">
        <f t="shared" si="4"/>
        <v>9287</v>
      </c>
      <c r="BQ20" s="279">
        <f t="shared" si="5"/>
        <v>2712</v>
      </c>
      <c r="BR20" s="280">
        <f t="shared" si="6"/>
        <v>6575</v>
      </c>
      <c r="BS20" s="277"/>
    </row>
    <row r="21" spans="1:71" x14ac:dyDescent="0.2">
      <c r="A21" s="281" t="s">
        <v>461</v>
      </c>
      <c r="B21" s="284" t="s">
        <v>270</v>
      </c>
      <c r="C21" s="269">
        <v>1</v>
      </c>
      <c r="D21" s="269">
        <v>0</v>
      </c>
      <c r="E21" s="269">
        <v>0</v>
      </c>
      <c r="F21" s="269">
        <v>0</v>
      </c>
      <c r="G21" s="269">
        <v>0</v>
      </c>
      <c r="H21" s="269">
        <v>0</v>
      </c>
      <c r="I21" s="269">
        <v>0</v>
      </c>
      <c r="J21" s="269">
        <v>0</v>
      </c>
      <c r="K21" s="269">
        <v>0</v>
      </c>
      <c r="L21" s="269">
        <v>0</v>
      </c>
      <c r="M21" s="269">
        <v>0</v>
      </c>
      <c r="N21" s="269">
        <v>0</v>
      </c>
      <c r="O21" s="269">
        <v>0</v>
      </c>
      <c r="P21" s="269">
        <v>0</v>
      </c>
      <c r="Q21" s="269">
        <v>49</v>
      </c>
      <c r="R21" s="269">
        <v>54</v>
      </c>
      <c r="S21" s="269">
        <v>149</v>
      </c>
      <c r="T21" s="269">
        <v>5</v>
      </c>
      <c r="U21" s="269">
        <v>25</v>
      </c>
      <c r="V21" s="269">
        <v>101</v>
      </c>
      <c r="W21" s="269">
        <v>4</v>
      </c>
      <c r="X21" s="269">
        <v>6</v>
      </c>
      <c r="Y21" s="269">
        <v>2</v>
      </c>
      <c r="Z21" s="269">
        <v>0</v>
      </c>
      <c r="AA21" s="269">
        <v>0</v>
      </c>
      <c r="AB21" s="269">
        <v>0</v>
      </c>
      <c r="AC21" s="269">
        <v>19</v>
      </c>
      <c r="AD21" s="269">
        <v>0</v>
      </c>
      <c r="AE21" s="269">
        <v>0</v>
      </c>
      <c r="AF21" s="269">
        <v>0</v>
      </c>
      <c r="AG21" s="269">
        <v>0</v>
      </c>
      <c r="AH21" s="269">
        <v>44</v>
      </c>
      <c r="AI21" s="269">
        <v>0</v>
      </c>
      <c r="AJ21" s="269">
        <v>154</v>
      </c>
      <c r="AK21" s="269">
        <v>0</v>
      </c>
      <c r="AL21" s="269">
        <v>108</v>
      </c>
      <c r="AM21" s="269">
        <v>16</v>
      </c>
      <c r="AN21" s="269">
        <v>10</v>
      </c>
      <c r="AO21" s="269">
        <v>39</v>
      </c>
      <c r="AP21" s="270">
        <v>786</v>
      </c>
      <c r="AQ21" s="269">
        <v>10</v>
      </c>
      <c r="AR21" s="269">
        <v>29</v>
      </c>
      <c r="AS21" s="269">
        <v>0</v>
      </c>
      <c r="AT21" s="269">
        <v>672</v>
      </c>
      <c r="AU21" s="269">
        <v>257</v>
      </c>
      <c r="AV21" s="269">
        <v>71</v>
      </c>
      <c r="AW21" s="270">
        <v>1039</v>
      </c>
      <c r="AX21" s="269">
        <v>1825</v>
      </c>
      <c r="AY21" s="270">
        <v>667</v>
      </c>
      <c r="AZ21" s="270">
        <v>1706</v>
      </c>
      <c r="BA21" s="269">
        <v>2492</v>
      </c>
      <c r="BB21" s="270">
        <v>-808</v>
      </c>
      <c r="BC21" s="269">
        <v>898</v>
      </c>
      <c r="BD21" s="270">
        <v>1684</v>
      </c>
      <c r="BE21" s="271"/>
      <c r="BG21" s="281" t="s">
        <v>461</v>
      </c>
      <c r="BH21" s="285" t="s">
        <v>270</v>
      </c>
      <c r="BI21" s="273">
        <f t="shared" si="0"/>
        <v>1825</v>
      </c>
      <c r="BJ21" s="274">
        <f t="shared" si="1"/>
        <v>808</v>
      </c>
      <c r="BK21" s="275">
        <f t="shared" si="2"/>
        <v>0.44273972602739725</v>
      </c>
      <c r="BL21" s="276">
        <f t="shared" si="3"/>
        <v>0.55726027397260269</v>
      </c>
      <c r="BM21" s="277"/>
      <c r="BN21" s="281" t="s">
        <v>461</v>
      </c>
      <c r="BO21" s="285" t="s">
        <v>270</v>
      </c>
      <c r="BP21" s="278">
        <f t="shared" si="4"/>
        <v>667</v>
      </c>
      <c r="BQ21" s="279">
        <f t="shared" si="5"/>
        <v>808</v>
      </c>
      <c r="BR21" s="280">
        <f t="shared" si="6"/>
        <v>-141</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17</v>
      </c>
      <c r="Q22" s="269">
        <v>139</v>
      </c>
      <c r="R22" s="269">
        <v>92</v>
      </c>
      <c r="S22" s="269">
        <v>236</v>
      </c>
      <c r="T22" s="269">
        <v>10485</v>
      </c>
      <c r="U22" s="269">
        <v>3847</v>
      </c>
      <c r="V22" s="269">
        <v>24995</v>
      </c>
      <c r="W22" s="269">
        <v>115</v>
      </c>
      <c r="X22" s="269">
        <v>212</v>
      </c>
      <c r="Y22" s="269">
        <v>3</v>
      </c>
      <c r="Z22" s="269">
        <v>0</v>
      </c>
      <c r="AA22" s="269">
        <v>0</v>
      </c>
      <c r="AB22" s="269">
        <v>0</v>
      </c>
      <c r="AC22" s="269">
        <v>0</v>
      </c>
      <c r="AD22" s="269">
        <v>0</v>
      </c>
      <c r="AE22" s="269">
        <v>0</v>
      </c>
      <c r="AF22" s="269">
        <v>0</v>
      </c>
      <c r="AG22" s="269">
        <v>1</v>
      </c>
      <c r="AH22" s="269">
        <v>30</v>
      </c>
      <c r="AI22" s="269">
        <v>13</v>
      </c>
      <c r="AJ22" s="269">
        <v>0</v>
      </c>
      <c r="AK22" s="269">
        <v>0</v>
      </c>
      <c r="AL22" s="269">
        <v>326</v>
      </c>
      <c r="AM22" s="269">
        <v>0</v>
      </c>
      <c r="AN22" s="269">
        <v>256</v>
      </c>
      <c r="AO22" s="269">
        <v>56</v>
      </c>
      <c r="AP22" s="270">
        <v>40823</v>
      </c>
      <c r="AQ22" s="269">
        <v>0</v>
      </c>
      <c r="AR22" s="269">
        <v>45</v>
      </c>
      <c r="AS22" s="269">
        <v>0</v>
      </c>
      <c r="AT22" s="269">
        <v>0</v>
      </c>
      <c r="AU22" s="269">
        <v>0</v>
      </c>
      <c r="AV22" s="269">
        <v>-2116</v>
      </c>
      <c r="AW22" s="270">
        <v>-2071</v>
      </c>
      <c r="AX22" s="269">
        <v>38752</v>
      </c>
      <c r="AY22" s="270">
        <v>33384</v>
      </c>
      <c r="AZ22" s="270">
        <v>31313</v>
      </c>
      <c r="BA22" s="269">
        <v>72136</v>
      </c>
      <c r="BB22" s="270">
        <v>-35944</v>
      </c>
      <c r="BC22" s="269">
        <v>-4631</v>
      </c>
      <c r="BD22" s="270">
        <v>36192</v>
      </c>
      <c r="BE22" s="271"/>
      <c r="BG22" s="281" t="s">
        <v>462</v>
      </c>
      <c r="BH22" s="285" t="s">
        <v>280</v>
      </c>
      <c r="BI22" s="273">
        <f t="shared" si="0"/>
        <v>38752</v>
      </c>
      <c r="BJ22" s="274">
        <f t="shared" si="1"/>
        <v>35944</v>
      </c>
      <c r="BK22" s="275">
        <f t="shared" si="2"/>
        <v>0.92753922378199838</v>
      </c>
      <c r="BL22" s="276">
        <f t="shared" si="3"/>
        <v>7.2460776218001621E-2</v>
      </c>
      <c r="BM22" s="277"/>
      <c r="BN22" s="281" t="s">
        <v>462</v>
      </c>
      <c r="BO22" s="285" t="s">
        <v>280</v>
      </c>
      <c r="BP22" s="278">
        <f t="shared" si="4"/>
        <v>33384</v>
      </c>
      <c r="BQ22" s="279">
        <f t="shared" si="5"/>
        <v>35944</v>
      </c>
      <c r="BR22" s="280">
        <f t="shared" si="6"/>
        <v>-2560</v>
      </c>
      <c r="BS22" s="277"/>
    </row>
    <row r="23" spans="1:71" x14ac:dyDescent="0.2">
      <c r="A23" s="281" t="s">
        <v>463</v>
      </c>
      <c r="B23" s="282" t="s">
        <v>35</v>
      </c>
      <c r="C23" s="269">
        <v>0</v>
      </c>
      <c r="D23" s="269">
        <v>0</v>
      </c>
      <c r="E23" s="269">
        <v>0</v>
      </c>
      <c r="F23" s="269">
        <v>0</v>
      </c>
      <c r="G23" s="269">
        <v>0</v>
      </c>
      <c r="H23" s="269">
        <v>0</v>
      </c>
      <c r="I23" s="269">
        <v>1</v>
      </c>
      <c r="J23" s="269">
        <v>0</v>
      </c>
      <c r="K23" s="269">
        <v>0</v>
      </c>
      <c r="L23" s="269">
        <v>0</v>
      </c>
      <c r="M23" s="269">
        <v>0</v>
      </c>
      <c r="N23" s="269">
        <v>0</v>
      </c>
      <c r="O23" s="269">
        <v>0</v>
      </c>
      <c r="P23" s="269">
        <v>6</v>
      </c>
      <c r="Q23" s="269">
        <v>433</v>
      </c>
      <c r="R23" s="269">
        <v>220</v>
      </c>
      <c r="S23" s="269">
        <v>33</v>
      </c>
      <c r="T23" s="269">
        <v>767</v>
      </c>
      <c r="U23" s="269">
        <v>3048</v>
      </c>
      <c r="V23" s="269">
        <v>1500</v>
      </c>
      <c r="W23" s="269">
        <v>338</v>
      </c>
      <c r="X23" s="269">
        <v>40</v>
      </c>
      <c r="Y23" s="269">
        <v>88</v>
      </c>
      <c r="Z23" s="269">
        <v>0</v>
      </c>
      <c r="AA23" s="269">
        <v>0</v>
      </c>
      <c r="AB23" s="269">
        <v>0</v>
      </c>
      <c r="AC23" s="269">
        <v>3</v>
      </c>
      <c r="AD23" s="269">
        <v>0</v>
      </c>
      <c r="AE23" s="269">
        <v>0</v>
      </c>
      <c r="AF23" s="269">
        <v>2</v>
      </c>
      <c r="AG23" s="269">
        <v>0</v>
      </c>
      <c r="AH23" s="269">
        <v>26</v>
      </c>
      <c r="AI23" s="269">
        <v>8</v>
      </c>
      <c r="AJ23" s="269">
        <v>1</v>
      </c>
      <c r="AK23" s="269">
        <v>0</v>
      </c>
      <c r="AL23" s="269">
        <v>185</v>
      </c>
      <c r="AM23" s="269">
        <v>3</v>
      </c>
      <c r="AN23" s="269">
        <v>0</v>
      </c>
      <c r="AO23" s="269">
        <v>6</v>
      </c>
      <c r="AP23" s="270">
        <v>6708</v>
      </c>
      <c r="AQ23" s="269">
        <v>37</v>
      </c>
      <c r="AR23" s="269">
        <v>904</v>
      </c>
      <c r="AS23" s="269">
        <v>0</v>
      </c>
      <c r="AT23" s="269">
        <v>441</v>
      </c>
      <c r="AU23" s="269">
        <v>262</v>
      </c>
      <c r="AV23" s="269">
        <v>230</v>
      </c>
      <c r="AW23" s="270">
        <v>1874</v>
      </c>
      <c r="AX23" s="269">
        <v>8582</v>
      </c>
      <c r="AY23" s="270">
        <v>21051</v>
      </c>
      <c r="AZ23" s="270">
        <v>22925</v>
      </c>
      <c r="BA23" s="269">
        <v>29633</v>
      </c>
      <c r="BB23" s="270">
        <v>-4034</v>
      </c>
      <c r="BC23" s="269">
        <v>18891</v>
      </c>
      <c r="BD23" s="270">
        <v>25599</v>
      </c>
      <c r="BE23" s="271"/>
      <c r="BG23" s="281" t="s">
        <v>463</v>
      </c>
      <c r="BH23" s="283" t="s">
        <v>35</v>
      </c>
      <c r="BI23" s="273">
        <f t="shared" si="0"/>
        <v>8582</v>
      </c>
      <c r="BJ23" s="274">
        <f t="shared" si="1"/>
        <v>4034</v>
      </c>
      <c r="BK23" s="275">
        <f t="shared" si="2"/>
        <v>0.47005360055931017</v>
      </c>
      <c r="BL23" s="276">
        <f t="shared" si="3"/>
        <v>0.52994639944068989</v>
      </c>
      <c r="BM23" s="277"/>
      <c r="BN23" s="281" t="s">
        <v>463</v>
      </c>
      <c r="BO23" s="283" t="s">
        <v>35</v>
      </c>
      <c r="BP23" s="278">
        <f t="shared" si="4"/>
        <v>21051</v>
      </c>
      <c r="BQ23" s="279">
        <f t="shared" si="5"/>
        <v>4034</v>
      </c>
      <c r="BR23" s="280">
        <f t="shared" si="6"/>
        <v>17017</v>
      </c>
      <c r="BS23" s="277"/>
    </row>
    <row r="24" spans="1:71" x14ac:dyDescent="0.2">
      <c r="A24" s="281" t="s">
        <v>464</v>
      </c>
      <c r="B24" s="282" t="s">
        <v>465</v>
      </c>
      <c r="C24" s="269">
        <v>0</v>
      </c>
      <c r="D24" s="269">
        <v>0</v>
      </c>
      <c r="E24" s="269">
        <v>0</v>
      </c>
      <c r="F24" s="269">
        <v>0</v>
      </c>
      <c r="G24" s="269">
        <v>0</v>
      </c>
      <c r="H24" s="269">
        <v>0</v>
      </c>
      <c r="I24" s="269">
        <v>0</v>
      </c>
      <c r="J24" s="269">
        <v>1</v>
      </c>
      <c r="K24" s="269">
        <v>0</v>
      </c>
      <c r="L24" s="269">
        <v>0</v>
      </c>
      <c r="M24" s="269">
        <v>0</v>
      </c>
      <c r="N24" s="269">
        <v>0</v>
      </c>
      <c r="O24" s="269">
        <v>0</v>
      </c>
      <c r="P24" s="269">
        <v>0</v>
      </c>
      <c r="Q24" s="269">
        <v>14</v>
      </c>
      <c r="R24" s="269">
        <v>2</v>
      </c>
      <c r="S24" s="269">
        <v>0</v>
      </c>
      <c r="T24" s="269">
        <v>2</v>
      </c>
      <c r="U24" s="269">
        <v>1</v>
      </c>
      <c r="V24" s="269">
        <v>2077</v>
      </c>
      <c r="W24" s="269">
        <v>66</v>
      </c>
      <c r="X24" s="269">
        <v>1</v>
      </c>
      <c r="Y24" s="269">
        <v>18</v>
      </c>
      <c r="Z24" s="269">
        <v>0</v>
      </c>
      <c r="AA24" s="269">
        <v>0</v>
      </c>
      <c r="AB24" s="269">
        <v>0</v>
      </c>
      <c r="AC24" s="269">
        <v>5</v>
      </c>
      <c r="AD24" s="269">
        <v>1</v>
      </c>
      <c r="AE24" s="269">
        <v>0</v>
      </c>
      <c r="AF24" s="269">
        <v>4</v>
      </c>
      <c r="AG24" s="269">
        <v>0</v>
      </c>
      <c r="AH24" s="269">
        <v>23</v>
      </c>
      <c r="AI24" s="269">
        <v>1</v>
      </c>
      <c r="AJ24" s="269">
        <v>0</v>
      </c>
      <c r="AK24" s="269">
        <v>0</v>
      </c>
      <c r="AL24" s="269">
        <v>19</v>
      </c>
      <c r="AM24" s="269">
        <v>2</v>
      </c>
      <c r="AN24" s="269">
        <v>0</v>
      </c>
      <c r="AO24" s="269">
        <v>0</v>
      </c>
      <c r="AP24" s="270">
        <v>2237</v>
      </c>
      <c r="AQ24" s="269">
        <v>4</v>
      </c>
      <c r="AR24" s="269">
        <v>1011</v>
      </c>
      <c r="AS24" s="269">
        <v>0</v>
      </c>
      <c r="AT24" s="269">
        <v>1298</v>
      </c>
      <c r="AU24" s="269">
        <v>117</v>
      </c>
      <c r="AV24" s="269">
        <v>-547</v>
      </c>
      <c r="AW24" s="270">
        <v>1883</v>
      </c>
      <c r="AX24" s="269">
        <v>4120</v>
      </c>
      <c r="AY24" s="270">
        <v>73474</v>
      </c>
      <c r="AZ24" s="270">
        <v>75357</v>
      </c>
      <c r="BA24" s="269">
        <v>77594</v>
      </c>
      <c r="BB24" s="270">
        <v>0</v>
      </c>
      <c r="BC24" s="269">
        <v>75357</v>
      </c>
      <c r="BD24" s="270">
        <v>77594</v>
      </c>
      <c r="BE24" s="271"/>
      <c r="BG24" s="281" t="s">
        <v>464</v>
      </c>
      <c r="BH24" s="283" t="s">
        <v>465</v>
      </c>
      <c r="BI24" s="273">
        <f t="shared" si="0"/>
        <v>4120</v>
      </c>
      <c r="BJ24" s="274">
        <f t="shared" si="1"/>
        <v>0</v>
      </c>
      <c r="BK24" s="275">
        <f t="shared" si="2"/>
        <v>0</v>
      </c>
      <c r="BL24" s="276">
        <f t="shared" si="3"/>
        <v>1</v>
      </c>
      <c r="BM24" s="277"/>
      <c r="BN24" s="281" t="s">
        <v>464</v>
      </c>
      <c r="BO24" s="283" t="s">
        <v>465</v>
      </c>
      <c r="BP24" s="278">
        <f t="shared" si="4"/>
        <v>73474</v>
      </c>
      <c r="BQ24" s="279">
        <f t="shared" si="5"/>
        <v>0</v>
      </c>
      <c r="BR24" s="280">
        <f t="shared" si="6"/>
        <v>73474</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5</v>
      </c>
      <c r="S25" s="269">
        <v>0</v>
      </c>
      <c r="T25" s="269">
        <v>0</v>
      </c>
      <c r="U25" s="269">
        <v>0</v>
      </c>
      <c r="V25" s="269">
        <v>0</v>
      </c>
      <c r="W25" s="269">
        <v>4799</v>
      </c>
      <c r="X25" s="269">
        <v>0</v>
      </c>
      <c r="Y25" s="269">
        <v>0</v>
      </c>
      <c r="Z25" s="269">
        <v>0</v>
      </c>
      <c r="AA25" s="269">
        <v>0</v>
      </c>
      <c r="AB25" s="269">
        <v>0</v>
      </c>
      <c r="AC25" s="269">
        <v>0</v>
      </c>
      <c r="AD25" s="269">
        <v>0</v>
      </c>
      <c r="AE25" s="269">
        <v>0</v>
      </c>
      <c r="AF25" s="269">
        <v>7</v>
      </c>
      <c r="AG25" s="269">
        <v>0</v>
      </c>
      <c r="AH25" s="269">
        <v>74</v>
      </c>
      <c r="AI25" s="269">
        <v>1</v>
      </c>
      <c r="AJ25" s="269">
        <v>0</v>
      </c>
      <c r="AK25" s="269">
        <v>0</v>
      </c>
      <c r="AL25" s="269">
        <v>795</v>
      </c>
      <c r="AM25" s="269">
        <v>1</v>
      </c>
      <c r="AN25" s="269">
        <v>0</v>
      </c>
      <c r="AO25" s="269">
        <v>0</v>
      </c>
      <c r="AP25" s="270">
        <v>5682</v>
      </c>
      <c r="AQ25" s="269">
        <v>0</v>
      </c>
      <c r="AR25" s="269">
        <v>1775</v>
      </c>
      <c r="AS25" s="269">
        <v>0</v>
      </c>
      <c r="AT25" s="269">
        <v>1221</v>
      </c>
      <c r="AU25" s="269">
        <v>210</v>
      </c>
      <c r="AV25" s="269">
        <v>72</v>
      </c>
      <c r="AW25" s="270">
        <v>3278</v>
      </c>
      <c r="AX25" s="269">
        <v>8960</v>
      </c>
      <c r="AY25" s="270">
        <v>8784</v>
      </c>
      <c r="AZ25" s="270">
        <v>12062</v>
      </c>
      <c r="BA25" s="269">
        <v>17744</v>
      </c>
      <c r="BB25" s="270">
        <v>-7469</v>
      </c>
      <c r="BC25" s="269">
        <v>4593</v>
      </c>
      <c r="BD25" s="270">
        <v>10275</v>
      </c>
      <c r="BE25" s="271"/>
      <c r="BG25" s="281" t="s">
        <v>466</v>
      </c>
      <c r="BH25" s="283" t="s">
        <v>191</v>
      </c>
      <c r="BI25" s="273">
        <f t="shared" si="0"/>
        <v>8960</v>
      </c>
      <c r="BJ25" s="274">
        <f t="shared" si="1"/>
        <v>7469</v>
      </c>
      <c r="BK25" s="275">
        <f t="shared" si="2"/>
        <v>0.83359375000000002</v>
      </c>
      <c r="BL25" s="276">
        <f t="shared" si="3"/>
        <v>0.16640624999999998</v>
      </c>
      <c r="BM25" s="277"/>
      <c r="BN25" s="281" t="s">
        <v>466</v>
      </c>
      <c r="BO25" s="283" t="s">
        <v>191</v>
      </c>
      <c r="BP25" s="278">
        <f t="shared" si="4"/>
        <v>8784</v>
      </c>
      <c r="BQ25" s="279">
        <f t="shared" si="5"/>
        <v>7469</v>
      </c>
      <c r="BR25" s="280">
        <f t="shared" si="6"/>
        <v>1315</v>
      </c>
      <c r="BS25" s="277"/>
    </row>
    <row r="26" spans="1:71" x14ac:dyDescent="0.2">
      <c r="A26" s="281" t="s">
        <v>467</v>
      </c>
      <c r="B26" s="282" t="s">
        <v>50</v>
      </c>
      <c r="C26" s="269">
        <v>4</v>
      </c>
      <c r="D26" s="269">
        <v>0</v>
      </c>
      <c r="E26" s="269">
        <v>0</v>
      </c>
      <c r="F26" s="269">
        <v>7</v>
      </c>
      <c r="G26" s="269">
        <v>239</v>
      </c>
      <c r="H26" s="269">
        <v>20</v>
      </c>
      <c r="I26" s="269">
        <v>220</v>
      </c>
      <c r="J26" s="269">
        <v>73</v>
      </c>
      <c r="K26" s="269">
        <v>1</v>
      </c>
      <c r="L26" s="269">
        <v>34</v>
      </c>
      <c r="M26" s="269">
        <v>44</v>
      </c>
      <c r="N26" s="269">
        <v>95</v>
      </c>
      <c r="O26" s="269">
        <v>111</v>
      </c>
      <c r="P26" s="269">
        <v>19</v>
      </c>
      <c r="Q26" s="269">
        <v>23</v>
      </c>
      <c r="R26" s="269">
        <v>30</v>
      </c>
      <c r="S26" s="269">
        <v>13</v>
      </c>
      <c r="T26" s="269">
        <v>195</v>
      </c>
      <c r="U26" s="269">
        <v>105</v>
      </c>
      <c r="V26" s="269">
        <v>599</v>
      </c>
      <c r="W26" s="269">
        <v>16</v>
      </c>
      <c r="X26" s="269">
        <v>978</v>
      </c>
      <c r="Y26" s="269">
        <v>35</v>
      </c>
      <c r="Z26" s="269">
        <v>7</v>
      </c>
      <c r="AA26" s="269">
        <v>1</v>
      </c>
      <c r="AB26" s="269">
        <v>4</v>
      </c>
      <c r="AC26" s="269">
        <v>105</v>
      </c>
      <c r="AD26" s="269">
        <v>199</v>
      </c>
      <c r="AE26" s="269">
        <v>0</v>
      </c>
      <c r="AF26" s="269">
        <v>48</v>
      </c>
      <c r="AG26" s="269">
        <v>11</v>
      </c>
      <c r="AH26" s="269">
        <v>121</v>
      </c>
      <c r="AI26" s="269">
        <v>206</v>
      </c>
      <c r="AJ26" s="269">
        <v>39</v>
      </c>
      <c r="AK26" s="269">
        <v>49</v>
      </c>
      <c r="AL26" s="269">
        <v>70</v>
      </c>
      <c r="AM26" s="269">
        <v>151</v>
      </c>
      <c r="AN26" s="269">
        <v>129</v>
      </c>
      <c r="AO26" s="269">
        <v>236</v>
      </c>
      <c r="AP26" s="270">
        <v>4237</v>
      </c>
      <c r="AQ26" s="269">
        <v>140</v>
      </c>
      <c r="AR26" s="269">
        <v>903</v>
      </c>
      <c r="AS26" s="269">
        <v>0</v>
      </c>
      <c r="AT26" s="269">
        <v>152</v>
      </c>
      <c r="AU26" s="269">
        <v>45</v>
      </c>
      <c r="AV26" s="269">
        <v>42</v>
      </c>
      <c r="AW26" s="270">
        <v>1282</v>
      </c>
      <c r="AX26" s="269">
        <v>5519</v>
      </c>
      <c r="AY26" s="270">
        <v>15567</v>
      </c>
      <c r="AZ26" s="270">
        <v>16849</v>
      </c>
      <c r="BA26" s="269">
        <v>21086</v>
      </c>
      <c r="BB26" s="270">
        <v>-1470</v>
      </c>
      <c r="BC26" s="269">
        <v>15379</v>
      </c>
      <c r="BD26" s="270">
        <v>19616</v>
      </c>
      <c r="BE26" s="271"/>
      <c r="BG26" s="281" t="s">
        <v>467</v>
      </c>
      <c r="BH26" s="283" t="s">
        <v>50</v>
      </c>
      <c r="BI26" s="273">
        <f t="shared" si="0"/>
        <v>5519</v>
      </c>
      <c r="BJ26" s="274">
        <f t="shared" si="1"/>
        <v>1470</v>
      </c>
      <c r="BK26" s="275">
        <f t="shared" si="2"/>
        <v>0.26635260010871536</v>
      </c>
      <c r="BL26" s="276">
        <f t="shared" si="3"/>
        <v>0.73364739989128469</v>
      </c>
      <c r="BM26" s="277"/>
      <c r="BN26" s="281" t="s">
        <v>467</v>
      </c>
      <c r="BO26" s="283" t="s">
        <v>50</v>
      </c>
      <c r="BP26" s="278">
        <f t="shared" si="4"/>
        <v>15567</v>
      </c>
      <c r="BQ26" s="279">
        <f t="shared" si="5"/>
        <v>1470</v>
      </c>
      <c r="BR26" s="280">
        <f t="shared" si="6"/>
        <v>14097</v>
      </c>
      <c r="BS26" s="277"/>
    </row>
    <row r="27" spans="1:71" x14ac:dyDescent="0.2">
      <c r="A27" s="281" t="s">
        <v>468</v>
      </c>
      <c r="B27" s="282" t="s">
        <v>36</v>
      </c>
      <c r="C27" s="269">
        <v>10</v>
      </c>
      <c r="D27" s="269">
        <v>0</v>
      </c>
      <c r="E27" s="269">
        <v>0</v>
      </c>
      <c r="F27" s="269">
        <v>5</v>
      </c>
      <c r="G27" s="269">
        <v>14</v>
      </c>
      <c r="H27" s="269">
        <v>3</v>
      </c>
      <c r="I27" s="269">
        <v>60</v>
      </c>
      <c r="J27" s="269">
        <v>65</v>
      </c>
      <c r="K27" s="269">
        <v>0</v>
      </c>
      <c r="L27" s="269">
        <v>51</v>
      </c>
      <c r="M27" s="269">
        <v>24</v>
      </c>
      <c r="N27" s="269">
        <v>47</v>
      </c>
      <c r="O27" s="269">
        <v>10</v>
      </c>
      <c r="P27" s="269">
        <v>24</v>
      </c>
      <c r="Q27" s="269">
        <v>31</v>
      </c>
      <c r="R27" s="269">
        <v>16</v>
      </c>
      <c r="S27" s="269">
        <v>2</v>
      </c>
      <c r="T27" s="269">
        <v>120</v>
      </c>
      <c r="U27" s="269">
        <v>44</v>
      </c>
      <c r="V27" s="269">
        <v>125</v>
      </c>
      <c r="W27" s="269">
        <v>6</v>
      </c>
      <c r="X27" s="269">
        <v>28</v>
      </c>
      <c r="Y27" s="269">
        <v>7</v>
      </c>
      <c r="Z27" s="269">
        <v>11</v>
      </c>
      <c r="AA27" s="269">
        <v>13</v>
      </c>
      <c r="AB27" s="269">
        <v>3</v>
      </c>
      <c r="AC27" s="269">
        <v>51</v>
      </c>
      <c r="AD27" s="269">
        <v>31</v>
      </c>
      <c r="AE27" s="269">
        <v>124</v>
      </c>
      <c r="AF27" s="269">
        <v>40</v>
      </c>
      <c r="AG27" s="269">
        <v>1</v>
      </c>
      <c r="AH27" s="269">
        <v>112</v>
      </c>
      <c r="AI27" s="269">
        <v>91</v>
      </c>
      <c r="AJ27" s="269">
        <v>27</v>
      </c>
      <c r="AK27" s="269">
        <v>2</v>
      </c>
      <c r="AL27" s="269">
        <v>15</v>
      </c>
      <c r="AM27" s="269">
        <v>48</v>
      </c>
      <c r="AN27" s="269">
        <v>0</v>
      </c>
      <c r="AO27" s="269">
        <v>0</v>
      </c>
      <c r="AP27" s="270">
        <v>1261</v>
      </c>
      <c r="AQ27" s="269">
        <v>0</v>
      </c>
      <c r="AR27" s="269">
        <v>0</v>
      </c>
      <c r="AS27" s="269">
        <v>0</v>
      </c>
      <c r="AT27" s="269">
        <v>8755</v>
      </c>
      <c r="AU27" s="269">
        <v>467</v>
      </c>
      <c r="AV27" s="269">
        <v>0</v>
      </c>
      <c r="AW27" s="270">
        <v>9222</v>
      </c>
      <c r="AX27" s="269">
        <v>10483</v>
      </c>
      <c r="AY27" s="270">
        <v>0</v>
      </c>
      <c r="AZ27" s="270">
        <v>9222</v>
      </c>
      <c r="BA27" s="269">
        <v>10483</v>
      </c>
      <c r="BB27" s="270">
        <v>0</v>
      </c>
      <c r="BC27" s="269">
        <v>9222</v>
      </c>
      <c r="BD27" s="270">
        <v>10483</v>
      </c>
      <c r="BE27" s="271"/>
      <c r="BG27" s="281" t="s">
        <v>468</v>
      </c>
      <c r="BH27" s="283" t="s">
        <v>36</v>
      </c>
      <c r="BI27" s="273">
        <f t="shared" si="0"/>
        <v>10483</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34</v>
      </c>
      <c r="D28" s="269">
        <v>0</v>
      </c>
      <c r="E28" s="269">
        <v>0</v>
      </c>
      <c r="F28" s="269">
        <v>71</v>
      </c>
      <c r="G28" s="269">
        <v>362</v>
      </c>
      <c r="H28" s="269">
        <v>36</v>
      </c>
      <c r="I28" s="269">
        <v>715</v>
      </c>
      <c r="J28" s="269">
        <v>602</v>
      </c>
      <c r="K28" s="269">
        <v>4</v>
      </c>
      <c r="L28" s="269">
        <v>504</v>
      </c>
      <c r="M28" s="269">
        <v>245</v>
      </c>
      <c r="N28" s="269">
        <v>515</v>
      </c>
      <c r="O28" s="269">
        <v>123</v>
      </c>
      <c r="P28" s="269">
        <v>152</v>
      </c>
      <c r="Q28" s="269">
        <v>248</v>
      </c>
      <c r="R28" s="269">
        <v>101</v>
      </c>
      <c r="S28" s="269">
        <v>16</v>
      </c>
      <c r="T28" s="269">
        <v>1044</v>
      </c>
      <c r="U28" s="269">
        <v>237</v>
      </c>
      <c r="V28" s="269">
        <v>431</v>
      </c>
      <c r="W28" s="269">
        <v>128</v>
      </c>
      <c r="X28" s="269">
        <v>327</v>
      </c>
      <c r="Y28" s="269">
        <v>32</v>
      </c>
      <c r="Z28" s="269">
        <v>90</v>
      </c>
      <c r="AA28" s="269">
        <v>19</v>
      </c>
      <c r="AB28" s="269">
        <v>73</v>
      </c>
      <c r="AC28" s="269">
        <v>386</v>
      </c>
      <c r="AD28" s="269">
        <v>61</v>
      </c>
      <c r="AE28" s="269">
        <v>16</v>
      </c>
      <c r="AF28" s="269">
        <v>114</v>
      </c>
      <c r="AG28" s="269">
        <v>2</v>
      </c>
      <c r="AH28" s="269">
        <v>164</v>
      </c>
      <c r="AI28" s="269">
        <v>335</v>
      </c>
      <c r="AJ28" s="269">
        <v>129</v>
      </c>
      <c r="AK28" s="269">
        <v>5</v>
      </c>
      <c r="AL28" s="269">
        <v>76</v>
      </c>
      <c r="AM28" s="269">
        <v>757</v>
      </c>
      <c r="AN28" s="269">
        <v>0</v>
      </c>
      <c r="AO28" s="269">
        <v>23</v>
      </c>
      <c r="AP28" s="270">
        <v>8177</v>
      </c>
      <c r="AQ28" s="269">
        <v>2</v>
      </c>
      <c r="AR28" s="269">
        <v>1968</v>
      </c>
      <c r="AS28" s="269">
        <v>0</v>
      </c>
      <c r="AT28" s="269">
        <v>0</v>
      </c>
      <c r="AU28" s="269">
        <v>0</v>
      </c>
      <c r="AV28" s="269">
        <v>0</v>
      </c>
      <c r="AW28" s="270">
        <v>1970</v>
      </c>
      <c r="AX28" s="269">
        <v>10147</v>
      </c>
      <c r="AY28" s="270">
        <v>4</v>
      </c>
      <c r="AZ28" s="270">
        <v>1974</v>
      </c>
      <c r="BA28" s="269">
        <v>10151</v>
      </c>
      <c r="BB28" s="270">
        <v>-9282</v>
      </c>
      <c r="BC28" s="269">
        <v>-7308</v>
      </c>
      <c r="BD28" s="270">
        <v>869</v>
      </c>
      <c r="BE28" s="271"/>
      <c r="BG28" s="281" t="s">
        <v>469</v>
      </c>
      <c r="BH28" s="283" t="s">
        <v>192</v>
      </c>
      <c r="BI28" s="273">
        <f t="shared" si="0"/>
        <v>10147</v>
      </c>
      <c r="BJ28" s="274">
        <f t="shared" si="1"/>
        <v>9282</v>
      </c>
      <c r="BK28" s="275">
        <f t="shared" si="2"/>
        <v>0.91475312900364636</v>
      </c>
      <c r="BL28" s="276">
        <f t="shared" si="3"/>
        <v>8.5246870996353641E-2</v>
      </c>
      <c r="BM28" s="277"/>
      <c r="BN28" s="281" t="s">
        <v>469</v>
      </c>
      <c r="BO28" s="283" t="s">
        <v>192</v>
      </c>
      <c r="BP28" s="278">
        <f t="shared" si="4"/>
        <v>4</v>
      </c>
      <c r="BQ28" s="279">
        <f t="shared" si="5"/>
        <v>9282</v>
      </c>
      <c r="BR28" s="280">
        <f t="shared" si="6"/>
        <v>-9278</v>
      </c>
      <c r="BS28" s="277"/>
    </row>
    <row r="29" spans="1:71" x14ac:dyDescent="0.2">
      <c r="A29" s="281" t="s">
        <v>470</v>
      </c>
      <c r="B29" s="282" t="s">
        <v>285</v>
      </c>
      <c r="C29" s="269">
        <v>2</v>
      </c>
      <c r="D29" s="269">
        <v>0</v>
      </c>
      <c r="E29" s="269">
        <v>0</v>
      </c>
      <c r="F29" s="269">
        <v>5</v>
      </c>
      <c r="G29" s="269">
        <v>50</v>
      </c>
      <c r="H29" s="269">
        <v>2</v>
      </c>
      <c r="I29" s="269">
        <v>34</v>
      </c>
      <c r="J29" s="269">
        <v>50</v>
      </c>
      <c r="K29" s="269">
        <v>1</v>
      </c>
      <c r="L29" s="269">
        <v>15</v>
      </c>
      <c r="M29" s="269">
        <v>6</v>
      </c>
      <c r="N29" s="269">
        <v>11</v>
      </c>
      <c r="O29" s="269">
        <v>2</v>
      </c>
      <c r="P29" s="269">
        <v>4</v>
      </c>
      <c r="Q29" s="269">
        <v>11</v>
      </c>
      <c r="R29" s="269">
        <v>5</v>
      </c>
      <c r="S29" s="269">
        <v>1</v>
      </c>
      <c r="T29" s="269">
        <v>64</v>
      </c>
      <c r="U29" s="269">
        <v>15</v>
      </c>
      <c r="V29" s="269">
        <v>18</v>
      </c>
      <c r="W29" s="269">
        <v>4</v>
      </c>
      <c r="X29" s="269">
        <v>20</v>
      </c>
      <c r="Y29" s="269">
        <v>8</v>
      </c>
      <c r="Z29" s="269">
        <v>0</v>
      </c>
      <c r="AA29" s="269">
        <v>41</v>
      </c>
      <c r="AB29" s="269">
        <v>9</v>
      </c>
      <c r="AC29" s="269">
        <v>38</v>
      </c>
      <c r="AD29" s="269">
        <v>15</v>
      </c>
      <c r="AE29" s="269">
        <v>1</v>
      </c>
      <c r="AF29" s="269">
        <v>25</v>
      </c>
      <c r="AG29" s="269">
        <v>0</v>
      </c>
      <c r="AH29" s="269">
        <v>55</v>
      </c>
      <c r="AI29" s="269">
        <v>135</v>
      </c>
      <c r="AJ29" s="269">
        <v>54</v>
      </c>
      <c r="AK29" s="269">
        <v>3</v>
      </c>
      <c r="AL29" s="269">
        <v>13</v>
      </c>
      <c r="AM29" s="269">
        <v>172</v>
      </c>
      <c r="AN29" s="269">
        <v>0</v>
      </c>
      <c r="AO29" s="269">
        <v>7</v>
      </c>
      <c r="AP29" s="270">
        <v>896</v>
      </c>
      <c r="AQ29" s="269">
        <v>2</v>
      </c>
      <c r="AR29" s="269">
        <v>552</v>
      </c>
      <c r="AS29" s="269">
        <v>-7</v>
      </c>
      <c r="AT29" s="269">
        <v>0</v>
      </c>
      <c r="AU29" s="269">
        <v>0</v>
      </c>
      <c r="AV29" s="269">
        <v>0</v>
      </c>
      <c r="AW29" s="270">
        <v>547</v>
      </c>
      <c r="AX29" s="269">
        <v>1443</v>
      </c>
      <c r="AY29" s="270">
        <v>3</v>
      </c>
      <c r="AZ29" s="270">
        <v>550</v>
      </c>
      <c r="BA29" s="269">
        <v>1446</v>
      </c>
      <c r="BB29" s="270">
        <v>-1007</v>
      </c>
      <c r="BC29" s="269">
        <v>-457</v>
      </c>
      <c r="BD29" s="270">
        <v>439</v>
      </c>
      <c r="BE29" s="271"/>
      <c r="BG29" s="281" t="s">
        <v>470</v>
      </c>
      <c r="BH29" s="283" t="s">
        <v>285</v>
      </c>
      <c r="BI29" s="273">
        <f t="shared" si="0"/>
        <v>1443</v>
      </c>
      <c r="BJ29" s="274">
        <f t="shared" si="1"/>
        <v>1007</v>
      </c>
      <c r="BK29" s="275">
        <f t="shared" si="2"/>
        <v>0.69785169785169787</v>
      </c>
      <c r="BL29" s="276">
        <f t="shared" si="3"/>
        <v>0.30214830214830213</v>
      </c>
      <c r="BM29" s="277"/>
      <c r="BN29" s="281" t="s">
        <v>470</v>
      </c>
      <c r="BO29" s="283" t="s">
        <v>285</v>
      </c>
      <c r="BP29" s="278">
        <f t="shared" si="4"/>
        <v>3</v>
      </c>
      <c r="BQ29" s="279">
        <f t="shared" si="5"/>
        <v>1007</v>
      </c>
      <c r="BR29" s="280">
        <f t="shared" si="6"/>
        <v>-1004</v>
      </c>
      <c r="BS29" s="277"/>
    </row>
    <row r="30" spans="1:71" x14ac:dyDescent="0.2">
      <c r="A30" s="281" t="s">
        <v>471</v>
      </c>
      <c r="B30" s="282" t="s">
        <v>281</v>
      </c>
      <c r="C30" s="269">
        <v>2</v>
      </c>
      <c r="D30" s="269">
        <v>0</v>
      </c>
      <c r="E30" s="269">
        <v>0</v>
      </c>
      <c r="F30" s="269">
        <v>4</v>
      </c>
      <c r="G30" s="269">
        <v>22</v>
      </c>
      <c r="H30" s="269">
        <v>0</v>
      </c>
      <c r="I30" s="269">
        <v>12</v>
      </c>
      <c r="J30" s="269">
        <v>47</v>
      </c>
      <c r="K30" s="269">
        <v>0</v>
      </c>
      <c r="L30" s="269">
        <v>1</v>
      </c>
      <c r="M30" s="269">
        <v>9</v>
      </c>
      <c r="N30" s="269">
        <v>2</v>
      </c>
      <c r="O30" s="269">
        <v>1</v>
      </c>
      <c r="P30" s="269">
        <v>1</v>
      </c>
      <c r="Q30" s="269">
        <v>5</v>
      </c>
      <c r="R30" s="269">
        <v>0</v>
      </c>
      <c r="S30" s="269">
        <v>1</v>
      </c>
      <c r="T30" s="269">
        <v>27</v>
      </c>
      <c r="U30" s="269">
        <v>5</v>
      </c>
      <c r="V30" s="269">
        <v>14</v>
      </c>
      <c r="W30" s="269">
        <v>4</v>
      </c>
      <c r="X30" s="269">
        <v>4</v>
      </c>
      <c r="Y30" s="269">
        <v>21</v>
      </c>
      <c r="Z30" s="269">
        <v>10</v>
      </c>
      <c r="AA30" s="269">
        <v>1</v>
      </c>
      <c r="AB30" s="269">
        <v>0</v>
      </c>
      <c r="AC30" s="269">
        <v>23</v>
      </c>
      <c r="AD30" s="269">
        <v>40</v>
      </c>
      <c r="AE30" s="269">
        <v>0</v>
      </c>
      <c r="AF30" s="269">
        <v>50</v>
      </c>
      <c r="AG30" s="269">
        <v>0</v>
      </c>
      <c r="AH30" s="269">
        <v>374</v>
      </c>
      <c r="AI30" s="269">
        <v>79</v>
      </c>
      <c r="AJ30" s="269">
        <v>44</v>
      </c>
      <c r="AK30" s="269">
        <v>0</v>
      </c>
      <c r="AL30" s="269">
        <v>4</v>
      </c>
      <c r="AM30" s="269">
        <v>384</v>
      </c>
      <c r="AN30" s="269">
        <v>0</v>
      </c>
      <c r="AO30" s="269">
        <v>72</v>
      </c>
      <c r="AP30" s="270">
        <v>1263</v>
      </c>
      <c r="AQ30" s="269">
        <v>0</v>
      </c>
      <c r="AR30" s="269">
        <v>85</v>
      </c>
      <c r="AS30" s="269">
        <v>165</v>
      </c>
      <c r="AT30" s="269">
        <v>0</v>
      </c>
      <c r="AU30" s="269">
        <v>0</v>
      </c>
      <c r="AV30" s="269">
        <v>0</v>
      </c>
      <c r="AW30" s="270">
        <v>250</v>
      </c>
      <c r="AX30" s="269">
        <v>1513</v>
      </c>
      <c r="AY30" s="270">
        <v>2</v>
      </c>
      <c r="AZ30" s="270">
        <v>252</v>
      </c>
      <c r="BA30" s="269">
        <v>1515</v>
      </c>
      <c r="BB30" s="270">
        <v>-563</v>
      </c>
      <c r="BC30" s="269">
        <v>-311</v>
      </c>
      <c r="BD30" s="270">
        <v>952</v>
      </c>
      <c r="BE30" s="271"/>
      <c r="BG30" s="281" t="s">
        <v>471</v>
      </c>
      <c r="BH30" s="283" t="s">
        <v>281</v>
      </c>
      <c r="BI30" s="273">
        <f t="shared" si="0"/>
        <v>1513</v>
      </c>
      <c r="BJ30" s="274">
        <f t="shared" si="1"/>
        <v>563</v>
      </c>
      <c r="BK30" s="275">
        <f t="shared" si="2"/>
        <v>0.37210839391936551</v>
      </c>
      <c r="BL30" s="276">
        <f t="shared" si="3"/>
        <v>0.62789160608063455</v>
      </c>
      <c r="BM30" s="277"/>
      <c r="BN30" s="281" t="s">
        <v>471</v>
      </c>
      <c r="BO30" s="283" t="s">
        <v>281</v>
      </c>
      <c r="BP30" s="278">
        <f t="shared" si="4"/>
        <v>2</v>
      </c>
      <c r="BQ30" s="279">
        <f t="shared" si="5"/>
        <v>563</v>
      </c>
      <c r="BR30" s="280">
        <f t="shared" si="6"/>
        <v>-561</v>
      </c>
      <c r="BS30" s="277"/>
    </row>
    <row r="31" spans="1:71" x14ac:dyDescent="0.2">
      <c r="A31" s="281" t="s">
        <v>472</v>
      </c>
      <c r="B31" s="282" t="s">
        <v>384</v>
      </c>
      <c r="C31" s="269">
        <v>254</v>
      </c>
      <c r="D31" s="269">
        <v>0</v>
      </c>
      <c r="E31" s="269">
        <v>0</v>
      </c>
      <c r="F31" s="269">
        <v>39</v>
      </c>
      <c r="G31" s="269">
        <v>2006</v>
      </c>
      <c r="H31" s="269">
        <v>90</v>
      </c>
      <c r="I31" s="269">
        <v>1152</v>
      </c>
      <c r="J31" s="269">
        <v>805</v>
      </c>
      <c r="K31" s="269">
        <v>6</v>
      </c>
      <c r="L31" s="269">
        <v>883</v>
      </c>
      <c r="M31" s="269">
        <v>163</v>
      </c>
      <c r="N31" s="269">
        <v>270</v>
      </c>
      <c r="O31" s="269">
        <v>131</v>
      </c>
      <c r="P31" s="269">
        <v>294</v>
      </c>
      <c r="Q31" s="269">
        <v>803</v>
      </c>
      <c r="R31" s="269">
        <v>385</v>
      </c>
      <c r="S31" s="269">
        <v>83</v>
      </c>
      <c r="T31" s="269">
        <v>1557</v>
      </c>
      <c r="U31" s="269">
        <v>1331</v>
      </c>
      <c r="V31" s="269">
        <v>3392</v>
      </c>
      <c r="W31" s="269">
        <v>413</v>
      </c>
      <c r="X31" s="269">
        <v>1451</v>
      </c>
      <c r="Y31" s="269">
        <v>619</v>
      </c>
      <c r="Z31" s="269">
        <v>15</v>
      </c>
      <c r="AA31" s="269">
        <v>8</v>
      </c>
      <c r="AB31" s="269">
        <v>15</v>
      </c>
      <c r="AC31" s="269">
        <v>187</v>
      </c>
      <c r="AD31" s="269">
        <v>68</v>
      </c>
      <c r="AE31" s="269">
        <v>13</v>
      </c>
      <c r="AF31" s="269">
        <v>243</v>
      </c>
      <c r="AG31" s="269">
        <v>10</v>
      </c>
      <c r="AH31" s="269">
        <v>135</v>
      </c>
      <c r="AI31" s="269">
        <v>230</v>
      </c>
      <c r="AJ31" s="269">
        <v>701</v>
      </c>
      <c r="AK31" s="269">
        <v>40</v>
      </c>
      <c r="AL31" s="269">
        <v>413</v>
      </c>
      <c r="AM31" s="269">
        <v>1552</v>
      </c>
      <c r="AN31" s="269">
        <v>67</v>
      </c>
      <c r="AO31" s="269">
        <v>402</v>
      </c>
      <c r="AP31" s="270">
        <v>20226</v>
      </c>
      <c r="AQ31" s="269">
        <v>678</v>
      </c>
      <c r="AR31" s="269">
        <v>13971</v>
      </c>
      <c r="AS31" s="269">
        <v>2</v>
      </c>
      <c r="AT31" s="269">
        <v>818</v>
      </c>
      <c r="AU31" s="269">
        <v>467</v>
      </c>
      <c r="AV31" s="269">
        <v>17</v>
      </c>
      <c r="AW31" s="270">
        <v>15953</v>
      </c>
      <c r="AX31" s="269">
        <v>36179</v>
      </c>
      <c r="AY31" s="270">
        <v>6410</v>
      </c>
      <c r="AZ31" s="270">
        <v>22363</v>
      </c>
      <c r="BA31" s="269">
        <v>42589</v>
      </c>
      <c r="BB31" s="270">
        <v>-26206</v>
      </c>
      <c r="BC31" s="269">
        <v>-3843</v>
      </c>
      <c r="BD31" s="270">
        <v>16383</v>
      </c>
      <c r="BE31" s="271"/>
      <c r="BG31" s="281" t="s">
        <v>472</v>
      </c>
      <c r="BH31" s="283" t="s">
        <v>384</v>
      </c>
      <c r="BI31" s="273">
        <f t="shared" si="0"/>
        <v>36179</v>
      </c>
      <c r="BJ31" s="274">
        <f t="shared" si="1"/>
        <v>26206</v>
      </c>
      <c r="BK31" s="275">
        <f t="shared" si="2"/>
        <v>0.72434285082506422</v>
      </c>
      <c r="BL31" s="276">
        <f t="shared" si="3"/>
        <v>0.27565714917493578</v>
      </c>
      <c r="BM31" s="277"/>
      <c r="BN31" s="281" t="s">
        <v>472</v>
      </c>
      <c r="BO31" s="283" t="s">
        <v>384</v>
      </c>
      <c r="BP31" s="278">
        <f t="shared" si="4"/>
        <v>6410</v>
      </c>
      <c r="BQ31" s="279">
        <f t="shared" si="5"/>
        <v>26206</v>
      </c>
      <c r="BR31" s="280">
        <f t="shared" si="6"/>
        <v>-19796</v>
      </c>
      <c r="BS31" s="277"/>
    </row>
    <row r="32" spans="1:71" x14ac:dyDescent="0.2">
      <c r="A32" s="281" t="s">
        <v>473</v>
      </c>
      <c r="B32" s="282" t="s">
        <v>37</v>
      </c>
      <c r="C32" s="269">
        <v>18</v>
      </c>
      <c r="D32" s="269">
        <v>0</v>
      </c>
      <c r="E32" s="269">
        <v>0</v>
      </c>
      <c r="F32" s="269">
        <v>75</v>
      </c>
      <c r="G32" s="269">
        <v>128</v>
      </c>
      <c r="H32" s="269">
        <v>21</v>
      </c>
      <c r="I32" s="269">
        <v>111</v>
      </c>
      <c r="J32" s="269">
        <v>119</v>
      </c>
      <c r="K32" s="269">
        <v>2</v>
      </c>
      <c r="L32" s="269">
        <v>42</v>
      </c>
      <c r="M32" s="269">
        <v>46</v>
      </c>
      <c r="N32" s="269">
        <v>45</v>
      </c>
      <c r="O32" s="269">
        <v>26</v>
      </c>
      <c r="P32" s="269">
        <v>72</v>
      </c>
      <c r="Q32" s="269">
        <v>109</v>
      </c>
      <c r="R32" s="269">
        <v>60</v>
      </c>
      <c r="S32" s="269">
        <v>18</v>
      </c>
      <c r="T32" s="269">
        <v>206</v>
      </c>
      <c r="U32" s="269">
        <v>147</v>
      </c>
      <c r="V32" s="269">
        <v>476</v>
      </c>
      <c r="W32" s="269">
        <v>39</v>
      </c>
      <c r="X32" s="269">
        <v>355</v>
      </c>
      <c r="Y32" s="269">
        <v>132</v>
      </c>
      <c r="Z32" s="269">
        <v>17</v>
      </c>
      <c r="AA32" s="269">
        <v>11</v>
      </c>
      <c r="AB32" s="269">
        <v>25</v>
      </c>
      <c r="AC32" s="269">
        <v>289</v>
      </c>
      <c r="AD32" s="269">
        <v>575</v>
      </c>
      <c r="AE32" s="269">
        <v>943</v>
      </c>
      <c r="AF32" s="269">
        <v>221</v>
      </c>
      <c r="AG32" s="269">
        <v>4</v>
      </c>
      <c r="AH32" s="269">
        <v>289</v>
      </c>
      <c r="AI32" s="269">
        <v>133</v>
      </c>
      <c r="AJ32" s="269">
        <v>89</v>
      </c>
      <c r="AK32" s="269">
        <v>26</v>
      </c>
      <c r="AL32" s="269">
        <v>71</v>
      </c>
      <c r="AM32" s="269">
        <v>144</v>
      </c>
      <c r="AN32" s="269">
        <v>0</v>
      </c>
      <c r="AO32" s="269">
        <v>14</v>
      </c>
      <c r="AP32" s="270">
        <v>5098</v>
      </c>
      <c r="AQ32" s="269">
        <v>0</v>
      </c>
      <c r="AR32" s="269">
        <v>5180</v>
      </c>
      <c r="AS32" s="269">
        <v>0</v>
      </c>
      <c r="AT32" s="269">
        <v>0</v>
      </c>
      <c r="AU32" s="269">
        <v>0</v>
      </c>
      <c r="AV32" s="269">
        <v>0</v>
      </c>
      <c r="AW32" s="270">
        <v>5180</v>
      </c>
      <c r="AX32" s="269">
        <v>10278</v>
      </c>
      <c r="AY32" s="270">
        <v>1659</v>
      </c>
      <c r="AZ32" s="270">
        <v>6839</v>
      </c>
      <c r="BA32" s="269">
        <v>11937</v>
      </c>
      <c r="BB32" s="270">
        <v>0</v>
      </c>
      <c r="BC32" s="269">
        <v>6839</v>
      </c>
      <c r="BD32" s="270">
        <v>11937</v>
      </c>
      <c r="BE32" s="271"/>
      <c r="BG32" s="281" t="s">
        <v>473</v>
      </c>
      <c r="BH32" s="283" t="s">
        <v>37</v>
      </c>
      <c r="BI32" s="273">
        <f t="shared" si="0"/>
        <v>10278</v>
      </c>
      <c r="BJ32" s="274">
        <f t="shared" si="1"/>
        <v>0</v>
      </c>
      <c r="BK32" s="275">
        <f t="shared" si="2"/>
        <v>0</v>
      </c>
      <c r="BL32" s="276">
        <f t="shared" si="3"/>
        <v>1</v>
      </c>
      <c r="BM32" s="277"/>
      <c r="BN32" s="281" t="s">
        <v>473</v>
      </c>
      <c r="BO32" s="283" t="s">
        <v>37</v>
      </c>
      <c r="BP32" s="278">
        <f t="shared" si="4"/>
        <v>1659</v>
      </c>
      <c r="BQ32" s="279">
        <f t="shared" si="5"/>
        <v>0</v>
      </c>
      <c r="BR32" s="280">
        <f t="shared" si="6"/>
        <v>1659</v>
      </c>
      <c r="BS32" s="277"/>
    </row>
    <row r="33" spans="1:71" x14ac:dyDescent="0.2">
      <c r="A33" s="281" t="s">
        <v>474</v>
      </c>
      <c r="B33" s="282" t="s">
        <v>38</v>
      </c>
      <c r="C33" s="269">
        <v>7</v>
      </c>
      <c r="D33" s="269">
        <v>0</v>
      </c>
      <c r="E33" s="269">
        <v>0</v>
      </c>
      <c r="F33" s="269">
        <v>12</v>
      </c>
      <c r="G33" s="269">
        <v>36</v>
      </c>
      <c r="H33" s="269">
        <v>4</v>
      </c>
      <c r="I33" s="269">
        <v>16</v>
      </c>
      <c r="J33" s="269">
        <v>35</v>
      </c>
      <c r="K33" s="269">
        <v>0</v>
      </c>
      <c r="L33" s="269">
        <v>8</v>
      </c>
      <c r="M33" s="269">
        <v>10</v>
      </c>
      <c r="N33" s="269">
        <v>11</v>
      </c>
      <c r="O33" s="269">
        <v>3</v>
      </c>
      <c r="P33" s="269">
        <v>20</v>
      </c>
      <c r="Q33" s="269">
        <v>34</v>
      </c>
      <c r="R33" s="269">
        <v>15</v>
      </c>
      <c r="S33" s="269">
        <v>3</v>
      </c>
      <c r="T33" s="269">
        <v>14</v>
      </c>
      <c r="U33" s="269">
        <v>48</v>
      </c>
      <c r="V33" s="269">
        <v>146</v>
      </c>
      <c r="W33" s="269">
        <v>4</v>
      </c>
      <c r="X33" s="269">
        <v>25</v>
      </c>
      <c r="Y33" s="269">
        <v>36</v>
      </c>
      <c r="Z33" s="269">
        <v>2</v>
      </c>
      <c r="AA33" s="269">
        <v>0</v>
      </c>
      <c r="AB33" s="269">
        <v>1</v>
      </c>
      <c r="AC33" s="269">
        <v>447</v>
      </c>
      <c r="AD33" s="269">
        <v>172</v>
      </c>
      <c r="AE33" s="269">
        <v>235</v>
      </c>
      <c r="AF33" s="269">
        <v>310</v>
      </c>
      <c r="AG33" s="269">
        <v>27</v>
      </c>
      <c r="AH33" s="269">
        <v>22</v>
      </c>
      <c r="AI33" s="269">
        <v>54</v>
      </c>
      <c r="AJ33" s="269">
        <v>218</v>
      </c>
      <c r="AK33" s="269">
        <v>15</v>
      </c>
      <c r="AL33" s="269">
        <v>58</v>
      </c>
      <c r="AM33" s="269">
        <v>221</v>
      </c>
      <c r="AN33" s="269">
        <v>0</v>
      </c>
      <c r="AO33" s="269">
        <v>157</v>
      </c>
      <c r="AP33" s="270">
        <v>2426</v>
      </c>
      <c r="AQ33" s="269">
        <v>0</v>
      </c>
      <c r="AR33" s="269">
        <v>14984</v>
      </c>
      <c r="AS33" s="269">
        <v>4</v>
      </c>
      <c r="AT33" s="269">
        <v>0</v>
      </c>
      <c r="AU33" s="269">
        <v>173</v>
      </c>
      <c r="AV33" s="269">
        <v>0</v>
      </c>
      <c r="AW33" s="270">
        <v>15161</v>
      </c>
      <c r="AX33" s="269">
        <v>17587</v>
      </c>
      <c r="AY33" s="270">
        <v>25</v>
      </c>
      <c r="AZ33" s="270">
        <v>15186</v>
      </c>
      <c r="BA33" s="269">
        <v>17612</v>
      </c>
      <c r="BB33" s="270">
        <v>-5068</v>
      </c>
      <c r="BC33" s="269">
        <v>10118</v>
      </c>
      <c r="BD33" s="270">
        <v>12544</v>
      </c>
      <c r="BE33" s="271"/>
      <c r="BG33" s="281" t="s">
        <v>474</v>
      </c>
      <c r="BH33" s="283" t="s">
        <v>38</v>
      </c>
      <c r="BI33" s="273">
        <f t="shared" si="0"/>
        <v>17587</v>
      </c>
      <c r="BJ33" s="274">
        <f t="shared" si="1"/>
        <v>5068</v>
      </c>
      <c r="BK33" s="275">
        <f t="shared" si="2"/>
        <v>0.28816739637232047</v>
      </c>
      <c r="BL33" s="276">
        <f t="shared" si="3"/>
        <v>0.71183260362767953</v>
      </c>
      <c r="BM33" s="277"/>
      <c r="BN33" s="281" t="s">
        <v>474</v>
      </c>
      <c r="BO33" s="283" t="s">
        <v>38</v>
      </c>
      <c r="BP33" s="278">
        <f t="shared" si="4"/>
        <v>25</v>
      </c>
      <c r="BQ33" s="279">
        <f t="shared" si="5"/>
        <v>5068</v>
      </c>
      <c r="BR33" s="280">
        <f t="shared" si="6"/>
        <v>-5043</v>
      </c>
      <c r="BS33" s="277"/>
    </row>
    <row r="34" spans="1:71" x14ac:dyDescent="0.2">
      <c r="A34" s="281" t="s">
        <v>475</v>
      </c>
      <c r="B34" s="282" t="s">
        <v>476</v>
      </c>
      <c r="C34" s="269">
        <v>104</v>
      </c>
      <c r="D34" s="269">
        <v>2</v>
      </c>
      <c r="E34" s="269">
        <v>0</v>
      </c>
      <c r="F34" s="269">
        <v>36</v>
      </c>
      <c r="G34" s="269">
        <v>685</v>
      </c>
      <c r="H34" s="269">
        <v>21</v>
      </c>
      <c r="I34" s="269">
        <v>460</v>
      </c>
      <c r="J34" s="269">
        <v>434</v>
      </c>
      <c r="K34" s="269">
        <v>11</v>
      </c>
      <c r="L34" s="269">
        <v>251</v>
      </c>
      <c r="M34" s="269">
        <v>192</v>
      </c>
      <c r="N34" s="269">
        <v>198</v>
      </c>
      <c r="O34" s="269">
        <v>92</v>
      </c>
      <c r="P34" s="269">
        <v>130</v>
      </c>
      <c r="Q34" s="269">
        <v>282</v>
      </c>
      <c r="R34" s="269">
        <v>126</v>
      </c>
      <c r="S34" s="269">
        <v>27</v>
      </c>
      <c r="T34" s="269">
        <v>619</v>
      </c>
      <c r="U34" s="269">
        <v>473</v>
      </c>
      <c r="V34" s="269">
        <v>1539</v>
      </c>
      <c r="W34" s="269">
        <v>150</v>
      </c>
      <c r="X34" s="269">
        <v>2041</v>
      </c>
      <c r="Y34" s="269">
        <v>277</v>
      </c>
      <c r="Z34" s="269">
        <v>28</v>
      </c>
      <c r="AA34" s="269">
        <v>5</v>
      </c>
      <c r="AB34" s="269">
        <v>41</v>
      </c>
      <c r="AC34" s="269">
        <v>342</v>
      </c>
      <c r="AD34" s="269">
        <v>340</v>
      </c>
      <c r="AE34" s="269">
        <v>3</v>
      </c>
      <c r="AF34" s="269">
        <v>960</v>
      </c>
      <c r="AG34" s="269">
        <v>9</v>
      </c>
      <c r="AH34" s="269">
        <v>318</v>
      </c>
      <c r="AI34" s="269">
        <v>233</v>
      </c>
      <c r="AJ34" s="269">
        <v>137</v>
      </c>
      <c r="AK34" s="269">
        <v>25</v>
      </c>
      <c r="AL34" s="269">
        <v>123</v>
      </c>
      <c r="AM34" s="269">
        <v>562</v>
      </c>
      <c r="AN34" s="269">
        <v>102</v>
      </c>
      <c r="AO34" s="269">
        <v>492</v>
      </c>
      <c r="AP34" s="270">
        <v>11870</v>
      </c>
      <c r="AQ34" s="269">
        <v>191</v>
      </c>
      <c r="AR34" s="269">
        <v>4397</v>
      </c>
      <c r="AS34" s="269">
        <v>18</v>
      </c>
      <c r="AT34" s="269">
        <v>81</v>
      </c>
      <c r="AU34" s="269">
        <v>29</v>
      </c>
      <c r="AV34" s="269">
        <v>22</v>
      </c>
      <c r="AW34" s="270">
        <v>4738</v>
      </c>
      <c r="AX34" s="269">
        <v>16608</v>
      </c>
      <c r="AY34" s="270">
        <v>10726</v>
      </c>
      <c r="AZ34" s="270">
        <v>15464</v>
      </c>
      <c r="BA34" s="269">
        <v>27334</v>
      </c>
      <c r="BB34" s="270">
        <v>-7703</v>
      </c>
      <c r="BC34" s="269">
        <v>7761</v>
      </c>
      <c r="BD34" s="270">
        <v>19631</v>
      </c>
      <c r="BE34" s="271"/>
      <c r="BG34" s="281" t="s">
        <v>475</v>
      </c>
      <c r="BH34" s="283" t="s">
        <v>476</v>
      </c>
      <c r="BI34" s="273">
        <f t="shared" si="0"/>
        <v>16608</v>
      </c>
      <c r="BJ34" s="274">
        <f t="shared" si="1"/>
        <v>7703</v>
      </c>
      <c r="BK34" s="275">
        <f t="shared" si="2"/>
        <v>0.4638126204238921</v>
      </c>
      <c r="BL34" s="276">
        <f t="shared" si="3"/>
        <v>0.53618737957610785</v>
      </c>
      <c r="BM34" s="277"/>
      <c r="BN34" s="281" t="s">
        <v>475</v>
      </c>
      <c r="BO34" s="283" t="s">
        <v>476</v>
      </c>
      <c r="BP34" s="278">
        <f t="shared" si="4"/>
        <v>10726</v>
      </c>
      <c r="BQ34" s="279">
        <f t="shared" si="5"/>
        <v>7703</v>
      </c>
      <c r="BR34" s="280">
        <f t="shared" si="6"/>
        <v>3023</v>
      </c>
      <c r="BS34" s="277"/>
    </row>
    <row r="35" spans="1:71" x14ac:dyDescent="0.2">
      <c r="A35" s="281" t="s">
        <v>477</v>
      </c>
      <c r="B35" s="282" t="s">
        <v>193</v>
      </c>
      <c r="C35" s="269">
        <v>11</v>
      </c>
      <c r="D35" s="269">
        <v>0</v>
      </c>
      <c r="E35" s="269">
        <v>0</v>
      </c>
      <c r="F35" s="269">
        <v>14</v>
      </c>
      <c r="G35" s="269">
        <v>94</v>
      </c>
      <c r="H35" s="269">
        <v>5</v>
      </c>
      <c r="I35" s="269">
        <v>62</v>
      </c>
      <c r="J35" s="269">
        <v>223</v>
      </c>
      <c r="K35" s="269">
        <v>0</v>
      </c>
      <c r="L35" s="269">
        <v>51</v>
      </c>
      <c r="M35" s="269">
        <v>21</v>
      </c>
      <c r="N35" s="269">
        <v>21</v>
      </c>
      <c r="O35" s="269">
        <v>8</v>
      </c>
      <c r="P35" s="269">
        <v>39</v>
      </c>
      <c r="Q35" s="269">
        <v>119</v>
      </c>
      <c r="R35" s="269">
        <v>91</v>
      </c>
      <c r="S35" s="269">
        <v>11</v>
      </c>
      <c r="T35" s="269">
        <v>236</v>
      </c>
      <c r="U35" s="269">
        <v>311</v>
      </c>
      <c r="V35" s="269">
        <v>1470</v>
      </c>
      <c r="W35" s="269">
        <v>21</v>
      </c>
      <c r="X35" s="269">
        <v>100</v>
      </c>
      <c r="Y35" s="269">
        <v>89</v>
      </c>
      <c r="Z35" s="269">
        <v>5</v>
      </c>
      <c r="AA35" s="269">
        <v>18</v>
      </c>
      <c r="AB35" s="269">
        <v>10</v>
      </c>
      <c r="AC35" s="269">
        <v>632</v>
      </c>
      <c r="AD35" s="269">
        <v>697</v>
      </c>
      <c r="AE35" s="269">
        <v>11</v>
      </c>
      <c r="AF35" s="269">
        <v>212</v>
      </c>
      <c r="AG35" s="269">
        <v>111</v>
      </c>
      <c r="AH35" s="269">
        <v>417</v>
      </c>
      <c r="AI35" s="269">
        <v>272</v>
      </c>
      <c r="AJ35" s="269">
        <v>133</v>
      </c>
      <c r="AK35" s="269">
        <v>69</v>
      </c>
      <c r="AL35" s="269">
        <v>358</v>
      </c>
      <c r="AM35" s="269">
        <v>415</v>
      </c>
      <c r="AN35" s="269">
        <v>0</v>
      </c>
      <c r="AO35" s="269">
        <v>376</v>
      </c>
      <c r="AP35" s="270">
        <v>6733</v>
      </c>
      <c r="AQ35" s="269">
        <v>81</v>
      </c>
      <c r="AR35" s="269">
        <v>3854</v>
      </c>
      <c r="AS35" s="269">
        <v>1</v>
      </c>
      <c r="AT35" s="269">
        <v>1442</v>
      </c>
      <c r="AU35" s="269">
        <v>323</v>
      </c>
      <c r="AV35" s="269">
        <v>-1</v>
      </c>
      <c r="AW35" s="270">
        <v>5700</v>
      </c>
      <c r="AX35" s="269">
        <v>12433</v>
      </c>
      <c r="AY35" s="270">
        <v>184</v>
      </c>
      <c r="AZ35" s="270">
        <v>5884</v>
      </c>
      <c r="BA35" s="269">
        <v>12617</v>
      </c>
      <c r="BB35" s="270">
        <v>-11864</v>
      </c>
      <c r="BC35" s="269">
        <v>-5980</v>
      </c>
      <c r="BD35" s="270">
        <v>753</v>
      </c>
      <c r="BE35" s="271"/>
      <c r="BG35" s="281" t="s">
        <v>477</v>
      </c>
      <c r="BH35" s="283" t="s">
        <v>193</v>
      </c>
      <c r="BI35" s="273">
        <f t="shared" si="0"/>
        <v>12433</v>
      </c>
      <c r="BJ35" s="274">
        <f t="shared" si="1"/>
        <v>11864</v>
      </c>
      <c r="BK35" s="275">
        <f t="shared" si="2"/>
        <v>0.9542346979811791</v>
      </c>
      <c r="BL35" s="276">
        <f t="shared" si="3"/>
        <v>4.5765302018820897E-2</v>
      </c>
      <c r="BM35" s="277"/>
      <c r="BN35" s="281" t="s">
        <v>477</v>
      </c>
      <c r="BO35" s="283" t="s">
        <v>193</v>
      </c>
      <c r="BP35" s="278">
        <f t="shared" si="4"/>
        <v>184</v>
      </c>
      <c r="BQ35" s="279">
        <f t="shared" si="5"/>
        <v>11864</v>
      </c>
      <c r="BR35" s="280">
        <f t="shared" si="6"/>
        <v>-11680</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1228</v>
      </c>
      <c r="AP36" s="270">
        <v>1228</v>
      </c>
      <c r="AQ36" s="269">
        <v>0</v>
      </c>
      <c r="AR36" s="269">
        <v>339</v>
      </c>
      <c r="AS36" s="269">
        <v>12020</v>
      </c>
      <c r="AT36" s="269">
        <v>0</v>
      </c>
      <c r="AU36" s="269">
        <v>0</v>
      </c>
      <c r="AV36" s="269">
        <v>0</v>
      </c>
      <c r="AW36" s="270">
        <v>12359</v>
      </c>
      <c r="AX36" s="269">
        <v>13587</v>
      </c>
      <c r="AY36" s="270">
        <v>0</v>
      </c>
      <c r="AZ36" s="270">
        <v>12359</v>
      </c>
      <c r="BA36" s="269">
        <v>13587</v>
      </c>
      <c r="BB36" s="270">
        <v>0</v>
      </c>
      <c r="BC36" s="269">
        <v>12359</v>
      </c>
      <c r="BD36" s="270">
        <v>13587</v>
      </c>
      <c r="BE36" s="271"/>
      <c r="BG36" s="281" t="s">
        <v>478</v>
      </c>
      <c r="BH36" s="283" t="s">
        <v>39</v>
      </c>
      <c r="BI36" s="273">
        <f t="shared" si="0"/>
        <v>13587</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2</v>
      </c>
      <c r="H37" s="269">
        <v>0</v>
      </c>
      <c r="I37" s="269">
        <v>1</v>
      </c>
      <c r="J37" s="269">
        <v>4</v>
      </c>
      <c r="K37" s="269">
        <v>0</v>
      </c>
      <c r="L37" s="269">
        <v>2</v>
      </c>
      <c r="M37" s="269">
        <v>1</v>
      </c>
      <c r="N37" s="269">
        <v>1</v>
      </c>
      <c r="O37" s="269">
        <v>0</v>
      </c>
      <c r="P37" s="269">
        <v>2</v>
      </c>
      <c r="Q37" s="269">
        <v>2</v>
      </c>
      <c r="R37" s="269">
        <v>1</v>
      </c>
      <c r="S37" s="269">
        <v>0</v>
      </c>
      <c r="T37" s="269">
        <v>33</v>
      </c>
      <c r="U37" s="269">
        <v>22</v>
      </c>
      <c r="V37" s="269">
        <v>95</v>
      </c>
      <c r="W37" s="269">
        <v>1</v>
      </c>
      <c r="X37" s="269">
        <v>1</v>
      </c>
      <c r="Y37" s="269">
        <v>2</v>
      </c>
      <c r="Z37" s="269">
        <v>0</v>
      </c>
      <c r="AA37" s="269">
        <v>0</v>
      </c>
      <c r="AB37" s="269">
        <v>0</v>
      </c>
      <c r="AC37" s="269">
        <v>1</v>
      </c>
      <c r="AD37" s="269">
        <v>3</v>
      </c>
      <c r="AE37" s="269">
        <v>0</v>
      </c>
      <c r="AF37" s="269">
        <v>4</v>
      </c>
      <c r="AG37" s="269">
        <v>2</v>
      </c>
      <c r="AH37" s="269">
        <v>2</v>
      </c>
      <c r="AI37" s="269">
        <v>0</v>
      </c>
      <c r="AJ37" s="269">
        <v>1</v>
      </c>
      <c r="AK37" s="269">
        <v>0</v>
      </c>
      <c r="AL37" s="269">
        <v>2</v>
      </c>
      <c r="AM37" s="269">
        <v>2</v>
      </c>
      <c r="AN37" s="269">
        <v>0</v>
      </c>
      <c r="AO37" s="269">
        <v>1</v>
      </c>
      <c r="AP37" s="270">
        <v>188</v>
      </c>
      <c r="AQ37" s="269">
        <v>0</v>
      </c>
      <c r="AR37" s="269">
        <v>2709</v>
      </c>
      <c r="AS37" s="269">
        <v>3574</v>
      </c>
      <c r="AT37" s="269">
        <v>3946</v>
      </c>
      <c r="AU37" s="269">
        <v>948</v>
      </c>
      <c r="AV37" s="269">
        <v>0</v>
      </c>
      <c r="AW37" s="270">
        <v>11177</v>
      </c>
      <c r="AX37" s="269">
        <v>11365</v>
      </c>
      <c r="AY37" s="270">
        <v>5096</v>
      </c>
      <c r="AZ37" s="270">
        <v>16273</v>
      </c>
      <c r="BA37" s="269">
        <v>16461</v>
      </c>
      <c r="BB37" s="270">
        <v>-2075</v>
      </c>
      <c r="BC37" s="269">
        <v>14198</v>
      </c>
      <c r="BD37" s="270">
        <v>14386</v>
      </c>
      <c r="BE37" s="271"/>
      <c r="BG37" s="281" t="s">
        <v>479</v>
      </c>
      <c r="BH37" s="283" t="s">
        <v>40</v>
      </c>
      <c r="BI37" s="273">
        <f t="shared" si="0"/>
        <v>11365</v>
      </c>
      <c r="BJ37" s="274">
        <f t="shared" si="1"/>
        <v>2075</v>
      </c>
      <c r="BK37" s="275">
        <f t="shared" si="2"/>
        <v>0.1825780906291245</v>
      </c>
      <c r="BL37" s="276">
        <f t="shared" si="3"/>
        <v>0.81742190937087544</v>
      </c>
      <c r="BM37" s="277"/>
      <c r="BN37" s="281" t="s">
        <v>479</v>
      </c>
      <c r="BO37" s="283" t="s">
        <v>40</v>
      </c>
      <c r="BP37" s="278">
        <f t="shared" si="4"/>
        <v>5096</v>
      </c>
      <c r="BQ37" s="279">
        <f t="shared" si="5"/>
        <v>2075</v>
      </c>
      <c r="BR37" s="280">
        <f t="shared" si="6"/>
        <v>3021</v>
      </c>
      <c r="BS37" s="277"/>
    </row>
    <row r="38" spans="1:71" x14ac:dyDescent="0.2">
      <c r="A38" s="281" t="s">
        <v>480</v>
      </c>
      <c r="B38" s="282" t="s">
        <v>481</v>
      </c>
      <c r="C38" s="269">
        <v>2</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1</v>
      </c>
      <c r="AE38" s="269">
        <v>0</v>
      </c>
      <c r="AF38" s="269">
        <v>10</v>
      </c>
      <c r="AG38" s="269">
        <v>0</v>
      </c>
      <c r="AH38" s="269">
        <v>0</v>
      </c>
      <c r="AI38" s="269">
        <v>0</v>
      </c>
      <c r="AJ38" s="269">
        <v>236</v>
      </c>
      <c r="AK38" s="269">
        <v>0</v>
      </c>
      <c r="AL38" s="269">
        <v>0</v>
      </c>
      <c r="AM38" s="269">
        <v>1</v>
      </c>
      <c r="AN38" s="269">
        <v>0</v>
      </c>
      <c r="AO38" s="269">
        <v>12</v>
      </c>
      <c r="AP38" s="270">
        <v>262</v>
      </c>
      <c r="AQ38" s="269">
        <v>249</v>
      </c>
      <c r="AR38" s="269">
        <v>4624</v>
      </c>
      <c r="AS38" s="269">
        <v>10642</v>
      </c>
      <c r="AT38" s="269">
        <v>0</v>
      </c>
      <c r="AU38" s="269">
        <v>0</v>
      </c>
      <c r="AV38" s="269">
        <v>0</v>
      </c>
      <c r="AW38" s="270">
        <v>15515</v>
      </c>
      <c r="AX38" s="269">
        <v>15777</v>
      </c>
      <c r="AY38" s="270">
        <v>35</v>
      </c>
      <c r="AZ38" s="270">
        <v>15550</v>
      </c>
      <c r="BA38" s="269">
        <v>15812</v>
      </c>
      <c r="BB38" s="270">
        <v>-4269</v>
      </c>
      <c r="BC38" s="269">
        <v>11281</v>
      </c>
      <c r="BD38" s="270">
        <v>11543</v>
      </c>
      <c r="BE38" s="271"/>
      <c r="BG38" s="281" t="s">
        <v>480</v>
      </c>
      <c r="BH38" s="283" t="s">
        <v>481</v>
      </c>
      <c r="BI38" s="273">
        <f t="shared" si="0"/>
        <v>15777</v>
      </c>
      <c r="BJ38" s="274">
        <f t="shared" si="1"/>
        <v>4269</v>
      </c>
      <c r="BK38" s="275">
        <f t="shared" si="2"/>
        <v>0.27058376117132532</v>
      </c>
      <c r="BL38" s="276">
        <f t="shared" si="3"/>
        <v>0.72941623882867468</v>
      </c>
      <c r="BM38" s="277"/>
      <c r="BN38" s="281" t="s">
        <v>480</v>
      </c>
      <c r="BO38" s="283" t="s">
        <v>481</v>
      </c>
      <c r="BP38" s="278">
        <f t="shared" si="4"/>
        <v>35</v>
      </c>
      <c r="BQ38" s="279">
        <f t="shared" si="5"/>
        <v>4269</v>
      </c>
      <c r="BR38" s="280">
        <f t="shared" si="6"/>
        <v>-4234</v>
      </c>
      <c r="BS38" s="277"/>
    </row>
    <row r="39" spans="1:71" x14ac:dyDescent="0.2">
      <c r="A39" s="281" t="s">
        <v>482</v>
      </c>
      <c r="B39" s="282" t="s">
        <v>483</v>
      </c>
      <c r="C39" s="269">
        <v>0</v>
      </c>
      <c r="D39" s="269">
        <v>0</v>
      </c>
      <c r="E39" s="269">
        <v>0</v>
      </c>
      <c r="F39" s="269">
        <v>4</v>
      </c>
      <c r="G39" s="269">
        <v>14</v>
      </c>
      <c r="H39" s="269">
        <v>1</v>
      </c>
      <c r="I39" s="269">
        <v>7</v>
      </c>
      <c r="J39" s="269">
        <v>28</v>
      </c>
      <c r="K39" s="269">
        <v>0</v>
      </c>
      <c r="L39" s="269">
        <v>5</v>
      </c>
      <c r="M39" s="269">
        <v>1</v>
      </c>
      <c r="N39" s="269">
        <v>6</v>
      </c>
      <c r="O39" s="269">
        <v>1</v>
      </c>
      <c r="P39" s="269">
        <v>5</v>
      </c>
      <c r="Q39" s="269">
        <v>39</v>
      </c>
      <c r="R39" s="269">
        <v>16</v>
      </c>
      <c r="S39" s="269">
        <v>2</v>
      </c>
      <c r="T39" s="269">
        <v>21</v>
      </c>
      <c r="U39" s="269">
        <v>13</v>
      </c>
      <c r="V39" s="269">
        <v>53</v>
      </c>
      <c r="W39" s="269">
        <v>2</v>
      </c>
      <c r="X39" s="269">
        <v>13</v>
      </c>
      <c r="Y39" s="269">
        <v>7</v>
      </c>
      <c r="Z39" s="269">
        <v>0</v>
      </c>
      <c r="AA39" s="269">
        <v>4</v>
      </c>
      <c r="AB39" s="269">
        <v>2</v>
      </c>
      <c r="AC39" s="269">
        <v>6</v>
      </c>
      <c r="AD39" s="269">
        <v>31</v>
      </c>
      <c r="AE39" s="269">
        <v>1</v>
      </c>
      <c r="AF39" s="269">
        <v>31</v>
      </c>
      <c r="AG39" s="269">
        <v>0</v>
      </c>
      <c r="AH39" s="269">
        <v>0</v>
      </c>
      <c r="AI39" s="269">
        <v>19</v>
      </c>
      <c r="AJ39" s="269">
        <v>11</v>
      </c>
      <c r="AK39" s="269">
        <v>0</v>
      </c>
      <c r="AL39" s="269">
        <v>23</v>
      </c>
      <c r="AM39" s="269">
        <v>60</v>
      </c>
      <c r="AN39" s="269">
        <v>0</v>
      </c>
      <c r="AO39" s="269">
        <v>24</v>
      </c>
      <c r="AP39" s="270">
        <v>450</v>
      </c>
      <c r="AQ39" s="269">
        <v>0</v>
      </c>
      <c r="AR39" s="269">
        <v>1048</v>
      </c>
      <c r="AS39" s="269">
        <v>0</v>
      </c>
      <c r="AT39" s="269">
        <v>0</v>
      </c>
      <c r="AU39" s="269">
        <v>0</v>
      </c>
      <c r="AV39" s="269">
        <v>0</v>
      </c>
      <c r="AW39" s="270">
        <v>1048</v>
      </c>
      <c r="AX39" s="269">
        <v>1498</v>
      </c>
      <c r="AY39" s="270">
        <v>7</v>
      </c>
      <c r="AZ39" s="270">
        <v>1055</v>
      </c>
      <c r="BA39" s="269">
        <v>1505</v>
      </c>
      <c r="BB39" s="270">
        <v>-531</v>
      </c>
      <c r="BC39" s="269">
        <v>524</v>
      </c>
      <c r="BD39" s="270">
        <v>974</v>
      </c>
      <c r="BE39" s="271"/>
      <c r="BG39" s="281" t="s">
        <v>482</v>
      </c>
      <c r="BH39" s="283" t="s">
        <v>483</v>
      </c>
      <c r="BI39" s="273">
        <f t="shared" si="0"/>
        <v>1498</v>
      </c>
      <c r="BJ39" s="274">
        <f t="shared" si="1"/>
        <v>531</v>
      </c>
      <c r="BK39" s="275">
        <f t="shared" si="2"/>
        <v>0.35447263017356473</v>
      </c>
      <c r="BL39" s="276">
        <f t="shared" si="3"/>
        <v>0.64552736982643522</v>
      </c>
      <c r="BM39" s="277"/>
      <c r="BN39" s="281" t="s">
        <v>482</v>
      </c>
      <c r="BO39" s="283" t="s">
        <v>483</v>
      </c>
      <c r="BP39" s="278">
        <f t="shared" si="4"/>
        <v>7</v>
      </c>
      <c r="BQ39" s="279">
        <f t="shared" si="5"/>
        <v>531</v>
      </c>
      <c r="BR39" s="280">
        <f t="shared" si="6"/>
        <v>-524</v>
      </c>
      <c r="BS39" s="277"/>
    </row>
    <row r="40" spans="1:71" x14ac:dyDescent="0.2">
      <c r="A40" s="281" t="s">
        <v>484</v>
      </c>
      <c r="B40" s="282" t="s">
        <v>41</v>
      </c>
      <c r="C40" s="269">
        <v>69</v>
      </c>
      <c r="D40" s="269">
        <v>0</v>
      </c>
      <c r="E40" s="269">
        <v>0</v>
      </c>
      <c r="F40" s="269">
        <v>90</v>
      </c>
      <c r="G40" s="269">
        <v>666</v>
      </c>
      <c r="H40" s="269">
        <v>35</v>
      </c>
      <c r="I40" s="269">
        <v>233</v>
      </c>
      <c r="J40" s="269">
        <v>897</v>
      </c>
      <c r="K40" s="269">
        <v>3</v>
      </c>
      <c r="L40" s="269">
        <v>529</v>
      </c>
      <c r="M40" s="269">
        <v>226</v>
      </c>
      <c r="N40" s="269">
        <v>114</v>
      </c>
      <c r="O40" s="269">
        <v>44</v>
      </c>
      <c r="P40" s="269">
        <v>163</v>
      </c>
      <c r="Q40" s="269">
        <v>651</v>
      </c>
      <c r="R40" s="269">
        <v>287</v>
      </c>
      <c r="S40" s="269">
        <v>49</v>
      </c>
      <c r="T40" s="269">
        <v>1568</v>
      </c>
      <c r="U40" s="269">
        <v>936</v>
      </c>
      <c r="V40" s="269">
        <v>2642</v>
      </c>
      <c r="W40" s="269">
        <v>240</v>
      </c>
      <c r="X40" s="269">
        <v>663</v>
      </c>
      <c r="Y40" s="269">
        <v>1003</v>
      </c>
      <c r="Z40" s="269">
        <v>60</v>
      </c>
      <c r="AA40" s="269">
        <v>60</v>
      </c>
      <c r="AB40" s="269">
        <v>59</v>
      </c>
      <c r="AC40" s="269">
        <v>1412</v>
      </c>
      <c r="AD40" s="269">
        <v>1381</v>
      </c>
      <c r="AE40" s="269">
        <v>131</v>
      </c>
      <c r="AF40" s="269">
        <v>1301</v>
      </c>
      <c r="AG40" s="269">
        <v>167</v>
      </c>
      <c r="AH40" s="269">
        <v>1251</v>
      </c>
      <c r="AI40" s="269">
        <v>815</v>
      </c>
      <c r="AJ40" s="269">
        <v>543</v>
      </c>
      <c r="AK40" s="269">
        <v>76</v>
      </c>
      <c r="AL40" s="269">
        <v>1633</v>
      </c>
      <c r="AM40" s="269">
        <v>668</v>
      </c>
      <c r="AN40" s="269">
        <v>0</v>
      </c>
      <c r="AO40" s="269">
        <v>199</v>
      </c>
      <c r="AP40" s="270">
        <v>20864</v>
      </c>
      <c r="AQ40" s="269">
        <v>267</v>
      </c>
      <c r="AR40" s="269">
        <v>2935</v>
      </c>
      <c r="AS40" s="269">
        <v>0</v>
      </c>
      <c r="AT40" s="269">
        <v>240</v>
      </c>
      <c r="AU40" s="269">
        <v>90</v>
      </c>
      <c r="AV40" s="269">
        <v>0</v>
      </c>
      <c r="AW40" s="270">
        <v>3532</v>
      </c>
      <c r="AX40" s="269">
        <v>24396</v>
      </c>
      <c r="AY40" s="270">
        <v>2311</v>
      </c>
      <c r="AZ40" s="270">
        <v>5843</v>
      </c>
      <c r="BA40" s="269">
        <v>26707</v>
      </c>
      <c r="BB40" s="270">
        <v>-13424</v>
      </c>
      <c r="BC40" s="269">
        <v>-7581</v>
      </c>
      <c r="BD40" s="270">
        <v>13283</v>
      </c>
      <c r="BE40" s="271"/>
      <c r="BG40" s="281" t="s">
        <v>484</v>
      </c>
      <c r="BH40" s="283" t="s">
        <v>41</v>
      </c>
      <c r="BI40" s="273">
        <f t="shared" si="0"/>
        <v>24396</v>
      </c>
      <c r="BJ40" s="274">
        <f t="shared" si="1"/>
        <v>13424</v>
      </c>
      <c r="BK40" s="275">
        <f t="shared" si="2"/>
        <v>0.55025414002295459</v>
      </c>
      <c r="BL40" s="276">
        <f t="shared" si="3"/>
        <v>0.44974585997704541</v>
      </c>
      <c r="BM40" s="277"/>
      <c r="BN40" s="281" t="s">
        <v>484</v>
      </c>
      <c r="BO40" s="283" t="s">
        <v>41</v>
      </c>
      <c r="BP40" s="278">
        <f t="shared" si="4"/>
        <v>2311</v>
      </c>
      <c r="BQ40" s="279">
        <f t="shared" si="5"/>
        <v>13424</v>
      </c>
      <c r="BR40" s="280">
        <f t="shared" si="6"/>
        <v>-11113</v>
      </c>
      <c r="BS40" s="277"/>
    </row>
    <row r="41" spans="1:71" x14ac:dyDescent="0.2">
      <c r="A41" s="286">
        <v>37</v>
      </c>
      <c r="B41" s="282" t="s">
        <v>42</v>
      </c>
      <c r="C41" s="269">
        <v>0</v>
      </c>
      <c r="D41" s="269">
        <v>0</v>
      </c>
      <c r="E41" s="269">
        <v>0</v>
      </c>
      <c r="F41" s="269">
        <v>0</v>
      </c>
      <c r="G41" s="269">
        <v>4</v>
      </c>
      <c r="H41" s="269">
        <v>0</v>
      </c>
      <c r="I41" s="269">
        <v>1</v>
      </c>
      <c r="J41" s="269">
        <v>2</v>
      </c>
      <c r="K41" s="269">
        <v>0</v>
      </c>
      <c r="L41" s="269">
        <v>2</v>
      </c>
      <c r="M41" s="269">
        <v>0</v>
      </c>
      <c r="N41" s="269">
        <v>0</v>
      </c>
      <c r="O41" s="269">
        <v>0</v>
      </c>
      <c r="P41" s="269">
        <v>0</v>
      </c>
      <c r="Q41" s="269">
        <v>2</v>
      </c>
      <c r="R41" s="269">
        <v>1</v>
      </c>
      <c r="S41" s="269">
        <v>0</v>
      </c>
      <c r="T41" s="269">
        <v>7</v>
      </c>
      <c r="U41" s="269">
        <v>2</v>
      </c>
      <c r="V41" s="269">
        <v>9</v>
      </c>
      <c r="W41" s="269">
        <v>1</v>
      </c>
      <c r="X41" s="269">
        <v>11</v>
      </c>
      <c r="Y41" s="269">
        <v>2</v>
      </c>
      <c r="Z41" s="269">
        <v>0</v>
      </c>
      <c r="AA41" s="269">
        <v>0</v>
      </c>
      <c r="AB41" s="269">
        <v>0</v>
      </c>
      <c r="AC41" s="269">
        <v>15</v>
      </c>
      <c r="AD41" s="269">
        <v>1</v>
      </c>
      <c r="AE41" s="269">
        <v>4</v>
      </c>
      <c r="AF41" s="269">
        <v>9</v>
      </c>
      <c r="AG41" s="269">
        <v>3</v>
      </c>
      <c r="AH41" s="269">
        <v>8</v>
      </c>
      <c r="AI41" s="269">
        <v>47</v>
      </c>
      <c r="AJ41" s="269">
        <v>147</v>
      </c>
      <c r="AK41" s="269">
        <v>3</v>
      </c>
      <c r="AL41" s="269">
        <v>11</v>
      </c>
      <c r="AM41" s="269">
        <v>342</v>
      </c>
      <c r="AN41" s="269">
        <v>0</v>
      </c>
      <c r="AO41" s="269">
        <v>8</v>
      </c>
      <c r="AP41" s="270">
        <v>642</v>
      </c>
      <c r="AQ41" s="269">
        <v>4698</v>
      </c>
      <c r="AR41" s="269">
        <v>10408</v>
      </c>
      <c r="AS41" s="269">
        <v>0</v>
      </c>
      <c r="AT41" s="269">
        <v>0</v>
      </c>
      <c r="AU41" s="269">
        <v>0</v>
      </c>
      <c r="AV41" s="269">
        <v>0</v>
      </c>
      <c r="AW41" s="270">
        <v>15106</v>
      </c>
      <c r="AX41" s="269">
        <v>15748</v>
      </c>
      <c r="AY41" s="270">
        <v>9655</v>
      </c>
      <c r="AZ41" s="270">
        <v>24761</v>
      </c>
      <c r="BA41" s="269">
        <v>25403</v>
      </c>
      <c r="BB41" s="270">
        <v>-4955</v>
      </c>
      <c r="BC41" s="269">
        <v>19806</v>
      </c>
      <c r="BD41" s="270">
        <v>20448</v>
      </c>
      <c r="BE41" s="271"/>
      <c r="BG41" s="286">
        <v>37</v>
      </c>
      <c r="BH41" s="283" t="s">
        <v>42</v>
      </c>
      <c r="BI41" s="273">
        <f t="shared" si="0"/>
        <v>15748</v>
      </c>
      <c r="BJ41" s="274">
        <f t="shared" si="1"/>
        <v>4955</v>
      </c>
      <c r="BK41" s="275">
        <f t="shared" si="2"/>
        <v>0.31464312928625859</v>
      </c>
      <c r="BL41" s="276">
        <f t="shared" si="3"/>
        <v>0.68535687071374141</v>
      </c>
      <c r="BM41" s="277"/>
      <c r="BN41" s="286">
        <v>37</v>
      </c>
      <c r="BO41" s="283" t="s">
        <v>42</v>
      </c>
      <c r="BP41" s="278">
        <f t="shared" si="4"/>
        <v>9655</v>
      </c>
      <c r="BQ41" s="279">
        <f t="shared" si="5"/>
        <v>4955</v>
      </c>
      <c r="BR41" s="280">
        <f t="shared" si="6"/>
        <v>4700</v>
      </c>
      <c r="BS41" s="277"/>
    </row>
    <row r="42" spans="1:71" x14ac:dyDescent="0.2">
      <c r="A42" s="287">
        <v>38</v>
      </c>
      <c r="B42" s="268" t="s">
        <v>282</v>
      </c>
      <c r="C42" s="269">
        <v>10</v>
      </c>
      <c r="D42" s="269">
        <v>0</v>
      </c>
      <c r="E42" s="269">
        <v>0</v>
      </c>
      <c r="F42" s="269">
        <v>3</v>
      </c>
      <c r="G42" s="269">
        <v>64</v>
      </c>
      <c r="H42" s="269">
        <v>3</v>
      </c>
      <c r="I42" s="269">
        <v>31</v>
      </c>
      <c r="J42" s="269">
        <v>39</v>
      </c>
      <c r="K42" s="269">
        <v>0</v>
      </c>
      <c r="L42" s="269">
        <v>6</v>
      </c>
      <c r="M42" s="269">
        <v>19</v>
      </c>
      <c r="N42" s="269">
        <v>6</v>
      </c>
      <c r="O42" s="269">
        <v>3</v>
      </c>
      <c r="P42" s="269">
        <v>10</v>
      </c>
      <c r="Q42" s="269">
        <v>39</v>
      </c>
      <c r="R42" s="269">
        <v>25</v>
      </c>
      <c r="S42" s="269">
        <v>6</v>
      </c>
      <c r="T42" s="269">
        <v>130</v>
      </c>
      <c r="U42" s="269">
        <v>80</v>
      </c>
      <c r="V42" s="269">
        <v>208</v>
      </c>
      <c r="W42" s="269">
        <v>25</v>
      </c>
      <c r="X42" s="269">
        <v>76</v>
      </c>
      <c r="Y42" s="269">
        <v>29</v>
      </c>
      <c r="Z42" s="269">
        <v>0</v>
      </c>
      <c r="AA42" s="269">
        <v>0</v>
      </c>
      <c r="AB42" s="269">
        <v>13</v>
      </c>
      <c r="AC42" s="269">
        <v>118</v>
      </c>
      <c r="AD42" s="269">
        <v>146</v>
      </c>
      <c r="AE42" s="269">
        <v>6</v>
      </c>
      <c r="AF42" s="269">
        <v>118</v>
      </c>
      <c r="AG42" s="269">
        <v>0</v>
      </c>
      <c r="AH42" s="269">
        <v>128</v>
      </c>
      <c r="AI42" s="269">
        <v>137</v>
      </c>
      <c r="AJ42" s="269">
        <v>69</v>
      </c>
      <c r="AK42" s="269">
        <v>16</v>
      </c>
      <c r="AL42" s="269">
        <v>70</v>
      </c>
      <c r="AM42" s="269">
        <v>130</v>
      </c>
      <c r="AN42" s="269">
        <v>0</v>
      </c>
      <c r="AO42" s="269">
        <v>3</v>
      </c>
      <c r="AP42" s="270">
        <v>1766</v>
      </c>
      <c r="AQ42" s="269">
        <v>0</v>
      </c>
      <c r="AR42" s="269">
        <v>0</v>
      </c>
      <c r="AS42" s="269">
        <v>0</v>
      </c>
      <c r="AT42" s="269">
        <v>0</v>
      </c>
      <c r="AU42" s="269">
        <v>0</v>
      </c>
      <c r="AV42" s="269">
        <v>0</v>
      </c>
      <c r="AW42" s="270">
        <v>0</v>
      </c>
      <c r="AX42" s="269">
        <v>1766</v>
      </c>
      <c r="AY42" s="270">
        <v>0</v>
      </c>
      <c r="AZ42" s="270">
        <v>0</v>
      </c>
      <c r="BA42" s="269">
        <v>1766</v>
      </c>
      <c r="BB42" s="270">
        <v>0</v>
      </c>
      <c r="BC42" s="269">
        <v>0</v>
      </c>
      <c r="BD42" s="270">
        <v>1766</v>
      </c>
      <c r="BE42" s="271"/>
      <c r="BG42" s="287">
        <v>38</v>
      </c>
      <c r="BH42" s="272" t="s">
        <v>282</v>
      </c>
      <c r="BI42" s="273">
        <f t="shared" si="0"/>
        <v>1766</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15</v>
      </c>
      <c r="D43" s="269">
        <v>0</v>
      </c>
      <c r="E43" s="269">
        <v>0</v>
      </c>
      <c r="F43" s="269">
        <v>25</v>
      </c>
      <c r="G43" s="269">
        <v>167</v>
      </c>
      <c r="H43" s="269">
        <v>4</v>
      </c>
      <c r="I43" s="269">
        <v>39</v>
      </c>
      <c r="J43" s="269">
        <v>37</v>
      </c>
      <c r="K43" s="269">
        <v>0</v>
      </c>
      <c r="L43" s="269">
        <v>24</v>
      </c>
      <c r="M43" s="269">
        <v>39</v>
      </c>
      <c r="N43" s="269">
        <v>43</v>
      </c>
      <c r="O43" s="269">
        <v>18</v>
      </c>
      <c r="P43" s="269">
        <v>27</v>
      </c>
      <c r="Q43" s="269">
        <v>149</v>
      </c>
      <c r="R43" s="269">
        <v>64</v>
      </c>
      <c r="S43" s="269">
        <v>6</v>
      </c>
      <c r="T43" s="269">
        <v>55</v>
      </c>
      <c r="U43" s="269">
        <v>83</v>
      </c>
      <c r="V43" s="269">
        <v>173</v>
      </c>
      <c r="W43" s="269">
        <v>21</v>
      </c>
      <c r="X43" s="269">
        <v>61</v>
      </c>
      <c r="Y43" s="269">
        <v>164</v>
      </c>
      <c r="Z43" s="269">
        <v>3</v>
      </c>
      <c r="AA43" s="269">
        <v>5</v>
      </c>
      <c r="AB43" s="269">
        <v>24</v>
      </c>
      <c r="AC43" s="269">
        <v>151</v>
      </c>
      <c r="AD43" s="269">
        <v>103</v>
      </c>
      <c r="AE43" s="269">
        <v>8</v>
      </c>
      <c r="AF43" s="269">
        <v>274</v>
      </c>
      <c r="AG43" s="269">
        <v>2</v>
      </c>
      <c r="AH43" s="269">
        <v>52</v>
      </c>
      <c r="AI43" s="269">
        <v>204</v>
      </c>
      <c r="AJ43" s="269">
        <v>58</v>
      </c>
      <c r="AK43" s="269">
        <v>10</v>
      </c>
      <c r="AL43" s="269">
        <v>58</v>
      </c>
      <c r="AM43" s="269">
        <v>98</v>
      </c>
      <c r="AN43" s="269">
        <v>1</v>
      </c>
      <c r="AO43" s="269">
        <v>2</v>
      </c>
      <c r="AP43" s="270">
        <v>2267</v>
      </c>
      <c r="AQ43" s="269">
        <v>0</v>
      </c>
      <c r="AR43" s="269">
        <v>4196</v>
      </c>
      <c r="AS43" s="269">
        <v>0</v>
      </c>
      <c r="AT43" s="269">
        <v>0</v>
      </c>
      <c r="AU43" s="269">
        <v>0</v>
      </c>
      <c r="AV43" s="269">
        <v>0</v>
      </c>
      <c r="AW43" s="270">
        <v>4196</v>
      </c>
      <c r="AX43" s="269">
        <v>6463</v>
      </c>
      <c r="AY43" s="270">
        <v>14</v>
      </c>
      <c r="AZ43" s="270">
        <v>4210</v>
      </c>
      <c r="BA43" s="269">
        <v>6477</v>
      </c>
      <c r="BB43" s="270">
        <v>0</v>
      </c>
      <c r="BC43" s="269">
        <v>4210</v>
      </c>
      <c r="BD43" s="270">
        <v>6477</v>
      </c>
      <c r="BE43" s="271"/>
      <c r="BG43" s="287">
        <v>39</v>
      </c>
      <c r="BH43" s="272" t="s">
        <v>283</v>
      </c>
      <c r="BI43" s="273">
        <f t="shared" si="0"/>
        <v>6463</v>
      </c>
      <c r="BJ43" s="274">
        <f t="shared" si="1"/>
        <v>0</v>
      </c>
      <c r="BK43" s="275">
        <f t="shared" si="2"/>
        <v>0</v>
      </c>
      <c r="BL43" s="276">
        <f t="shared" si="3"/>
        <v>1</v>
      </c>
      <c r="BM43" s="277"/>
      <c r="BN43" s="287">
        <v>39</v>
      </c>
      <c r="BO43" s="272" t="s">
        <v>283</v>
      </c>
      <c r="BP43" s="278">
        <f t="shared" si="4"/>
        <v>14</v>
      </c>
      <c r="BQ43" s="279">
        <f t="shared" si="5"/>
        <v>0</v>
      </c>
      <c r="BR43" s="280">
        <f t="shared" si="6"/>
        <v>14</v>
      </c>
      <c r="BS43" s="277"/>
    </row>
    <row r="44" spans="1:71" x14ac:dyDescent="0.2">
      <c r="A44" s="288">
        <v>40</v>
      </c>
      <c r="B44" s="289" t="s">
        <v>43</v>
      </c>
      <c r="C44" s="290">
        <v>1917</v>
      </c>
      <c r="D44" s="290">
        <v>5</v>
      </c>
      <c r="E44" s="290">
        <v>0</v>
      </c>
      <c r="F44" s="290">
        <v>541</v>
      </c>
      <c r="G44" s="290">
        <v>17074</v>
      </c>
      <c r="H44" s="290">
        <v>715</v>
      </c>
      <c r="I44" s="290">
        <v>9126</v>
      </c>
      <c r="J44" s="290">
        <v>13705</v>
      </c>
      <c r="K44" s="290">
        <v>407</v>
      </c>
      <c r="L44" s="290">
        <v>9669</v>
      </c>
      <c r="M44" s="290">
        <v>2230</v>
      </c>
      <c r="N44" s="290">
        <v>8749</v>
      </c>
      <c r="O44" s="290">
        <v>2573</v>
      </c>
      <c r="P44" s="290">
        <v>3557</v>
      </c>
      <c r="Q44" s="290">
        <v>10161</v>
      </c>
      <c r="R44" s="290">
        <v>5094</v>
      </c>
      <c r="S44" s="290">
        <v>1001</v>
      </c>
      <c r="T44" s="290">
        <v>23177</v>
      </c>
      <c r="U44" s="290">
        <v>16694</v>
      </c>
      <c r="V44" s="290">
        <v>51334</v>
      </c>
      <c r="W44" s="290">
        <v>8025</v>
      </c>
      <c r="X44" s="290">
        <v>11181</v>
      </c>
      <c r="Y44" s="290">
        <v>5661</v>
      </c>
      <c r="Z44" s="290">
        <v>560</v>
      </c>
      <c r="AA44" s="290">
        <v>220</v>
      </c>
      <c r="AB44" s="290">
        <v>325</v>
      </c>
      <c r="AC44" s="290">
        <v>4616</v>
      </c>
      <c r="AD44" s="290">
        <v>3980</v>
      </c>
      <c r="AE44" s="290">
        <v>1513</v>
      </c>
      <c r="AF44" s="290">
        <v>5218</v>
      </c>
      <c r="AG44" s="290">
        <v>365</v>
      </c>
      <c r="AH44" s="290">
        <v>3971</v>
      </c>
      <c r="AI44" s="290">
        <v>3415</v>
      </c>
      <c r="AJ44" s="290">
        <v>5060</v>
      </c>
      <c r="AK44" s="290">
        <v>406</v>
      </c>
      <c r="AL44" s="290">
        <v>5463</v>
      </c>
      <c r="AM44" s="290">
        <v>9308</v>
      </c>
      <c r="AN44" s="290">
        <v>1766</v>
      </c>
      <c r="AO44" s="290">
        <v>4429</v>
      </c>
      <c r="AP44" s="291">
        <v>253211</v>
      </c>
      <c r="AQ44" s="290">
        <v>7012</v>
      </c>
      <c r="AR44" s="290">
        <v>89075</v>
      </c>
      <c r="AS44" s="290">
        <v>26420</v>
      </c>
      <c r="AT44" s="290">
        <v>19435</v>
      </c>
      <c r="AU44" s="290">
        <v>4071</v>
      </c>
      <c r="AV44" s="290">
        <v>-1392</v>
      </c>
      <c r="AW44" s="291">
        <v>144621</v>
      </c>
      <c r="AX44" s="290">
        <v>397832</v>
      </c>
      <c r="AY44" s="291">
        <v>305392</v>
      </c>
      <c r="AZ44" s="291">
        <v>450013</v>
      </c>
      <c r="BA44" s="290">
        <v>703224</v>
      </c>
      <c r="BB44" s="291">
        <v>-242748</v>
      </c>
      <c r="BC44" s="290">
        <v>207265</v>
      </c>
      <c r="BD44" s="291">
        <v>460476</v>
      </c>
      <c r="BE44" s="271"/>
      <c r="BG44" s="288">
        <v>40</v>
      </c>
      <c r="BH44" s="292" t="s">
        <v>43</v>
      </c>
      <c r="BI44" s="293">
        <f t="shared" si="0"/>
        <v>397832</v>
      </c>
      <c r="BJ44" s="294">
        <f t="shared" si="1"/>
        <v>242748</v>
      </c>
      <c r="BK44" s="295">
        <f t="shared" si="2"/>
        <v>0.61017716020832913</v>
      </c>
      <c r="BL44" s="296">
        <f t="shared" si="3"/>
        <v>0.38982283979167087</v>
      </c>
      <c r="BM44" s="277"/>
      <c r="BN44" s="288">
        <v>40</v>
      </c>
      <c r="BO44" s="292" t="s">
        <v>43</v>
      </c>
      <c r="BP44" s="297">
        <f t="shared" si="4"/>
        <v>305392</v>
      </c>
      <c r="BQ44" s="298">
        <f t="shared" si="5"/>
        <v>242748</v>
      </c>
      <c r="BR44" s="299">
        <f t="shared" si="6"/>
        <v>62644</v>
      </c>
    </row>
    <row r="45" spans="1:71" x14ac:dyDescent="0.2">
      <c r="A45" s="300">
        <v>41</v>
      </c>
      <c r="B45" s="301" t="s">
        <v>52</v>
      </c>
      <c r="C45" s="302">
        <v>12</v>
      </c>
      <c r="D45" s="302">
        <v>0</v>
      </c>
      <c r="E45" s="302">
        <v>0</v>
      </c>
      <c r="F45" s="302">
        <v>107</v>
      </c>
      <c r="G45" s="302">
        <v>248</v>
      </c>
      <c r="H45" s="302">
        <v>14</v>
      </c>
      <c r="I45" s="302">
        <v>279</v>
      </c>
      <c r="J45" s="302">
        <v>256</v>
      </c>
      <c r="K45" s="302">
        <v>5</v>
      </c>
      <c r="L45" s="302">
        <v>259</v>
      </c>
      <c r="M45" s="302">
        <v>72</v>
      </c>
      <c r="N45" s="302">
        <v>114</v>
      </c>
      <c r="O45" s="302">
        <v>21</v>
      </c>
      <c r="P45" s="302">
        <v>94</v>
      </c>
      <c r="Q45" s="302">
        <v>274</v>
      </c>
      <c r="R45" s="302">
        <v>114</v>
      </c>
      <c r="S45" s="302">
        <v>27</v>
      </c>
      <c r="T45" s="302">
        <v>416</v>
      </c>
      <c r="U45" s="302">
        <v>384</v>
      </c>
      <c r="V45" s="302">
        <v>1396</v>
      </c>
      <c r="W45" s="302">
        <v>73</v>
      </c>
      <c r="X45" s="302">
        <v>386</v>
      </c>
      <c r="Y45" s="302">
        <v>224</v>
      </c>
      <c r="Z45" s="302">
        <v>8</v>
      </c>
      <c r="AA45" s="302">
        <v>6</v>
      </c>
      <c r="AB45" s="302">
        <v>25</v>
      </c>
      <c r="AC45" s="302">
        <v>386</v>
      </c>
      <c r="AD45" s="302">
        <v>368</v>
      </c>
      <c r="AE45" s="302">
        <v>18</v>
      </c>
      <c r="AF45" s="302">
        <v>362</v>
      </c>
      <c r="AG45" s="302">
        <v>14</v>
      </c>
      <c r="AH45" s="302">
        <v>143</v>
      </c>
      <c r="AI45" s="302">
        <v>112</v>
      </c>
      <c r="AJ45" s="302">
        <v>103</v>
      </c>
      <c r="AK45" s="302">
        <v>36</v>
      </c>
      <c r="AL45" s="302">
        <v>204</v>
      </c>
      <c r="AM45" s="302">
        <v>432</v>
      </c>
      <c r="AN45" s="302">
        <v>0</v>
      </c>
      <c r="AO45" s="302">
        <v>20</v>
      </c>
      <c r="AP45" s="303">
        <v>7012</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421</v>
      </c>
      <c r="D46" s="269">
        <v>6</v>
      </c>
      <c r="E46" s="269">
        <v>0</v>
      </c>
      <c r="F46" s="269">
        <v>495</v>
      </c>
      <c r="G46" s="269">
        <v>3553</v>
      </c>
      <c r="H46" s="269">
        <v>290</v>
      </c>
      <c r="I46" s="269">
        <v>2244</v>
      </c>
      <c r="J46" s="269">
        <v>1914</v>
      </c>
      <c r="K46" s="269">
        <v>19</v>
      </c>
      <c r="L46" s="269">
        <v>3099</v>
      </c>
      <c r="M46" s="269">
        <v>913</v>
      </c>
      <c r="N46" s="269">
        <v>672</v>
      </c>
      <c r="O46" s="269">
        <v>334</v>
      </c>
      <c r="P46" s="269">
        <v>1810</v>
      </c>
      <c r="Q46" s="269">
        <v>3452</v>
      </c>
      <c r="R46" s="269">
        <v>2004</v>
      </c>
      <c r="S46" s="269">
        <v>350</v>
      </c>
      <c r="T46" s="269">
        <v>7128</v>
      </c>
      <c r="U46" s="269">
        <v>5030</v>
      </c>
      <c r="V46" s="269">
        <v>13270</v>
      </c>
      <c r="W46" s="269">
        <v>1283</v>
      </c>
      <c r="X46" s="269">
        <v>5102</v>
      </c>
      <c r="Y46" s="269">
        <v>3612</v>
      </c>
      <c r="Z46" s="269">
        <v>62</v>
      </c>
      <c r="AA46" s="269">
        <v>62</v>
      </c>
      <c r="AB46" s="269">
        <v>481</v>
      </c>
      <c r="AC46" s="269">
        <v>6960</v>
      </c>
      <c r="AD46" s="269">
        <v>3746</v>
      </c>
      <c r="AE46" s="269">
        <v>289</v>
      </c>
      <c r="AF46" s="269">
        <v>9625</v>
      </c>
      <c r="AG46" s="269">
        <v>225</v>
      </c>
      <c r="AH46" s="269">
        <v>4708</v>
      </c>
      <c r="AI46" s="269">
        <v>8121</v>
      </c>
      <c r="AJ46" s="269">
        <v>5233</v>
      </c>
      <c r="AK46" s="269">
        <v>473</v>
      </c>
      <c r="AL46" s="269">
        <v>4839</v>
      </c>
      <c r="AM46" s="269">
        <v>5529</v>
      </c>
      <c r="AN46" s="269">
        <v>0</v>
      </c>
      <c r="AO46" s="269">
        <v>60</v>
      </c>
      <c r="AP46" s="270">
        <v>107414</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701</v>
      </c>
      <c r="D47" s="269">
        <v>11</v>
      </c>
      <c r="E47" s="269">
        <v>0</v>
      </c>
      <c r="F47" s="269">
        <v>63</v>
      </c>
      <c r="G47" s="269">
        <v>1991</v>
      </c>
      <c r="H47" s="269">
        <v>-25</v>
      </c>
      <c r="I47" s="269">
        <v>800</v>
      </c>
      <c r="J47" s="269">
        <v>1186</v>
      </c>
      <c r="K47" s="269">
        <v>16</v>
      </c>
      <c r="L47" s="269">
        <v>-101</v>
      </c>
      <c r="M47" s="269">
        <v>397</v>
      </c>
      <c r="N47" s="269">
        <v>1276</v>
      </c>
      <c r="O47" s="269">
        <v>283</v>
      </c>
      <c r="P47" s="269">
        <v>183</v>
      </c>
      <c r="Q47" s="269">
        <v>1863</v>
      </c>
      <c r="R47" s="269">
        <v>1027</v>
      </c>
      <c r="S47" s="269">
        <v>38</v>
      </c>
      <c r="T47" s="269">
        <v>-1610</v>
      </c>
      <c r="U47" s="269">
        <v>-608</v>
      </c>
      <c r="V47" s="269">
        <v>-3913</v>
      </c>
      <c r="W47" s="269">
        <v>111</v>
      </c>
      <c r="X47" s="269">
        <v>464</v>
      </c>
      <c r="Y47" s="269">
        <v>261</v>
      </c>
      <c r="Z47" s="269">
        <v>45</v>
      </c>
      <c r="AA47" s="269">
        <v>57</v>
      </c>
      <c r="AB47" s="269">
        <v>26</v>
      </c>
      <c r="AC47" s="269">
        <v>2161</v>
      </c>
      <c r="AD47" s="269">
        <v>2895</v>
      </c>
      <c r="AE47" s="269">
        <v>5727</v>
      </c>
      <c r="AF47" s="269">
        <v>1087</v>
      </c>
      <c r="AG47" s="269">
        <v>74</v>
      </c>
      <c r="AH47" s="269">
        <v>0</v>
      </c>
      <c r="AI47" s="269">
        <v>85</v>
      </c>
      <c r="AJ47" s="269">
        <v>383</v>
      </c>
      <c r="AK47" s="269">
        <v>-16</v>
      </c>
      <c r="AL47" s="269">
        <v>1087</v>
      </c>
      <c r="AM47" s="269">
        <v>1930</v>
      </c>
      <c r="AN47" s="269">
        <v>0</v>
      </c>
      <c r="AO47" s="269">
        <v>1676</v>
      </c>
      <c r="AP47" s="270">
        <v>21631</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562</v>
      </c>
      <c r="D48" s="269">
        <v>2</v>
      </c>
      <c r="E48" s="269">
        <v>0</v>
      </c>
      <c r="F48" s="269">
        <v>156</v>
      </c>
      <c r="G48" s="269">
        <v>1347</v>
      </c>
      <c r="H48" s="269">
        <v>134</v>
      </c>
      <c r="I48" s="269">
        <v>679</v>
      </c>
      <c r="J48" s="269">
        <v>2562</v>
      </c>
      <c r="K48" s="269">
        <v>55</v>
      </c>
      <c r="L48" s="269">
        <v>1168</v>
      </c>
      <c r="M48" s="269">
        <v>492</v>
      </c>
      <c r="N48" s="269">
        <v>642</v>
      </c>
      <c r="O48" s="269">
        <v>100</v>
      </c>
      <c r="P48" s="269">
        <v>529</v>
      </c>
      <c r="Q48" s="269">
        <v>1868</v>
      </c>
      <c r="R48" s="269">
        <v>958</v>
      </c>
      <c r="S48" s="269">
        <v>241</v>
      </c>
      <c r="T48" s="269">
        <v>6795</v>
      </c>
      <c r="U48" s="269">
        <v>3997</v>
      </c>
      <c r="V48" s="269">
        <v>14585</v>
      </c>
      <c r="W48" s="269">
        <v>701</v>
      </c>
      <c r="X48" s="269">
        <v>1970</v>
      </c>
      <c r="Y48" s="269">
        <v>384</v>
      </c>
      <c r="Z48" s="269">
        <v>167</v>
      </c>
      <c r="AA48" s="269">
        <v>95</v>
      </c>
      <c r="AB48" s="269">
        <v>77</v>
      </c>
      <c r="AC48" s="269">
        <v>1556</v>
      </c>
      <c r="AD48" s="269">
        <v>881</v>
      </c>
      <c r="AE48" s="269">
        <v>4443</v>
      </c>
      <c r="AF48" s="269">
        <v>1755</v>
      </c>
      <c r="AG48" s="269">
        <v>53</v>
      </c>
      <c r="AH48" s="269">
        <v>4743</v>
      </c>
      <c r="AI48" s="269">
        <v>2517</v>
      </c>
      <c r="AJ48" s="269">
        <v>742</v>
      </c>
      <c r="AK48" s="269">
        <v>59</v>
      </c>
      <c r="AL48" s="269">
        <v>1029</v>
      </c>
      <c r="AM48" s="269">
        <v>2041</v>
      </c>
      <c r="AN48" s="269">
        <v>0</v>
      </c>
      <c r="AO48" s="269">
        <v>233</v>
      </c>
      <c r="AP48" s="270">
        <v>60318</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139</v>
      </c>
      <c r="D49" s="269">
        <v>0</v>
      </c>
      <c r="E49" s="269">
        <v>0</v>
      </c>
      <c r="F49" s="269">
        <v>103</v>
      </c>
      <c r="G49" s="269">
        <v>1501</v>
      </c>
      <c r="H49" s="269">
        <v>53</v>
      </c>
      <c r="I49" s="269">
        <v>322</v>
      </c>
      <c r="J49" s="269">
        <v>392</v>
      </c>
      <c r="K49" s="269">
        <v>79</v>
      </c>
      <c r="L49" s="269">
        <v>535</v>
      </c>
      <c r="M49" s="269">
        <v>131</v>
      </c>
      <c r="N49" s="269">
        <v>205</v>
      </c>
      <c r="O49" s="269">
        <v>25</v>
      </c>
      <c r="P49" s="269">
        <v>175</v>
      </c>
      <c r="Q49" s="269">
        <v>115</v>
      </c>
      <c r="R49" s="269">
        <v>90</v>
      </c>
      <c r="S49" s="269">
        <v>27</v>
      </c>
      <c r="T49" s="269">
        <v>286</v>
      </c>
      <c r="U49" s="269">
        <v>102</v>
      </c>
      <c r="V49" s="269">
        <v>922</v>
      </c>
      <c r="W49" s="269">
        <v>82</v>
      </c>
      <c r="X49" s="269">
        <v>513</v>
      </c>
      <c r="Y49" s="269">
        <v>386</v>
      </c>
      <c r="Z49" s="269">
        <v>27</v>
      </c>
      <c r="AA49" s="269">
        <v>20</v>
      </c>
      <c r="AB49" s="269">
        <v>18</v>
      </c>
      <c r="AC49" s="269">
        <v>712</v>
      </c>
      <c r="AD49" s="269">
        <v>246</v>
      </c>
      <c r="AE49" s="269">
        <v>556</v>
      </c>
      <c r="AF49" s="269">
        <v>1635</v>
      </c>
      <c r="AG49" s="269">
        <v>22</v>
      </c>
      <c r="AH49" s="269">
        <v>22</v>
      </c>
      <c r="AI49" s="269">
        <v>159</v>
      </c>
      <c r="AJ49" s="269">
        <v>171</v>
      </c>
      <c r="AK49" s="269">
        <v>33</v>
      </c>
      <c r="AL49" s="269">
        <v>662</v>
      </c>
      <c r="AM49" s="269">
        <v>1208</v>
      </c>
      <c r="AN49" s="269">
        <v>0</v>
      </c>
      <c r="AO49" s="269">
        <v>83</v>
      </c>
      <c r="AP49" s="270">
        <v>11757</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-244</v>
      </c>
      <c r="D50" s="269">
        <v>-2</v>
      </c>
      <c r="E50" s="269">
        <v>0</v>
      </c>
      <c r="F50" s="269">
        <v>0</v>
      </c>
      <c r="G50" s="269">
        <v>-100</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-45</v>
      </c>
      <c r="Z50" s="269">
        <v>0</v>
      </c>
      <c r="AA50" s="269">
        <v>-21</v>
      </c>
      <c r="AB50" s="269">
        <v>0</v>
      </c>
      <c r="AC50" s="269">
        <v>-8</v>
      </c>
      <c r="AD50" s="269">
        <v>-179</v>
      </c>
      <c r="AE50" s="269">
        <v>-2</v>
      </c>
      <c r="AF50" s="269">
        <v>-51</v>
      </c>
      <c r="AG50" s="269">
        <v>0</v>
      </c>
      <c r="AH50" s="269">
        <v>0</v>
      </c>
      <c r="AI50" s="269">
        <v>-23</v>
      </c>
      <c r="AJ50" s="269">
        <v>-149</v>
      </c>
      <c r="AK50" s="269">
        <v>-17</v>
      </c>
      <c r="AL50" s="269">
        <v>-1</v>
      </c>
      <c r="AM50" s="269">
        <v>0</v>
      </c>
      <c r="AN50" s="269">
        <v>0</v>
      </c>
      <c r="AO50" s="269">
        <v>-24</v>
      </c>
      <c r="AP50" s="270">
        <v>-867</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1591</v>
      </c>
      <c r="D51" s="290">
        <v>17</v>
      </c>
      <c r="E51" s="290">
        <v>0</v>
      </c>
      <c r="F51" s="290">
        <v>924</v>
      </c>
      <c r="G51" s="290">
        <v>8540</v>
      </c>
      <c r="H51" s="290">
        <v>466</v>
      </c>
      <c r="I51" s="290">
        <v>4324</v>
      </c>
      <c r="J51" s="290">
        <v>6310</v>
      </c>
      <c r="K51" s="290">
        <v>173</v>
      </c>
      <c r="L51" s="290">
        <v>4960</v>
      </c>
      <c r="M51" s="290">
        <v>2005</v>
      </c>
      <c r="N51" s="290">
        <v>2909</v>
      </c>
      <c r="O51" s="290">
        <v>763</v>
      </c>
      <c r="P51" s="290">
        <v>2791</v>
      </c>
      <c r="Q51" s="290">
        <v>7572</v>
      </c>
      <c r="R51" s="290">
        <v>4193</v>
      </c>
      <c r="S51" s="290">
        <v>683</v>
      </c>
      <c r="T51" s="290">
        <v>13015</v>
      </c>
      <c r="U51" s="290">
        <v>8905</v>
      </c>
      <c r="V51" s="290">
        <v>26260</v>
      </c>
      <c r="W51" s="290">
        <v>2250</v>
      </c>
      <c r="X51" s="290">
        <v>8435</v>
      </c>
      <c r="Y51" s="290">
        <v>4822</v>
      </c>
      <c r="Z51" s="290">
        <v>309</v>
      </c>
      <c r="AA51" s="290">
        <v>219</v>
      </c>
      <c r="AB51" s="290">
        <v>627</v>
      </c>
      <c r="AC51" s="290">
        <v>11767</v>
      </c>
      <c r="AD51" s="290">
        <v>7957</v>
      </c>
      <c r="AE51" s="290">
        <v>11031</v>
      </c>
      <c r="AF51" s="290">
        <v>14413</v>
      </c>
      <c r="AG51" s="290">
        <v>388</v>
      </c>
      <c r="AH51" s="290">
        <v>9616</v>
      </c>
      <c r="AI51" s="290">
        <v>10971</v>
      </c>
      <c r="AJ51" s="290">
        <v>6483</v>
      </c>
      <c r="AK51" s="290">
        <v>568</v>
      </c>
      <c r="AL51" s="290">
        <v>7820</v>
      </c>
      <c r="AM51" s="290">
        <v>11140</v>
      </c>
      <c r="AN51" s="290">
        <v>0</v>
      </c>
      <c r="AO51" s="290">
        <v>2048</v>
      </c>
      <c r="AP51" s="291">
        <v>207265</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3508</v>
      </c>
      <c r="D52" s="306">
        <v>22</v>
      </c>
      <c r="E52" s="306">
        <v>0</v>
      </c>
      <c r="F52" s="306">
        <v>1465</v>
      </c>
      <c r="G52" s="306">
        <v>25614</v>
      </c>
      <c r="H52" s="306">
        <v>1181</v>
      </c>
      <c r="I52" s="306">
        <v>13450</v>
      </c>
      <c r="J52" s="306">
        <v>20015</v>
      </c>
      <c r="K52" s="306">
        <v>580</v>
      </c>
      <c r="L52" s="306">
        <v>14629</v>
      </c>
      <c r="M52" s="306">
        <v>4235</v>
      </c>
      <c r="N52" s="306">
        <v>11658</v>
      </c>
      <c r="O52" s="306">
        <v>3336</v>
      </c>
      <c r="P52" s="306">
        <v>6348</v>
      </c>
      <c r="Q52" s="306">
        <v>17733</v>
      </c>
      <c r="R52" s="306">
        <v>9287</v>
      </c>
      <c r="S52" s="306">
        <v>1684</v>
      </c>
      <c r="T52" s="306">
        <v>36192</v>
      </c>
      <c r="U52" s="306">
        <v>25599</v>
      </c>
      <c r="V52" s="306">
        <v>77594</v>
      </c>
      <c r="W52" s="306">
        <v>10275</v>
      </c>
      <c r="X52" s="306">
        <v>19616</v>
      </c>
      <c r="Y52" s="306">
        <v>10483</v>
      </c>
      <c r="Z52" s="306">
        <v>869</v>
      </c>
      <c r="AA52" s="306">
        <v>439</v>
      </c>
      <c r="AB52" s="306">
        <v>952</v>
      </c>
      <c r="AC52" s="306">
        <v>16383</v>
      </c>
      <c r="AD52" s="306">
        <v>11937</v>
      </c>
      <c r="AE52" s="306">
        <v>12544</v>
      </c>
      <c r="AF52" s="306">
        <v>19631</v>
      </c>
      <c r="AG52" s="306">
        <v>753</v>
      </c>
      <c r="AH52" s="306">
        <v>13587</v>
      </c>
      <c r="AI52" s="306">
        <v>14386</v>
      </c>
      <c r="AJ52" s="306">
        <v>11543</v>
      </c>
      <c r="AK52" s="306">
        <v>974</v>
      </c>
      <c r="AL52" s="306">
        <v>13283</v>
      </c>
      <c r="AM52" s="306">
        <v>20448</v>
      </c>
      <c r="AN52" s="306">
        <v>1766</v>
      </c>
      <c r="AO52" s="306">
        <v>6477</v>
      </c>
      <c r="AP52" s="307">
        <v>460476</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0.1411060433295325</v>
      </c>
      <c r="D5" s="442">
        <v>0</v>
      </c>
      <c r="E5" s="442">
        <v>0</v>
      </c>
      <c r="F5" s="442">
        <v>0</v>
      </c>
      <c r="G5" s="442">
        <v>0.18903724525650034</v>
      </c>
      <c r="H5" s="442">
        <v>8.4674005080440304E-3</v>
      </c>
      <c r="I5" s="442">
        <v>3.7174721189591077E-4</v>
      </c>
      <c r="J5" s="442">
        <v>1.2990257307019734E-3</v>
      </c>
      <c r="K5" s="442">
        <v>0</v>
      </c>
      <c r="L5" s="442">
        <v>3.4178686171303574E-4</v>
      </c>
      <c r="M5" s="442">
        <v>2.3612750885478159E-4</v>
      </c>
      <c r="N5" s="442">
        <v>0</v>
      </c>
      <c r="O5" s="442">
        <v>0</v>
      </c>
      <c r="P5" s="442">
        <v>0</v>
      </c>
      <c r="Q5" s="442">
        <v>0</v>
      </c>
      <c r="R5" s="442">
        <v>0</v>
      </c>
      <c r="S5" s="442">
        <v>0</v>
      </c>
      <c r="T5" s="442">
        <v>0</v>
      </c>
      <c r="U5" s="442">
        <v>0</v>
      </c>
      <c r="V5" s="442">
        <v>0</v>
      </c>
      <c r="W5" s="442">
        <v>0</v>
      </c>
      <c r="X5" s="442">
        <v>2.1411092985318108E-3</v>
      </c>
      <c r="Y5" s="442">
        <v>1.0493179433368311E-3</v>
      </c>
      <c r="Z5" s="442">
        <v>0</v>
      </c>
      <c r="AA5" s="442">
        <v>0</v>
      </c>
      <c r="AB5" s="442">
        <v>0</v>
      </c>
      <c r="AC5" s="442">
        <v>1.2207776353537203E-4</v>
      </c>
      <c r="AD5" s="442">
        <v>0</v>
      </c>
      <c r="AE5" s="442">
        <v>0</v>
      </c>
      <c r="AF5" s="442">
        <v>5.0939840048902247E-5</v>
      </c>
      <c r="AG5" s="442">
        <v>0</v>
      </c>
      <c r="AH5" s="442">
        <v>0</v>
      </c>
      <c r="AI5" s="442">
        <v>2.3634088697344641E-3</v>
      </c>
      <c r="AJ5" s="442">
        <v>1.7326518236160443E-3</v>
      </c>
      <c r="AK5" s="442">
        <v>2.0533880903490761E-3</v>
      </c>
      <c r="AL5" s="442">
        <v>0</v>
      </c>
      <c r="AM5" s="442">
        <v>1.716549295774648E-2</v>
      </c>
      <c r="AN5" s="442">
        <v>0</v>
      </c>
      <c r="AO5" s="442">
        <v>0</v>
      </c>
      <c r="AP5" s="443">
        <v>1.2697730174862533E-2</v>
      </c>
      <c r="AQ5" s="442">
        <v>3.2800912721049629E-3</v>
      </c>
      <c r="AR5" s="442">
        <v>1.0676396295256806E-2</v>
      </c>
      <c r="AS5" s="442">
        <v>0</v>
      </c>
      <c r="AT5" s="442">
        <v>0</v>
      </c>
      <c r="AU5" s="442">
        <v>2.702038811102923E-3</v>
      </c>
      <c r="AV5" s="442">
        <v>0</v>
      </c>
      <c r="AW5" s="443">
        <v>6.8109057467449401E-3</v>
      </c>
      <c r="AX5" s="442">
        <v>1.7173078083211002E-2</v>
      </c>
      <c r="AY5" s="443">
        <v>5.9595536228846859E-3</v>
      </c>
      <c r="AZ5" s="443">
        <v>6.2331532644612489E-3</v>
      </c>
      <c r="BA5" s="442">
        <v>1.2303334357189175E-2</v>
      </c>
      <c r="BB5" s="443">
        <v>2.1190699820389871E-2</v>
      </c>
      <c r="BC5" s="442">
        <v>-1.128506983812993E-2</v>
      </c>
      <c r="BD5" s="443">
        <v>7.6182037717492336E-3</v>
      </c>
    </row>
    <row r="6" spans="1:56" x14ac:dyDescent="0.2">
      <c r="A6" s="267" t="s">
        <v>444</v>
      </c>
      <c r="B6" s="272" t="s">
        <v>445</v>
      </c>
      <c r="C6" s="442">
        <v>2.8506271379703536E-4</v>
      </c>
      <c r="D6" s="442">
        <v>0.13636363636363635</v>
      </c>
      <c r="E6" s="442">
        <v>0</v>
      </c>
      <c r="F6" s="442">
        <v>0</v>
      </c>
      <c r="G6" s="442">
        <v>4.2945264308581245E-4</v>
      </c>
      <c r="H6" s="442">
        <v>0</v>
      </c>
      <c r="I6" s="442">
        <v>7.4349442379182153E-3</v>
      </c>
      <c r="J6" s="442">
        <v>1.9985011241568823E-4</v>
      </c>
      <c r="K6" s="442">
        <v>0</v>
      </c>
      <c r="L6" s="442">
        <v>0</v>
      </c>
      <c r="M6" s="442">
        <v>0</v>
      </c>
      <c r="N6" s="442">
        <v>0</v>
      </c>
      <c r="O6" s="442">
        <v>0</v>
      </c>
      <c r="P6" s="442">
        <v>0</v>
      </c>
      <c r="Q6" s="442">
        <v>0</v>
      </c>
      <c r="R6" s="442">
        <v>0</v>
      </c>
      <c r="S6" s="442">
        <v>0</v>
      </c>
      <c r="T6" s="442">
        <v>0</v>
      </c>
      <c r="U6" s="442">
        <v>0</v>
      </c>
      <c r="V6" s="442">
        <v>0</v>
      </c>
      <c r="W6" s="442">
        <v>0</v>
      </c>
      <c r="X6" s="442">
        <v>2.0391517128874389E-4</v>
      </c>
      <c r="Y6" s="442">
        <v>0</v>
      </c>
      <c r="Z6" s="442">
        <v>0</v>
      </c>
      <c r="AA6" s="442">
        <v>0</v>
      </c>
      <c r="AB6" s="442">
        <v>0</v>
      </c>
      <c r="AC6" s="442">
        <v>0</v>
      </c>
      <c r="AD6" s="442">
        <v>0</v>
      </c>
      <c r="AE6" s="442">
        <v>0</v>
      </c>
      <c r="AF6" s="442">
        <v>0</v>
      </c>
      <c r="AG6" s="442">
        <v>0</v>
      </c>
      <c r="AH6" s="442">
        <v>0</v>
      </c>
      <c r="AI6" s="442">
        <v>6.9512025580425413E-5</v>
      </c>
      <c r="AJ6" s="442">
        <v>0</v>
      </c>
      <c r="AK6" s="442">
        <v>0</v>
      </c>
      <c r="AL6" s="442">
        <v>0</v>
      </c>
      <c r="AM6" s="442">
        <v>9.7809076682316121E-4</v>
      </c>
      <c r="AN6" s="442">
        <v>0</v>
      </c>
      <c r="AO6" s="442">
        <v>0</v>
      </c>
      <c r="AP6" s="443">
        <v>3.1271988116644513E-4</v>
      </c>
      <c r="AQ6" s="442">
        <v>1.426126640045636E-4</v>
      </c>
      <c r="AR6" s="442">
        <v>5.7255122088127987E-4</v>
      </c>
      <c r="AS6" s="442">
        <v>0</v>
      </c>
      <c r="AT6" s="442">
        <v>0</v>
      </c>
      <c r="AU6" s="442">
        <v>0</v>
      </c>
      <c r="AV6" s="442">
        <v>-6.4655172413793103E-3</v>
      </c>
      <c r="AW6" s="443">
        <v>4.2179213253953435E-4</v>
      </c>
      <c r="AX6" s="442">
        <v>5.1529288744997883E-4</v>
      </c>
      <c r="AY6" s="443">
        <v>6.5489600251480068E-6</v>
      </c>
      <c r="AZ6" s="443">
        <v>1.3999595567239169E-4</v>
      </c>
      <c r="BA6" s="442">
        <v>2.9435855431555238E-4</v>
      </c>
      <c r="BB6" s="443">
        <v>7.6210720582661859E-4</v>
      </c>
      <c r="BC6" s="442">
        <v>-5.8861843533640512E-4</v>
      </c>
      <c r="BD6" s="443">
        <v>4.777664851154023E-5</v>
      </c>
    </row>
    <row r="7" spans="1:56" x14ac:dyDescent="0.2">
      <c r="A7" s="267" t="s">
        <v>446</v>
      </c>
      <c r="B7" s="272" t="s">
        <v>249</v>
      </c>
      <c r="C7" s="442">
        <v>0</v>
      </c>
      <c r="D7" s="442">
        <v>0</v>
      </c>
      <c r="E7" s="442">
        <v>0</v>
      </c>
      <c r="F7" s="442">
        <v>0</v>
      </c>
      <c r="G7" s="442">
        <v>3.3653470758179121E-2</v>
      </c>
      <c r="H7" s="442">
        <v>0</v>
      </c>
      <c r="I7" s="442">
        <v>0</v>
      </c>
      <c r="J7" s="442">
        <v>4.9962528103922057E-5</v>
      </c>
      <c r="K7" s="442">
        <v>0</v>
      </c>
      <c r="L7" s="442">
        <v>0</v>
      </c>
      <c r="M7" s="442">
        <v>0</v>
      </c>
      <c r="N7" s="442">
        <v>0</v>
      </c>
      <c r="O7" s="442">
        <v>0</v>
      </c>
      <c r="P7" s="442">
        <v>0</v>
      </c>
      <c r="Q7" s="442">
        <v>0</v>
      </c>
      <c r="R7" s="442">
        <v>0</v>
      </c>
      <c r="S7" s="442">
        <v>0</v>
      </c>
      <c r="T7" s="442">
        <v>0</v>
      </c>
      <c r="U7" s="442">
        <v>0</v>
      </c>
      <c r="V7" s="442">
        <v>0</v>
      </c>
      <c r="W7" s="442">
        <v>0</v>
      </c>
      <c r="X7" s="442">
        <v>7.6977977161500812E-3</v>
      </c>
      <c r="Y7" s="442">
        <v>0</v>
      </c>
      <c r="Z7" s="442">
        <v>0</v>
      </c>
      <c r="AA7" s="442">
        <v>0</v>
      </c>
      <c r="AB7" s="442">
        <v>0</v>
      </c>
      <c r="AC7" s="442">
        <v>0</v>
      </c>
      <c r="AD7" s="442">
        <v>0</v>
      </c>
      <c r="AE7" s="442">
        <v>0</v>
      </c>
      <c r="AF7" s="442">
        <v>0</v>
      </c>
      <c r="AG7" s="442">
        <v>0</v>
      </c>
      <c r="AH7" s="442">
        <v>0</v>
      </c>
      <c r="AI7" s="442">
        <v>6.9512025580425413E-5</v>
      </c>
      <c r="AJ7" s="442">
        <v>4.3316295590401107E-4</v>
      </c>
      <c r="AK7" s="442">
        <v>0</v>
      </c>
      <c r="AL7" s="442">
        <v>0</v>
      </c>
      <c r="AM7" s="442">
        <v>3.6189358372456966E-3</v>
      </c>
      <c r="AN7" s="442">
        <v>0</v>
      </c>
      <c r="AO7" s="442">
        <v>0</v>
      </c>
      <c r="AP7" s="443">
        <v>2.3758024305284096E-3</v>
      </c>
      <c r="AQ7" s="442">
        <v>1.1409013120365088E-3</v>
      </c>
      <c r="AR7" s="442">
        <v>1.0665169800729722E-3</v>
      </c>
      <c r="AS7" s="442">
        <v>0</v>
      </c>
      <c r="AT7" s="442">
        <v>0</v>
      </c>
      <c r="AU7" s="442">
        <v>0</v>
      </c>
      <c r="AV7" s="442">
        <v>0</v>
      </c>
      <c r="AW7" s="443">
        <v>7.1220638773068919E-4</v>
      </c>
      <c r="AX7" s="442">
        <v>3.0088077379396326E-3</v>
      </c>
      <c r="AY7" s="443">
        <v>0</v>
      </c>
      <c r="AZ7" s="443">
        <v>2.2888227673422768E-4</v>
      </c>
      <c r="BA7" s="442">
        <v>1.7021603358247158E-3</v>
      </c>
      <c r="BB7" s="443">
        <v>4.9310395966187153E-3</v>
      </c>
      <c r="BC7" s="442">
        <v>-5.2782669529346489E-3</v>
      </c>
      <c r="BD7" s="443">
        <v>0</v>
      </c>
    </row>
    <row r="8" spans="1:56" x14ac:dyDescent="0.2">
      <c r="A8" s="267" t="s">
        <v>447</v>
      </c>
      <c r="B8" s="272" t="s">
        <v>27</v>
      </c>
      <c r="C8" s="442">
        <v>0</v>
      </c>
      <c r="D8" s="442">
        <v>0</v>
      </c>
      <c r="E8" s="442">
        <v>0</v>
      </c>
      <c r="F8" s="442">
        <v>2.7303754266211604E-3</v>
      </c>
      <c r="G8" s="442">
        <v>3.1232919497149996E-4</v>
      </c>
      <c r="H8" s="442">
        <v>8.4674005080440302E-4</v>
      </c>
      <c r="I8" s="442">
        <v>6.1710037174721186E-3</v>
      </c>
      <c r="J8" s="442">
        <v>5.3459905071196606E-3</v>
      </c>
      <c r="K8" s="442">
        <v>0.58793103448275863</v>
      </c>
      <c r="L8" s="442">
        <v>0</v>
      </c>
      <c r="M8" s="442">
        <v>6.8713105076741443E-2</v>
      </c>
      <c r="N8" s="442">
        <v>5.1552581917996228E-2</v>
      </c>
      <c r="O8" s="442">
        <v>0.14868105515587529</v>
      </c>
      <c r="P8" s="442">
        <v>3.15059861373661E-4</v>
      </c>
      <c r="Q8" s="442">
        <v>5.639203744431286E-5</v>
      </c>
      <c r="R8" s="442">
        <v>1.076773985140519E-4</v>
      </c>
      <c r="S8" s="442">
        <v>0</v>
      </c>
      <c r="T8" s="442">
        <v>1.6578249336870026E-4</v>
      </c>
      <c r="U8" s="442">
        <v>3.9064025938513223E-5</v>
      </c>
      <c r="V8" s="442">
        <v>3.8662783204886975E-5</v>
      </c>
      <c r="W8" s="442">
        <v>9.7323600973236009E-5</v>
      </c>
      <c r="X8" s="442">
        <v>7.1370309951060364E-4</v>
      </c>
      <c r="Y8" s="442">
        <v>6.6774778212343794E-3</v>
      </c>
      <c r="Z8" s="442">
        <v>0.29804372842347526</v>
      </c>
      <c r="AA8" s="442">
        <v>0</v>
      </c>
      <c r="AB8" s="442">
        <v>0</v>
      </c>
      <c r="AC8" s="442">
        <v>0</v>
      </c>
      <c r="AD8" s="442">
        <v>0</v>
      </c>
      <c r="AE8" s="442">
        <v>0</v>
      </c>
      <c r="AF8" s="442">
        <v>0</v>
      </c>
      <c r="AG8" s="442">
        <v>0</v>
      </c>
      <c r="AH8" s="442">
        <v>0</v>
      </c>
      <c r="AI8" s="442">
        <v>0</v>
      </c>
      <c r="AJ8" s="442">
        <v>0</v>
      </c>
      <c r="AK8" s="442">
        <v>0</v>
      </c>
      <c r="AL8" s="442">
        <v>0</v>
      </c>
      <c r="AM8" s="442">
        <v>0</v>
      </c>
      <c r="AN8" s="442">
        <v>0</v>
      </c>
      <c r="AO8" s="442">
        <v>1.5439246564767639E-4</v>
      </c>
      <c r="AP8" s="443">
        <v>4.9752864427244853E-3</v>
      </c>
      <c r="AQ8" s="442">
        <v>-2.8522532800912719E-4</v>
      </c>
      <c r="AR8" s="442">
        <v>-2.2452989054167835E-5</v>
      </c>
      <c r="AS8" s="442">
        <v>0</v>
      </c>
      <c r="AT8" s="442">
        <v>0</v>
      </c>
      <c r="AU8" s="442">
        <v>0</v>
      </c>
      <c r="AV8" s="442">
        <v>3.5201149425287355E-2</v>
      </c>
      <c r="AW8" s="443">
        <v>-3.6647513155074296E-4</v>
      </c>
      <c r="AX8" s="442">
        <v>5.6254901566490378E-3</v>
      </c>
      <c r="AY8" s="443">
        <v>1.5062608057840414E-3</v>
      </c>
      <c r="AZ8" s="443">
        <v>9.0441831680418124E-4</v>
      </c>
      <c r="BA8" s="442">
        <v>3.8366153601128517E-3</v>
      </c>
      <c r="BB8" s="443">
        <v>5.0793415393741662E-3</v>
      </c>
      <c r="BC8" s="442">
        <v>-3.9852362917038578E-3</v>
      </c>
      <c r="BD8" s="443">
        <v>3.181490457700293E-3</v>
      </c>
    </row>
    <row r="9" spans="1:56" x14ac:dyDescent="0.2">
      <c r="A9" s="267" t="s">
        <v>448</v>
      </c>
      <c r="B9" s="272" t="s">
        <v>190</v>
      </c>
      <c r="C9" s="442">
        <v>0.13198403648802737</v>
      </c>
      <c r="D9" s="442">
        <v>0</v>
      </c>
      <c r="E9" s="442">
        <v>0</v>
      </c>
      <c r="F9" s="442">
        <v>0</v>
      </c>
      <c r="G9" s="442">
        <v>0.20012493167798859</v>
      </c>
      <c r="H9" s="442">
        <v>2.5402201524132089E-3</v>
      </c>
      <c r="I9" s="442">
        <v>2.0074349442379181E-3</v>
      </c>
      <c r="J9" s="442">
        <v>7.4943792155883092E-3</v>
      </c>
      <c r="K9" s="442">
        <v>0</v>
      </c>
      <c r="L9" s="442">
        <v>0</v>
      </c>
      <c r="M9" s="442">
        <v>4.7225501770956318E-4</v>
      </c>
      <c r="N9" s="442">
        <v>0</v>
      </c>
      <c r="O9" s="442">
        <v>0</v>
      </c>
      <c r="P9" s="442">
        <v>0</v>
      </c>
      <c r="Q9" s="442">
        <v>0</v>
      </c>
      <c r="R9" s="442">
        <v>0</v>
      </c>
      <c r="S9" s="442">
        <v>0</v>
      </c>
      <c r="T9" s="442">
        <v>0</v>
      </c>
      <c r="U9" s="442">
        <v>0</v>
      </c>
      <c r="V9" s="442">
        <v>0</v>
      </c>
      <c r="W9" s="442">
        <v>0</v>
      </c>
      <c r="X9" s="442">
        <v>1.7842577487765089E-3</v>
      </c>
      <c r="Y9" s="442">
        <v>0</v>
      </c>
      <c r="Z9" s="442">
        <v>0</v>
      </c>
      <c r="AA9" s="442">
        <v>0</v>
      </c>
      <c r="AB9" s="442">
        <v>0</v>
      </c>
      <c r="AC9" s="442">
        <v>1.2207776353537203E-4</v>
      </c>
      <c r="AD9" s="442">
        <v>0</v>
      </c>
      <c r="AE9" s="442">
        <v>0</v>
      </c>
      <c r="AF9" s="442">
        <v>1.0187968009780449E-4</v>
      </c>
      <c r="AG9" s="442">
        <v>0</v>
      </c>
      <c r="AH9" s="442">
        <v>2.9439905792301462E-4</v>
      </c>
      <c r="AI9" s="442">
        <v>6.8121785068816906E-3</v>
      </c>
      <c r="AJ9" s="442">
        <v>6.6707095209217705E-3</v>
      </c>
      <c r="AK9" s="442">
        <v>2.0533880903490761E-3</v>
      </c>
      <c r="AL9" s="442">
        <v>0</v>
      </c>
      <c r="AM9" s="442">
        <v>0.12490219092331768</v>
      </c>
      <c r="AN9" s="442">
        <v>0</v>
      </c>
      <c r="AO9" s="442">
        <v>2.3158869847151459E-3</v>
      </c>
      <c r="AP9" s="443">
        <v>1.8589459602672019E-2</v>
      </c>
      <c r="AQ9" s="442">
        <v>5.9612093553907584E-2</v>
      </c>
      <c r="AR9" s="442">
        <v>9.0137524557956775E-2</v>
      </c>
      <c r="AS9" s="442">
        <v>0</v>
      </c>
      <c r="AT9" s="442">
        <v>0</v>
      </c>
      <c r="AU9" s="442">
        <v>0</v>
      </c>
      <c r="AV9" s="442">
        <v>1.5804597701149427E-2</v>
      </c>
      <c r="AW9" s="443">
        <v>5.8255716666320935E-2</v>
      </c>
      <c r="AX9" s="442">
        <v>4.2693900943111665E-2</v>
      </c>
      <c r="AY9" s="443">
        <v>7.3138785560852931E-2</v>
      </c>
      <c r="AZ9" s="443">
        <v>6.8355803054578418E-2</v>
      </c>
      <c r="BA9" s="442">
        <v>5.5915327121941229E-2</v>
      </c>
      <c r="BB9" s="443">
        <v>5.6465964704137624E-2</v>
      </c>
      <c r="BC9" s="442">
        <v>8.2281137673992227E-2</v>
      </c>
      <c r="BD9" s="443">
        <v>5.562504886248143E-2</v>
      </c>
    </row>
    <row r="10" spans="1:56" x14ac:dyDescent="0.2">
      <c r="A10" s="281" t="s">
        <v>449</v>
      </c>
      <c r="B10" s="283" t="s">
        <v>28</v>
      </c>
      <c r="C10" s="442">
        <v>4.2759407069555304E-3</v>
      </c>
      <c r="D10" s="442">
        <v>0</v>
      </c>
      <c r="E10" s="442">
        <v>0</v>
      </c>
      <c r="F10" s="442">
        <v>5.4607508532423209E-3</v>
      </c>
      <c r="G10" s="442">
        <v>1.0931521824002499E-3</v>
      </c>
      <c r="H10" s="442">
        <v>0.24555461473327689</v>
      </c>
      <c r="I10" s="442">
        <v>7.4349442379182153E-3</v>
      </c>
      <c r="J10" s="442">
        <v>1.0492130901823633E-3</v>
      </c>
      <c r="K10" s="442">
        <v>0</v>
      </c>
      <c r="L10" s="442">
        <v>1.1620753298243215E-3</v>
      </c>
      <c r="M10" s="442">
        <v>3.3057851239669421E-3</v>
      </c>
      <c r="N10" s="442">
        <v>3.4311202607651396E-4</v>
      </c>
      <c r="O10" s="442">
        <v>8.9928057553956839E-4</v>
      </c>
      <c r="P10" s="442">
        <v>1.4177693761814746E-3</v>
      </c>
      <c r="Q10" s="442">
        <v>1.1278407488862572E-3</v>
      </c>
      <c r="R10" s="442">
        <v>1.3998061806826747E-3</v>
      </c>
      <c r="S10" s="442">
        <v>1.1876484560570072E-3</v>
      </c>
      <c r="T10" s="442">
        <v>3.785366931918656E-3</v>
      </c>
      <c r="U10" s="442">
        <v>2.5391616860033594E-3</v>
      </c>
      <c r="V10" s="442">
        <v>1.7269376498182849E-3</v>
      </c>
      <c r="W10" s="442">
        <v>1.7518248175182481E-3</v>
      </c>
      <c r="X10" s="442">
        <v>5.1998368678629692E-3</v>
      </c>
      <c r="Y10" s="442">
        <v>3.3387389106171897E-3</v>
      </c>
      <c r="Z10" s="442">
        <v>0</v>
      </c>
      <c r="AA10" s="442">
        <v>0</v>
      </c>
      <c r="AB10" s="442">
        <v>2.1008403361344537E-3</v>
      </c>
      <c r="AC10" s="442">
        <v>4.4558383690410791E-3</v>
      </c>
      <c r="AD10" s="442">
        <v>1.5916897042808076E-3</v>
      </c>
      <c r="AE10" s="442">
        <v>0</v>
      </c>
      <c r="AF10" s="442">
        <v>1.4772553614181652E-3</v>
      </c>
      <c r="AG10" s="442">
        <v>1.3280212483399733E-3</v>
      </c>
      <c r="AH10" s="442">
        <v>3.3119894016339149E-3</v>
      </c>
      <c r="AI10" s="442">
        <v>3.4756012790212705E-4</v>
      </c>
      <c r="AJ10" s="442">
        <v>2.858875508966473E-3</v>
      </c>
      <c r="AK10" s="442">
        <v>2.6694045174537988E-2</v>
      </c>
      <c r="AL10" s="442">
        <v>1.8068207483249265E-3</v>
      </c>
      <c r="AM10" s="442">
        <v>4.1568857589984352E-3</v>
      </c>
      <c r="AN10" s="442">
        <v>1.3590033975084938E-2</v>
      </c>
      <c r="AO10" s="442">
        <v>5.0949513663733209E-3</v>
      </c>
      <c r="AP10" s="443">
        <v>3.1141688166158497E-3</v>
      </c>
      <c r="AQ10" s="442">
        <v>7.2732458642327438E-3</v>
      </c>
      <c r="AR10" s="442">
        <v>1.4437271961829919E-2</v>
      </c>
      <c r="AS10" s="442">
        <v>0</v>
      </c>
      <c r="AT10" s="442">
        <v>5.1453563159248777E-5</v>
      </c>
      <c r="AU10" s="442">
        <v>2.9476787030213707E-3</v>
      </c>
      <c r="AV10" s="442">
        <v>-0.10488505747126436</v>
      </c>
      <c r="AW10" s="443">
        <v>1.0344279184903991E-2</v>
      </c>
      <c r="AX10" s="442">
        <v>7.3649178547728691E-3</v>
      </c>
      <c r="AY10" s="443">
        <v>3.8671608948498979E-3</v>
      </c>
      <c r="AZ10" s="443">
        <v>5.9487170370633741E-3</v>
      </c>
      <c r="BA10" s="442">
        <v>5.8459324482668393E-3</v>
      </c>
      <c r="BB10" s="443">
        <v>1.2070130340929689E-2</v>
      </c>
      <c r="BC10" s="442">
        <v>-1.2206595421320532E-3</v>
      </c>
      <c r="BD10" s="443">
        <v>2.564737358733137E-3</v>
      </c>
    </row>
    <row r="11" spans="1:56" x14ac:dyDescent="0.2">
      <c r="A11" s="281" t="s">
        <v>450</v>
      </c>
      <c r="B11" s="283" t="s">
        <v>284</v>
      </c>
      <c r="C11" s="442">
        <v>2.6795895096921322E-2</v>
      </c>
      <c r="D11" s="442">
        <v>0</v>
      </c>
      <c r="E11" s="442">
        <v>0</v>
      </c>
      <c r="F11" s="442">
        <v>3.4129692832764505E-3</v>
      </c>
      <c r="G11" s="442">
        <v>1.7021941125946748E-2</v>
      </c>
      <c r="H11" s="442">
        <v>5.9271803556308214E-3</v>
      </c>
      <c r="I11" s="442">
        <v>0.33509293680297397</v>
      </c>
      <c r="J11" s="442">
        <v>1.4289283037721709E-2</v>
      </c>
      <c r="K11" s="442">
        <v>0</v>
      </c>
      <c r="L11" s="442">
        <v>7.2458814683163579E-3</v>
      </c>
      <c r="M11" s="442">
        <v>2.101534828807556E-2</v>
      </c>
      <c r="N11" s="442">
        <v>3.4311202607651396E-4</v>
      </c>
      <c r="O11" s="442">
        <v>2.3980815347721821E-3</v>
      </c>
      <c r="P11" s="442">
        <v>3.6231884057971015E-3</v>
      </c>
      <c r="Q11" s="442">
        <v>1.6917611233293859E-3</v>
      </c>
      <c r="R11" s="442">
        <v>1.184451383654571E-3</v>
      </c>
      <c r="S11" s="442">
        <v>5.9382422802850355E-3</v>
      </c>
      <c r="T11" s="442">
        <v>6.2168435013262597E-3</v>
      </c>
      <c r="U11" s="442">
        <v>7.4221649283175125E-3</v>
      </c>
      <c r="V11" s="442">
        <v>6.0056189911591104E-3</v>
      </c>
      <c r="W11" s="442">
        <v>1.3625304136253042E-3</v>
      </c>
      <c r="X11" s="442">
        <v>7.3664355628058731E-2</v>
      </c>
      <c r="Y11" s="442">
        <v>5.0081083659257848E-2</v>
      </c>
      <c r="Z11" s="442">
        <v>3.4522439585730723E-3</v>
      </c>
      <c r="AA11" s="442">
        <v>2.2779043280182231E-3</v>
      </c>
      <c r="AB11" s="442">
        <v>4.2016806722689074E-3</v>
      </c>
      <c r="AC11" s="442">
        <v>8.4844045657083561E-3</v>
      </c>
      <c r="AD11" s="442">
        <v>4.6912959705118539E-3</v>
      </c>
      <c r="AE11" s="442">
        <v>3.1887755102040814E-4</v>
      </c>
      <c r="AF11" s="442">
        <v>2.9035708827874281E-3</v>
      </c>
      <c r="AG11" s="442">
        <v>1.1952191235059761E-2</v>
      </c>
      <c r="AH11" s="442">
        <v>1.3247957606535659E-3</v>
      </c>
      <c r="AI11" s="442">
        <v>5.9085221743361603E-3</v>
      </c>
      <c r="AJ11" s="442">
        <v>4.1583643766785064E-3</v>
      </c>
      <c r="AK11" s="442">
        <v>1.9507186858316223E-2</v>
      </c>
      <c r="AL11" s="442">
        <v>3.3125047052623654E-3</v>
      </c>
      <c r="AM11" s="442">
        <v>6.1619718309859151E-3</v>
      </c>
      <c r="AN11" s="442">
        <v>0.61721404303510763</v>
      </c>
      <c r="AO11" s="442">
        <v>0.10436930677782924</v>
      </c>
      <c r="AP11" s="443">
        <v>2.3584291037969406E-2</v>
      </c>
      <c r="AQ11" s="442">
        <v>5.1340559041642897E-3</v>
      </c>
      <c r="AR11" s="442">
        <v>1.1338759472354757E-3</v>
      </c>
      <c r="AS11" s="442">
        <v>0</v>
      </c>
      <c r="AT11" s="442">
        <v>9.7761770002572669E-4</v>
      </c>
      <c r="AU11" s="442">
        <v>4.6671579464505038E-3</v>
      </c>
      <c r="AV11" s="442">
        <v>0.20402298850574713</v>
      </c>
      <c r="AW11" s="443">
        <v>-7.5369413847228275E-4</v>
      </c>
      <c r="AX11" s="442">
        <v>2.7023969916949869E-2</v>
      </c>
      <c r="AY11" s="443">
        <v>3.6300885419395398E-2</v>
      </c>
      <c r="AZ11" s="443">
        <v>2.4392628657394343E-2</v>
      </c>
      <c r="BA11" s="442">
        <v>3.105269444728849E-2</v>
      </c>
      <c r="BB11" s="443">
        <v>3.455023316361E-2</v>
      </c>
      <c r="BC11" s="442">
        <v>1.2496079897715485E-2</v>
      </c>
      <c r="BD11" s="443">
        <v>2.9208905567282551E-2</v>
      </c>
    </row>
    <row r="12" spans="1:56" x14ac:dyDescent="0.2">
      <c r="A12" s="281" t="s">
        <v>451</v>
      </c>
      <c r="B12" s="283" t="s">
        <v>29</v>
      </c>
      <c r="C12" s="442">
        <v>6.784492588369441E-2</v>
      </c>
      <c r="D12" s="442">
        <v>0</v>
      </c>
      <c r="E12" s="442">
        <v>0</v>
      </c>
      <c r="F12" s="442">
        <v>1.9795221843003412E-2</v>
      </c>
      <c r="G12" s="442">
        <v>1.0658233778402436E-2</v>
      </c>
      <c r="H12" s="442">
        <v>0.11430990685859441</v>
      </c>
      <c r="I12" s="442">
        <v>3.695167286245353E-2</v>
      </c>
      <c r="J12" s="442">
        <v>0.36067949038221336</v>
      </c>
      <c r="K12" s="442">
        <v>1.7241379310344827E-3</v>
      </c>
      <c r="L12" s="442">
        <v>0.21088249367694306</v>
      </c>
      <c r="M12" s="442">
        <v>3.4946871310507673E-2</v>
      </c>
      <c r="N12" s="442">
        <v>3.8600102933607824E-3</v>
      </c>
      <c r="O12" s="442">
        <v>8.6930455635491604E-3</v>
      </c>
      <c r="P12" s="442">
        <v>8.9792060491493391E-3</v>
      </c>
      <c r="Q12" s="442">
        <v>4.5113629955450289E-3</v>
      </c>
      <c r="R12" s="442">
        <v>4.1994185420480244E-3</v>
      </c>
      <c r="S12" s="442">
        <v>1.7220902612826602E-2</v>
      </c>
      <c r="T12" s="442">
        <v>1.7959770114942528E-2</v>
      </c>
      <c r="U12" s="442">
        <v>1.3750537130356654E-2</v>
      </c>
      <c r="V12" s="442">
        <v>1.0413176276516226E-2</v>
      </c>
      <c r="W12" s="442">
        <v>1.0121654501216545E-2</v>
      </c>
      <c r="X12" s="442">
        <v>3.7775285481239804E-2</v>
      </c>
      <c r="Y12" s="442">
        <v>5.7235524182008965E-3</v>
      </c>
      <c r="Z12" s="442">
        <v>0</v>
      </c>
      <c r="AA12" s="442">
        <v>9.1116173120728925E-3</v>
      </c>
      <c r="AB12" s="442">
        <v>1.4705882352941176E-2</v>
      </c>
      <c r="AC12" s="442">
        <v>0</v>
      </c>
      <c r="AD12" s="442">
        <v>0</v>
      </c>
      <c r="AE12" s="442">
        <v>0</v>
      </c>
      <c r="AF12" s="442">
        <v>5.0939840048902247E-4</v>
      </c>
      <c r="AG12" s="442">
        <v>0</v>
      </c>
      <c r="AH12" s="442">
        <v>9.5679693824979762E-4</v>
      </c>
      <c r="AI12" s="442">
        <v>5.0743778673710549E-3</v>
      </c>
      <c r="AJ12" s="442">
        <v>0.17317854977042363</v>
      </c>
      <c r="AK12" s="442">
        <v>3.0800821355236141E-3</v>
      </c>
      <c r="AL12" s="442">
        <v>4.9687570578935483E-3</v>
      </c>
      <c r="AM12" s="442">
        <v>5.8196400625978089E-3</v>
      </c>
      <c r="AN12" s="442">
        <v>5.6625141562853904E-3</v>
      </c>
      <c r="AO12" s="442">
        <v>7.874015748031496E-3</v>
      </c>
      <c r="AP12" s="443">
        <v>3.6877057653384761E-2</v>
      </c>
      <c r="AQ12" s="442">
        <v>1.1123787792355962E-2</v>
      </c>
      <c r="AR12" s="442">
        <v>8.2177939938254275E-3</v>
      </c>
      <c r="AS12" s="442">
        <v>0</v>
      </c>
      <c r="AT12" s="442">
        <v>0</v>
      </c>
      <c r="AU12" s="442">
        <v>0</v>
      </c>
      <c r="AV12" s="442">
        <v>-0.66091954022988508</v>
      </c>
      <c r="AW12" s="443">
        <v>1.1962301463826139E-2</v>
      </c>
      <c r="AX12" s="442">
        <v>4.7032415693056363E-2</v>
      </c>
      <c r="AY12" s="443">
        <v>6.5538717451668671E-2</v>
      </c>
      <c r="AZ12" s="443">
        <v>4.832082628724059E-2</v>
      </c>
      <c r="BA12" s="442">
        <v>5.506922403103421E-2</v>
      </c>
      <c r="BB12" s="443">
        <v>7.7079934747145182E-2</v>
      </c>
      <c r="BC12" s="442">
        <v>1.463826502303814E-2</v>
      </c>
      <c r="BD12" s="443">
        <v>4.3465891816294441E-2</v>
      </c>
    </row>
    <row r="13" spans="1:56" x14ac:dyDescent="0.2">
      <c r="A13" s="281" t="s">
        <v>452</v>
      </c>
      <c r="B13" s="283" t="s">
        <v>30</v>
      </c>
      <c r="C13" s="442">
        <v>7.1265678449258839E-3</v>
      </c>
      <c r="D13" s="442">
        <v>0</v>
      </c>
      <c r="E13" s="442">
        <v>0</v>
      </c>
      <c r="F13" s="442">
        <v>2.8668941979522185E-2</v>
      </c>
      <c r="G13" s="442">
        <v>4.3726087296009995E-3</v>
      </c>
      <c r="H13" s="442">
        <v>5.9271803556308214E-3</v>
      </c>
      <c r="I13" s="442">
        <v>4.6840148698884757E-3</v>
      </c>
      <c r="J13" s="442">
        <v>8.1289033225081186E-2</v>
      </c>
      <c r="K13" s="442">
        <v>6.2068965517241378E-2</v>
      </c>
      <c r="L13" s="442">
        <v>1.0253605851391072E-3</v>
      </c>
      <c r="M13" s="442">
        <v>2.2432113341204249E-2</v>
      </c>
      <c r="N13" s="442">
        <v>2.2902727740607309E-2</v>
      </c>
      <c r="O13" s="442">
        <v>2.6978417266187052E-3</v>
      </c>
      <c r="P13" s="442">
        <v>2.9930686830497793E-3</v>
      </c>
      <c r="Q13" s="442">
        <v>1.2970168612191958E-3</v>
      </c>
      <c r="R13" s="442">
        <v>1.0767739851405189E-3</v>
      </c>
      <c r="S13" s="442">
        <v>1.1876484560570072E-3</v>
      </c>
      <c r="T13" s="442">
        <v>1.3815207780725023E-3</v>
      </c>
      <c r="U13" s="442">
        <v>1.0547287003398571E-3</v>
      </c>
      <c r="V13" s="442">
        <v>4.5106580405701471E-4</v>
      </c>
      <c r="W13" s="442">
        <v>2.0437956204379564E-3</v>
      </c>
      <c r="X13" s="442">
        <v>2.0391517128874386E-3</v>
      </c>
      <c r="Y13" s="442">
        <v>1.2877992940952017E-2</v>
      </c>
      <c r="Z13" s="442">
        <v>5.7537399309551207E-2</v>
      </c>
      <c r="AA13" s="442">
        <v>1.1389521640091117E-2</v>
      </c>
      <c r="AB13" s="442">
        <v>1.1554621848739496E-2</v>
      </c>
      <c r="AC13" s="442">
        <v>1.6480498077275224E-3</v>
      </c>
      <c r="AD13" s="442">
        <v>3.350925693222753E-4</v>
      </c>
      <c r="AE13" s="442">
        <v>1.5943877551020407E-4</v>
      </c>
      <c r="AF13" s="442">
        <v>5.3945290611787482E-2</v>
      </c>
      <c r="AG13" s="442">
        <v>0</v>
      </c>
      <c r="AH13" s="442">
        <v>1.0819165378670788E-2</v>
      </c>
      <c r="AI13" s="442">
        <v>2.7109689976365912E-3</v>
      </c>
      <c r="AJ13" s="442">
        <v>2.4257125530624622E-3</v>
      </c>
      <c r="AK13" s="442">
        <v>3.0800821355236141E-3</v>
      </c>
      <c r="AL13" s="442">
        <v>2.6349469246405178E-3</v>
      </c>
      <c r="AM13" s="442">
        <v>4.9882629107981221E-3</v>
      </c>
      <c r="AN13" s="442">
        <v>0</v>
      </c>
      <c r="AO13" s="442">
        <v>1.4821676702176934E-2</v>
      </c>
      <c r="AP13" s="443">
        <v>9.2686698112388055E-3</v>
      </c>
      <c r="AQ13" s="442">
        <v>1.1409013120365088E-3</v>
      </c>
      <c r="AR13" s="442">
        <v>1.6682570867246702E-2</v>
      </c>
      <c r="AS13" s="442">
        <v>0</v>
      </c>
      <c r="AT13" s="442">
        <v>0</v>
      </c>
      <c r="AU13" s="442">
        <v>0</v>
      </c>
      <c r="AV13" s="442">
        <v>7.1839080459770114E-4</v>
      </c>
      <c r="AW13" s="443">
        <v>1.0323535309533194E-2</v>
      </c>
      <c r="AX13" s="442">
        <v>1.4480986949265017E-2</v>
      </c>
      <c r="AY13" s="443">
        <v>1.0380101639859589E-3</v>
      </c>
      <c r="AZ13" s="443">
        <v>4.0221060280480787E-3</v>
      </c>
      <c r="BA13" s="442">
        <v>8.6430497252653494E-3</v>
      </c>
      <c r="BB13" s="443">
        <v>2.2649002257485128E-2</v>
      </c>
      <c r="BC13" s="442">
        <v>-1.779364581574313E-2</v>
      </c>
      <c r="BD13" s="443">
        <v>1.2595661880315152E-3</v>
      </c>
    </row>
    <row r="14" spans="1:56" x14ac:dyDescent="0.2">
      <c r="A14" s="281" t="s">
        <v>453</v>
      </c>
      <c r="B14" s="283" t="s">
        <v>454</v>
      </c>
      <c r="C14" s="442">
        <v>8.2668187001140245E-3</v>
      </c>
      <c r="D14" s="442">
        <v>0</v>
      </c>
      <c r="E14" s="442">
        <v>0</v>
      </c>
      <c r="F14" s="442">
        <v>6.1433447098976105E-3</v>
      </c>
      <c r="G14" s="442">
        <v>1.8739751698289998E-2</v>
      </c>
      <c r="H14" s="442">
        <v>1.100762066045724E-2</v>
      </c>
      <c r="I14" s="442">
        <v>2.342007434944238E-2</v>
      </c>
      <c r="J14" s="442">
        <v>1.8835873095178614E-2</v>
      </c>
      <c r="K14" s="442">
        <v>0</v>
      </c>
      <c r="L14" s="442">
        <v>0.26167202132750017</v>
      </c>
      <c r="M14" s="442">
        <v>8.0283353010625735E-3</v>
      </c>
      <c r="N14" s="442">
        <v>6.8622405215302792E-4</v>
      </c>
      <c r="O14" s="442">
        <v>5.695443645083933E-3</v>
      </c>
      <c r="P14" s="442">
        <v>4.8834278512917455E-3</v>
      </c>
      <c r="Q14" s="442">
        <v>1.35904810240794E-2</v>
      </c>
      <c r="R14" s="442">
        <v>2.1320124905782275E-2</v>
      </c>
      <c r="S14" s="442">
        <v>4.0973871733966744E-2</v>
      </c>
      <c r="T14" s="442">
        <v>2.0418877099911581E-2</v>
      </c>
      <c r="U14" s="442">
        <v>4.0314074768545649E-2</v>
      </c>
      <c r="V14" s="442">
        <v>4.1897569399695855E-2</v>
      </c>
      <c r="W14" s="442">
        <v>3.8053527980535282E-2</v>
      </c>
      <c r="X14" s="442">
        <v>6.2296084828711254E-2</v>
      </c>
      <c r="Y14" s="442">
        <v>1.4308881045502242E-2</v>
      </c>
      <c r="Z14" s="442">
        <v>0</v>
      </c>
      <c r="AA14" s="442">
        <v>3.8724373576309798E-2</v>
      </c>
      <c r="AB14" s="442">
        <v>1.4705882352941176E-2</v>
      </c>
      <c r="AC14" s="442">
        <v>5.4324604773240553E-3</v>
      </c>
      <c r="AD14" s="442">
        <v>2.9320599815699086E-3</v>
      </c>
      <c r="AE14" s="442">
        <v>4.7831632653061223E-4</v>
      </c>
      <c r="AF14" s="442">
        <v>2.1904131221027966E-3</v>
      </c>
      <c r="AG14" s="442">
        <v>6.6401062416998674E-3</v>
      </c>
      <c r="AH14" s="442">
        <v>1.9135938764995952E-3</v>
      </c>
      <c r="AI14" s="442">
        <v>2.502432920895315E-3</v>
      </c>
      <c r="AJ14" s="442">
        <v>2.3390799618816598E-3</v>
      </c>
      <c r="AK14" s="442">
        <v>8.2135523613963042E-3</v>
      </c>
      <c r="AL14" s="442">
        <v>1.9649175638033575E-2</v>
      </c>
      <c r="AM14" s="442">
        <v>3.0320813771517996E-3</v>
      </c>
      <c r="AN14" s="442">
        <v>4.0203850509626271E-2</v>
      </c>
      <c r="AO14" s="442">
        <v>1.4358499305233904E-2</v>
      </c>
      <c r="AP14" s="443">
        <v>2.8728967416325715E-2</v>
      </c>
      <c r="AQ14" s="442">
        <v>1.5687393040501997E-3</v>
      </c>
      <c r="AR14" s="442">
        <v>2.9525680606230704E-3</v>
      </c>
      <c r="AS14" s="442">
        <v>3.7850113550340651E-5</v>
      </c>
      <c r="AT14" s="442">
        <v>0</v>
      </c>
      <c r="AU14" s="442">
        <v>0</v>
      </c>
      <c r="AV14" s="442">
        <v>-4.0229885057471264E-2</v>
      </c>
      <c r="AW14" s="443">
        <v>2.288740915911244E-3</v>
      </c>
      <c r="AX14" s="442">
        <v>3.4084739286935187E-2</v>
      </c>
      <c r="AY14" s="443">
        <v>3.9595012312044847E-2</v>
      </c>
      <c r="AZ14" s="443">
        <v>2.7605869163779714E-2</v>
      </c>
      <c r="BA14" s="442">
        <v>3.6477708383104102E-2</v>
      </c>
      <c r="BB14" s="443">
        <v>4.5409230972036842E-2</v>
      </c>
      <c r="BC14" s="442">
        <v>6.7546377825489111E-3</v>
      </c>
      <c r="BD14" s="443">
        <v>3.176929959433282E-2</v>
      </c>
    </row>
    <row r="15" spans="1:56" x14ac:dyDescent="0.2">
      <c r="A15" s="281" t="s">
        <v>455</v>
      </c>
      <c r="B15" s="283" t="s">
        <v>31</v>
      </c>
      <c r="C15" s="442">
        <v>2.5655644241733182E-3</v>
      </c>
      <c r="D15" s="442">
        <v>0</v>
      </c>
      <c r="E15" s="442">
        <v>0</v>
      </c>
      <c r="F15" s="442">
        <v>6.8259385665529011E-4</v>
      </c>
      <c r="G15" s="442">
        <v>2.2253455141719373E-3</v>
      </c>
      <c r="H15" s="442">
        <v>8.4674005080440302E-4</v>
      </c>
      <c r="I15" s="442">
        <v>2.5278810408921933E-3</v>
      </c>
      <c r="J15" s="442">
        <v>6.8448663502373216E-3</v>
      </c>
      <c r="K15" s="442">
        <v>0</v>
      </c>
      <c r="L15" s="442">
        <v>3.7596554788433931E-3</v>
      </c>
      <c r="M15" s="442">
        <v>8.6894923258559617E-2</v>
      </c>
      <c r="N15" s="442">
        <v>5.0609023846285815E-3</v>
      </c>
      <c r="O15" s="442">
        <v>9.2925659472422057E-3</v>
      </c>
      <c r="P15" s="442">
        <v>3.6231884057971015E-3</v>
      </c>
      <c r="Q15" s="442">
        <v>6.6542604184289178E-3</v>
      </c>
      <c r="R15" s="442">
        <v>4.5224507375901798E-3</v>
      </c>
      <c r="S15" s="442">
        <v>1.9596199524940617E-2</v>
      </c>
      <c r="T15" s="442">
        <v>3.6057692307692304E-2</v>
      </c>
      <c r="U15" s="442">
        <v>9.21911012148912E-3</v>
      </c>
      <c r="V15" s="442">
        <v>2.8223831739567491E-3</v>
      </c>
      <c r="W15" s="442">
        <v>5.8394160583941602E-3</v>
      </c>
      <c r="X15" s="442">
        <v>7.2389885807504079E-3</v>
      </c>
      <c r="Y15" s="442">
        <v>5.7044739101402273E-2</v>
      </c>
      <c r="Z15" s="442">
        <v>0</v>
      </c>
      <c r="AA15" s="442">
        <v>4.5558086560364463E-3</v>
      </c>
      <c r="AB15" s="442">
        <v>1.0504201680672268E-3</v>
      </c>
      <c r="AC15" s="442">
        <v>1.8311664530305805E-4</v>
      </c>
      <c r="AD15" s="442">
        <v>0</v>
      </c>
      <c r="AE15" s="442">
        <v>7.9719387755102034E-5</v>
      </c>
      <c r="AF15" s="442">
        <v>5.0939840048902247E-5</v>
      </c>
      <c r="AG15" s="442">
        <v>0</v>
      </c>
      <c r="AH15" s="442">
        <v>2.2079929344226098E-4</v>
      </c>
      <c r="AI15" s="442">
        <v>1.8073126650910607E-3</v>
      </c>
      <c r="AJ15" s="442">
        <v>8.6632591180802214E-4</v>
      </c>
      <c r="AK15" s="442">
        <v>1.026694045174538E-3</v>
      </c>
      <c r="AL15" s="442">
        <v>1.5056839569374389E-3</v>
      </c>
      <c r="AM15" s="442">
        <v>1.4182316118935838E-3</v>
      </c>
      <c r="AN15" s="442">
        <v>2.8312570781426952E-3</v>
      </c>
      <c r="AO15" s="442">
        <v>4.7861664350779681E-3</v>
      </c>
      <c r="AP15" s="443">
        <v>7.9504686454885815E-3</v>
      </c>
      <c r="AQ15" s="442">
        <v>8.5567598402738168E-4</v>
      </c>
      <c r="AR15" s="442">
        <v>4.3783328655627279E-4</v>
      </c>
      <c r="AS15" s="442">
        <v>0</v>
      </c>
      <c r="AT15" s="442">
        <v>0</v>
      </c>
      <c r="AU15" s="442">
        <v>0</v>
      </c>
      <c r="AV15" s="442">
        <v>6.7528735632183909E-2</v>
      </c>
      <c r="AW15" s="443">
        <v>-3.3881663105634729E-4</v>
      </c>
      <c r="AX15" s="442">
        <v>9.0792093144845057E-3</v>
      </c>
      <c r="AY15" s="443">
        <v>1.1575286844449102E-2</v>
      </c>
      <c r="AZ15" s="443">
        <v>7.7464428805390064E-3</v>
      </c>
      <c r="BA15" s="442">
        <v>1.0163191244894941E-2</v>
      </c>
      <c r="BB15" s="443">
        <v>1.1995979369551964E-2</v>
      </c>
      <c r="BC15" s="442">
        <v>2.7694014908450533E-3</v>
      </c>
      <c r="BD15" s="443">
        <v>9.1970048384714953E-3</v>
      </c>
    </row>
    <row r="16" spans="1:56" x14ac:dyDescent="0.2">
      <c r="A16" s="281" t="s">
        <v>456</v>
      </c>
      <c r="B16" s="283" t="s">
        <v>32</v>
      </c>
      <c r="C16" s="442">
        <v>0</v>
      </c>
      <c r="D16" s="442">
        <v>0</v>
      </c>
      <c r="E16" s="442">
        <v>0</v>
      </c>
      <c r="F16" s="442">
        <v>3.4129692832764505E-3</v>
      </c>
      <c r="G16" s="442">
        <v>0</v>
      </c>
      <c r="H16" s="442">
        <v>0</v>
      </c>
      <c r="I16" s="442">
        <v>6.7657992565055766E-3</v>
      </c>
      <c r="J16" s="442">
        <v>4.9962528103922057E-5</v>
      </c>
      <c r="K16" s="442">
        <v>0</v>
      </c>
      <c r="L16" s="442">
        <v>1.6405769362225716E-3</v>
      </c>
      <c r="M16" s="442">
        <v>8.2644628099173556E-3</v>
      </c>
      <c r="N16" s="442">
        <v>0.53705609881626348</v>
      </c>
      <c r="O16" s="442">
        <v>1.199040767386091E-3</v>
      </c>
      <c r="P16" s="442">
        <v>0.23597983616887208</v>
      </c>
      <c r="Q16" s="442">
        <v>0.11938194326961032</v>
      </c>
      <c r="R16" s="442">
        <v>9.550985248196403E-2</v>
      </c>
      <c r="S16" s="442">
        <v>2.315914489311164E-2</v>
      </c>
      <c r="T16" s="442">
        <v>5.8852785145888592E-3</v>
      </c>
      <c r="U16" s="442">
        <v>4.5939294503691552E-2</v>
      </c>
      <c r="V16" s="442">
        <v>9.2146299971647295E-3</v>
      </c>
      <c r="W16" s="442">
        <v>5.5085158150851583E-2</v>
      </c>
      <c r="X16" s="442">
        <v>5.1998368678629692E-3</v>
      </c>
      <c r="Y16" s="442">
        <v>2.4802060478870552E-2</v>
      </c>
      <c r="Z16" s="442">
        <v>0</v>
      </c>
      <c r="AA16" s="442">
        <v>0</v>
      </c>
      <c r="AB16" s="442">
        <v>0</v>
      </c>
      <c r="AC16" s="442">
        <v>0</v>
      </c>
      <c r="AD16" s="442">
        <v>0</v>
      </c>
      <c r="AE16" s="442">
        <v>0</v>
      </c>
      <c r="AF16" s="442">
        <v>1.5281952014670674E-4</v>
      </c>
      <c r="AG16" s="442">
        <v>0</v>
      </c>
      <c r="AH16" s="442">
        <v>7.3599764480753656E-5</v>
      </c>
      <c r="AI16" s="442">
        <v>0</v>
      </c>
      <c r="AJ16" s="442">
        <v>0</v>
      </c>
      <c r="AK16" s="442">
        <v>0</v>
      </c>
      <c r="AL16" s="442">
        <v>2.2585259354061582E-4</v>
      </c>
      <c r="AM16" s="442">
        <v>0</v>
      </c>
      <c r="AN16" s="442">
        <v>0</v>
      </c>
      <c r="AO16" s="442">
        <v>3.8598116411919098E-3</v>
      </c>
      <c r="AP16" s="443">
        <v>3.0459785091948331E-2</v>
      </c>
      <c r="AQ16" s="442">
        <v>0</v>
      </c>
      <c r="AR16" s="442">
        <v>-1.1226494527083918E-4</v>
      </c>
      <c r="AS16" s="442">
        <v>0</v>
      </c>
      <c r="AT16" s="442">
        <v>-2.2125032158476976E-3</v>
      </c>
      <c r="AU16" s="442">
        <v>-1.7194792434291329E-3</v>
      </c>
      <c r="AV16" s="442">
        <v>5.7471264367816091E-2</v>
      </c>
      <c r="AW16" s="443">
        <v>-9.6804751730384937E-4</v>
      </c>
      <c r="AX16" s="442">
        <v>3.4904180659172716E-2</v>
      </c>
      <c r="AY16" s="443">
        <v>2.9545633153455233E-2</v>
      </c>
      <c r="AZ16" s="443">
        <v>1.973942974980723E-2</v>
      </c>
      <c r="BA16" s="442">
        <v>3.2577102032922654E-2</v>
      </c>
      <c r="BB16" s="443">
        <v>4.6348476609488029E-2</v>
      </c>
      <c r="BC16" s="442">
        <v>-1.1424987335054157E-2</v>
      </c>
      <c r="BD16" s="443">
        <v>2.5317280379433454E-2</v>
      </c>
    </row>
    <row r="17" spans="1:56" x14ac:dyDescent="0.2">
      <c r="A17" s="281" t="s">
        <v>457</v>
      </c>
      <c r="B17" s="283" t="s">
        <v>33</v>
      </c>
      <c r="C17" s="442">
        <v>0</v>
      </c>
      <c r="D17" s="442">
        <v>0</v>
      </c>
      <c r="E17" s="442">
        <v>0</v>
      </c>
      <c r="F17" s="442">
        <v>6.8259385665529011E-4</v>
      </c>
      <c r="G17" s="442">
        <v>1.5226048254860622E-3</v>
      </c>
      <c r="H17" s="442">
        <v>0</v>
      </c>
      <c r="I17" s="442">
        <v>1.8587360594795538E-3</v>
      </c>
      <c r="J17" s="442">
        <v>5.1961029228078937E-3</v>
      </c>
      <c r="K17" s="442">
        <v>0</v>
      </c>
      <c r="L17" s="442">
        <v>2.5975801490190718E-3</v>
      </c>
      <c r="M17" s="442">
        <v>1.038961038961039E-2</v>
      </c>
      <c r="N17" s="442">
        <v>8.6635786584319772E-3</v>
      </c>
      <c r="O17" s="442">
        <v>0.41816546762589929</v>
      </c>
      <c r="P17" s="442">
        <v>6.8367989918084432E-2</v>
      </c>
      <c r="Q17" s="442">
        <v>3.9136073986353125E-2</v>
      </c>
      <c r="R17" s="442">
        <v>2.0135673522127705E-2</v>
      </c>
      <c r="S17" s="442">
        <v>3.800475059382423E-2</v>
      </c>
      <c r="T17" s="442">
        <v>4.7717727674624226E-2</v>
      </c>
      <c r="U17" s="442">
        <v>6.6799484354857608E-2</v>
      </c>
      <c r="V17" s="442">
        <v>4.1897569399695855E-2</v>
      </c>
      <c r="W17" s="442">
        <v>2.4817518248175182E-2</v>
      </c>
      <c r="X17" s="442">
        <v>1.8913132137030997E-2</v>
      </c>
      <c r="Y17" s="442">
        <v>9.6346465706381758E-3</v>
      </c>
      <c r="Z17" s="442">
        <v>0</v>
      </c>
      <c r="AA17" s="442">
        <v>0</v>
      </c>
      <c r="AB17" s="442">
        <v>0</v>
      </c>
      <c r="AC17" s="442">
        <v>0</v>
      </c>
      <c r="AD17" s="442">
        <v>0</v>
      </c>
      <c r="AE17" s="442">
        <v>0</v>
      </c>
      <c r="AF17" s="442">
        <v>0</v>
      </c>
      <c r="AG17" s="442">
        <v>0</v>
      </c>
      <c r="AH17" s="442">
        <v>2.2079929344226098E-4</v>
      </c>
      <c r="AI17" s="442">
        <v>6.9512025580425413E-5</v>
      </c>
      <c r="AJ17" s="442">
        <v>1.55938664125444E-3</v>
      </c>
      <c r="AK17" s="442">
        <v>0</v>
      </c>
      <c r="AL17" s="442">
        <v>8.2812617631559135E-4</v>
      </c>
      <c r="AM17" s="442">
        <v>2.9342723004694836E-4</v>
      </c>
      <c r="AN17" s="442">
        <v>5.6625141562853911E-4</v>
      </c>
      <c r="AO17" s="442">
        <v>3.2422417786012042E-3</v>
      </c>
      <c r="AP17" s="443">
        <v>2.3024001250879524E-2</v>
      </c>
      <c r="AQ17" s="442">
        <v>1.426126640045636E-4</v>
      </c>
      <c r="AR17" s="442">
        <v>5.5009823182711204E-4</v>
      </c>
      <c r="AS17" s="442">
        <v>0</v>
      </c>
      <c r="AT17" s="442">
        <v>0</v>
      </c>
      <c r="AU17" s="442">
        <v>-1.9651191353475803E-3</v>
      </c>
      <c r="AV17" s="442">
        <v>6.6810344827586202E-2</v>
      </c>
      <c r="AW17" s="443">
        <v>-3.5264588130354512E-4</v>
      </c>
      <c r="AX17" s="442">
        <v>2.6521245148705987E-2</v>
      </c>
      <c r="AY17" s="443">
        <v>8.6675485932833866E-3</v>
      </c>
      <c r="AZ17" s="443">
        <v>5.7687222369131562E-3</v>
      </c>
      <c r="BA17" s="442">
        <v>1.876784637611913E-2</v>
      </c>
      <c r="BB17" s="443">
        <v>4.0626493318173577E-2</v>
      </c>
      <c r="BC17" s="442">
        <v>-3.5056570091428846E-2</v>
      </c>
      <c r="BD17" s="443">
        <v>7.244677247022646E-3</v>
      </c>
    </row>
    <row r="18" spans="1:56" x14ac:dyDescent="0.2">
      <c r="A18" s="281" t="s">
        <v>458</v>
      </c>
      <c r="B18" s="283" t="s">
        <v>34</v>
      </c>
      <c r="C18" s="442">
        <v>1.4253135689851768E-3</v>
      </c>
      <c r="D18" s="442">
        <v>0</v>
      </c>
      <c r="E18" s="442">
        <v>0</v>
      </c>
      <c r="F18" s="442">
        <v>2.6621160409556314E-2</v>
      </c>
      <c r="G18" s="442">
        <v>9.6431638947450608E-3</v>
      </c>
      <c r="H18" s="442">
        <v>2.5402201524132089E-3</v>
      </c>
      <c r="I18" s="442">
        <v>8.4014869888475834E-3</v>
      </c>
      <c r="J18" s="442">
        <v>9.1431426430177362E-3</v>
      </c>
      <c r="K18" s="442">
        <v>1.7241379310344827E-3</v>
      </c>
      <c r="L18" s="442">
        <v>2.1190785426208215E-3</v>
      </c>
      <c r="M18" s="442">
        <v>1.1097992916174734E-2</v>
      </c>
      <c r="N18" s="442">
        <v>8.5778006519128492E-4</v>
      </c>
      <c r="O18" s="442">
        <v>1.7985611510791368E-3</v>
      </c>
      <c r="P18" s="442">
        <v>7.340894770006301E-2</v>
      </c>
      <c r="Q18" s="442">
        <v>3.7275136750690802E-2</v>
      </c>
      <c r="R18" s="442">
        <v>3.3703025734898244E-2</v>
      </c>
      <c r="S18" s="442">
        <v>4.0380047505938245E-2</v>
      </c>
      <c r="T18" s="442">
        <v>2.1385941644562333E-2</v>
      </c>
      <c r="U18" s="442">
        <v>2.8165162701668033E-2</v>
      </c>
      <c r="V18" s="442">
        <v>2.761811480269093E-2</v>
      </c>
      <c r="W18" s="442">
        <v>1.0316301703163017E-2</v>
      </c>
      <c r="X18" s="442">
        <v>1.7128874388254486E-2</v>
      </c>
      <c r="Y18" s="442">
        <v>0.1019746255842793</v>
      </c>
      <c r="Z18" s="442">
        <v>0</v>
      </c>
      <c r="AA18" s="442">
        <v>0</v>
      </c>
      <c r="AB18" s="442">
        <v>0</v>
      </c>
      <c r="AC18" s="442">
        <v>3.1129829701519868E-3</v>
      </c>
      <c r="AD18" s="442">
        <v>8.3773142330568825E-5</v>
      </c>
      <c r="AE18" s="442">
        <v>3.1887755102040814E-4</v>
      </c>
      <c r="AF18" s="442">
        <v>1.4772553614181652E-3</v>
      </c>
      <c r="AG18" s="442">
        <v>0</v>
      </c>
      <c r="AH18" s="442">
        <v>4.4895856333259732E-3</v>
      </c>
      <c r="AI18" s="442">
        <v>2.0853607674127625E-4</v>
      </c>
      <c r="AJ18" s="442">
        <v>3.4653036472320889E-4</v>
      </c>
      <c r="AK18" s="442">
        <v>3.0800821355236141E-3</v>
      </c>
      <c r="AL18" s="442">
        <v>2.0326733418655424E-3</v>
      </c>
      <c r="AM18" s="442">
        <v>2.494131455399061E-3</v>
      </c>
      <c r="AN18" s="442">
        <v>0</v>
      </c>
      <c r="AO18" s="442">
        <v>4.6317739694302917E-3</v>
      </c>
      <c r="AP18" s="443">
        <v>1.6517690389944318E-2</v>
      </c>
      <c r="AQ18" s="442">
        <v>1.9965772960638907E-3</v>
      </c>
      <c r="AR18" s="442">
        <v>9.2057255122088126E-4</v>
      </c>
      <c r="AS18" s="442">
        <v>0</v>
      </c>
      <c r="AT18" s="442">
        <v>1.2863390789812194E-3</v>
      </c>
      <c r="AU18" s="442">
        <v>5.1584377302873984E-3</v>
      </c>
      <c r="AV18" s="442">
        <v>2.7298850574712645E-2</v>
      </c>
      <c r="AW18" s="443">
        <v>7.1912101285428814E-4</v>
      </c>
      <c r="AX18" s="442">
        <v>1.9380039815801643E-2</v>
      </c>
      <c r="AY18" s="443">
        <v>1.7976895269031276E-2</v>
      </c>
      <c r="AZ18" s="443">
        <v>1.2430752000497763E-2</v>
      </c>
      <c r="BA18" s="442">
        <v>1.877069042012218E-2</v>
      </c>
      <c r="BB18" s="443">
        <v>2.8226803104454003E-2</v>
      </c>
      <c r="BC18" s="442">
        <v>-6.0695245217475217E-3</v>
      </c>
      <c r="BD18" s="443">
        <v>1.378573476142079E-2</v>
      </c>
    </row>
    <row r="19" spans="1:56" x14ac:dyDescent="0.2">
      <c r="A19" s="281" t="s">
        <v>459</v>
      </c>
      <c r="B19" s="285" t="s">
        <v>268</v>
      </c>
      <c r="C19" s="442">
        <v>0</v>
      </c>
      <c r="D19" s="442">
        <v>0</v>
      </c>
      <c r="E19" s="442">
        <v>0</v>
      </c>
      <c r="F19" s="442">
        <v>2.7303754266211604E-3</v>
      </c>
      <c r="G19" s="442">
        <v>0</v>
      </c>
      <c r="H19" s="442">
        <v>0</v>
      </c>
      <c r="I19" s="442">
        <v>7.4349442379182155E-4</v>
      </c>
      <c r="J19" s="442">
        <v>4.9962528103922057E-5</v>
      </c>
      <c r="K19" s="442">
        <v>0</v>
      </c>
      <c r="L19" s="442">
        <v>4.7850160639825007E-4</v>
      </c>
      <c r="M19" s="442">
        <v>2.3612750885478157E-3</v>
      </c>
      <c r="N19" s="442">
        <v>1.7155601303825698E-4</v>
      </c>
      <c r="O19" s="442">
        <v>0</v>
      </c>
      <c r="P19" s="442">
        <v>1.1027095148078135E-3</v>
      </c>
      <c r="Q19" s="442">
        <v>0.16381886877572888</v>
      </c>
      <c r="R19" s="442">
        <v>4.1025088833853772E-2</v>
      </c>
      <c r="S19" s="442">
        <v>1.5439429928741092E-2</v>
      </c>
      <c r="T19" s="442">
        <v>2.2933244916003535E-3</v>
      </c>
      <c r="U19" s="442">
        <v>1.3633345052541115E-2</v>
      </c>
      <c r="V19" s="442">
        <v>2.2424414258834448E-3</v>
      </c>
      <c r="W19" s="442">
        <v>8.0778588807785892E-3</v>
      </c>
      <c r="X19" s="442">
        <v>8.6663947797716153E-4</v>
      </c>
      <c r="Y19" s="442">
        <v>6.8682629018410758E-3</v>
      </c>
      <c r="Z19" s="442">
        <v>0</v>
      </c>
      <c r="AA19" s="442">
        <v>1.1389521640091117E-2</v>
      </c>
      <c r="AB19" s="442">
        <v>0</v>
      </c>
      <c r="AC19" s="442">
        <v>0</v>
      </c>
      <c r="AD19" s="442">
        <v>0</v>
      </c>
      <c r="AE19" s="442">
        <v>0</v>
      </c>
      <c r="AF19" s="442">
        <v>5.0939840048902247E-5</v>
      </c>
      <c r="AG19" s="442">
        <v>0</v>
      </c>
      <c r="AH19" s="442">
        <v>3.6799882240376832E-4</v>
      </c>
      <c r="AI19" s="442">
        <v>0</v>
      </c>
      <c r="AJ19" s="442">
        <v>0</v>
      </c>
      <c r="AK19" s="442">
        <v>0</v>
      </c>
      <c r="AL19" s="442">
        <v>1.6411955130618085E-2</v>
      </c>
      <c r="AM19" s="442">
        <v>0</v>
      </c>
      <c r="AN19" s="442">
        <v>0</v>
      </c>
      <c r="AO19" s="442">
        <v>0</v>
      </c>
      <c r="AP19" s="443">
        <v>9.4684630686507013E-3</v>
      </c>
      <c r="AQ19" s="442">
        <v>0</v>
      </c>
      <c r="AR19" s="442">
        <v>4.490597810833567E-5</v>
      </c>
      <c r="AS19" s="442">
        <v>0</v>
      </c>
      <c r="AT19" s="442">
        <v>1.1885773089786467E-2</v>
      </c>
      <c r="AU19" s="442">
        <v>5.7725374600835176E-2</v>
      </c>
      <c r="AV19" s="442">
        <v>-0.23850574712643677</v>
      </c>
      <c r="AW19" s="443">
        <v>5.5455293491263368E-3</v>
      </c>
      <c r="AX19" s="442">
        <v>1.297532626837459E-2</v>
      </c>
      <c r="AY19" s="443">
        <v>5.5806962854298738E-2</v>
      </c>
      <c r="AZ19" s="443">
        <v>3.9654409983711579E-2</v>
      </c>
      <c r="BA19" s="442">
        <v>3.1575998543849473E-2</v>
      </c>
      <c r="BB19" s="443">
        <v>1.8422396888954799E-2</v>
      </c>
      <c r="BC19" s="442">
        <v>6.4521265047161852E-2</v>
      </c>
      <c r="BD19" s="443">
        <v>3.8510150366142859E-2</v>
      </c>
    </row>
    <row r="20" spans="1:56" x14ac:dyDescent="0.2">
      <c r="A20" s="281" t="s">
        <v>460</v>
      </c>
      <c r="B20" s="285" t="s">
        <v>269</v>
      </c>
      <c r="C20" s="442">
        <v>0</v>
      </c>
      <c r="D20" s="442">
        <v>0</v>
      </c>
      <c r="E20" s="442">
        <v>0</v>
      </c>
      <c r="F20" s="442">
        <v>2.7303754266211604E-3</v>
      </c>
      <c r="G20" s="442">
        <v>0</v>
      </c>
      <c r="H20" s="442">
        <v>0</v>
      </c>
      <c r="I20" s="442">
        <v>7.4349442379182158E-5</v>
      </c>
      <c r="J20" s="442">
        <v>0</v>
      </c>
      <c r="K20" s="442">
        <v>0</v>
      </c>
      <c r="L20" s="442">
        <v>3.4178686171303574E-3</v>
      </c>
      <c r="M20" s="442">
        <v>1.4167650531286896E-3</v>
      </c>
      <c r="N20" s="442">
        <v>1.7155601303825698E-4</v>
      </c>
      <c r="O20" s="442">
        <v>0</v>
      </c>
      <c r="P20" s="442">
        <v>4.7258979206049151E-4</v>
      </c>
      <c r="Q20" s="442">
        <v>5.018891332543845E-3</v>
      </c>
      <c r="R20" s="442">
        <v>0.1524711962958975</v>
      </c>
      <c r="S20" s="442">
        <v>1.7814726840855108E-3</v>
      </c>
      <c r="T20" s="442">
        <v>3.1222369584438551E-3</v>
      </c>
      <c r="U20" s="442">
        <v>2.4219696081878199E-3</v>
      </c>
      <c r="V20" s="442">
        <v>9.2790679691728741E-4</v>
      </c>
      <c r="W20" s="442">
        <v>8.7591240875912405E-4</v>
      </c>
      <c r="X20" s="442">
        <v>2.0391517128874389E-4</v>
      </c>
      <c r="Y20" s="442">
        <v>9.5392540303348283E-5</v>
      </c>
      <c r="Z20" s="442">
        <v>0</v>
      </c>
      <c r="AA20" s="442">
        <v>0</v>
      </c>
      <c r="AB20" s="442">
        <v>0</v>
      </c>
      <c r="AC20" s="442">
        <v>0</v>
      </c>
      <c r="AD20" s="442">
        <v>0</v>
      </c>
      <c r="AE20" s="442">
        <v>0</v>
      </c>
      <c r="AF20" s="442">
        <v>0</v>
      </c>
      <c r="AG20" s="442">
        <v>0</v>
      </c>
      <c r="AH20" s="442">
        <v>0</v>
      </c>
      <c r="AI20" s="442">
        <v>0</v>
      </c>
      <c r="AJ20" s="442">
        <v>0</v>
      </c>
      <c r="AK20" s="442">
        <v>0</v>
      </c>
      <c r="AL20" s="442">
        <v>2.4316795904539636E-2</v>
      </c>
      <c r="AM20" s="442">
        <v>0</v>
      </c>
      <c r="AN20" s="442">
        <v>0</v>
      </c>
      <c r="AO20" s="442">
        <v>0</v>
      </c>
      <c r="AP20" s="443">
        <v>4.6864548858138099E-3</v>
      </c>
      <c r="AQ20" s="442">
        <v>0</v>
      </c>
      <c r="AR20" s="442">
        <v>2.2452989054167835E-5</v>
      </c>
      <c r="AS20" s="442">
        <v>0</v>
      </c>
      <c r="AT20" s="442">
        <v>6.9976845896578335E-3</v>
      </c>
      <c r="AU20" s="442">
        <v>9.8255956767379027E-2</v>
      </c>
      <c r="AV20" s="442">
        <v>-1.1494252873563218E-2</v>
      </c>
      <c r="AW20" s="443">
        <v>3.8307023184738038E-3</v>
      </c>
      <c r="AX20" s="442">
        <v>6.8169478573870375E-3</v>
      </c>
      <c r="AY20" s="443">
        <v>3.0410095876774769E-2</v>
      </c>
      <c r="AZ20" s="443">
        <v>2.1868257139238199E-2</v>
      </c>
      <c r="BA20" s="442">
        <v>1.7062841996291368E-2</v>
      </c>
      <c r="BB20" s="443">
        <v>1.1172079687577241E-2</v>
      </c>
      <c r="BC20" s="442">
        <v>3.4395580536993701E-2</v>
      </c>
      <c r="BD20" s="443">
        <v>2.016826066939428E-2</v>
      </c>
    </row>
    <row r="21" spans="1:56" x14ac:dyDescent="0.2">
      <c r="A21" s="281" t="s">
        <v>461</v>
      </c>
      <c r="B21" s="285" t="s">
        <v>270</v>
      </c>
      <c r="C21" s="442">
        <v>2.8506271379703536E-4</v>
      </c>
      <c r="D21" s="442">
        <v>0</v>
      </c>
      <c r="E21" s="442">
        <v>0</v>
      </c>
      <c r="F21" s="442">
        <v>0</v>
      </c>
      <c r="G21" s="442">
        <v>0</v>
      </c>
      <c r="H21" s="442">
        <v>0</v>
      </c>
      <c r="I21" s="442">
        <v>0</v>
      </c>
      <c r="J21" s="442">
        <v>0</v>
      </c>
      <c r="K21" s="442">
        <v>0</v>
      </c>
      <c r="L21" s="442">
        <v>0</v>
      </c>
      <c r="M21" s="442">
        <v>0</v>
      </c>
      <c r="N21" s="442">
        <v>0</v>
      </c>
      <c r="O21" s="442">
        <v>0</v>
      </c>
      <c r="P21" s="442">
        <v>0</v>
      </c>
      <c r="Q21" s="442">
        <v>2.7632098347713302E-3</v>
      </c>
      <c r="R21" s="442">
        <v>5.8145795197588022E-3</v>
      </c>
      <c r="S21" s="442">
        <v>8.8479809976247034E-2</v>
      </c>
      <c r="T21" s="442">
        <v>1.3815207780725023E-4</v>
      </c>
      <c r="U21" s="442">
        <v>9.7660064846283052E-4</v>
      </c>
      <c r="V21" s="442">
        <v>1.3016470345645283E-3</v>
      </c>
      <c r="W21" s="442">
        <v>3.8929440389294404E-4</v>
      </c>
      <c r="X21" s="442">
        <v>3.058727569331158E-4</v>
      </c>
      <c r="Y21" s="442">
        <v>1.9078508060669657E-4</v>
      </c>
      <c r="Z21" s="442">
        <v>0</v>
      </c>
      <c r="AA21" s="442">
        <v>0</v>
      </c>
      <c r="AB21" s="442">
        <v>0</v>
      </c>
      <c r="AC21" s="442">
        <v>1.1597387535860343E-3</v>
      </c>
      <c r="AD21" s="442">
        <v>0</v>
      </c>
      <c r="AE21" s="442">
        <v>0</v>
      </c>
      <c r="AF21" s="442">
        <v>0</v>
      </c>
      <c r="AG21" s="442">
        <v>0</v>
      </c>
      <c r="AH21" s="442">
        <v>3.2383896371531609E-3</v>
      </c>
      <c r="AI21" s="442">
        <v>0</v>
      </c>
      <c r="AJ21" s="442">
        <v>1.3341419041843541E-2</v>
      </c>
      <c r="AK21" s="442">
        <v>0</v>
      </c>
      <c r="AL21" s="442">
        <v>8.1306933674621697E-3</v>
      </c>
      <c r="AM21" s="442">
        <v>7.8247261345852897E-4</v>
      </c>
      <c r="AN21" s="442">
        <v>5.6625141562853904E-3</v>
      </c>
      <c r="AO21" s="442">
        <v>6.0213061602593793E-3</v>
      </c>
      <c r="AP21" s="443">
        <v>1.7069293513668465E-3</v>
      </c>
      <c r="AQ21" s="442">
        <v>1.4261266400456361E-3</v>
      </c>
      <c r="AR21" s="442">
        <v>3.255683412854336E-4</v>
      </c>
      <c r="AS21" s="442">
        <v>0</v>
      </c>
      <c r="AT21" s="442">
        <v>3.4576794443015181E-2</v>
      </c>
      <c r="AU21" s="442">
        <v>6.3129452223041019E-2</v>
      </c>
      <c r="AV21" s="442">
        <v>-5.1005747126436782E-2</v>
      </c>
      <c r="AW21" s="443">
        <v>7.1842955034192822E-3</v>
      </c>
      <c r="AX21" s="442">
        <v>4.5873635102254215E-3</v>
      </c>
      <c r="AY21" s="443">
        <v>2.1840781683868603E-3</v>
      </c>
      <c r="AZ21" s="443">
        <v>3.7910015932873051E-3</v>
      </c>
      <c r="BA21" s="442">
        <v>3.5436788277988236E-3</v>
      </c>
      <c r="BB21" s="443">
        <v>3.3285547151778801E-3</v>
      </c>
      <c r="BC21" s="442">
        <v>4.332617663377801E-3</v>
      </c>
      <c r="BD21" s="443">
        <v>3.6570852769742613E-3</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2.6780088216761186E-3</v>
      </c>
      <c r="Q22" s="442">
        <v>7.8384932047594873E-3</v>
      </c>
      <c r="R22" s="442">
        <v>9.9063206632927746E-3</v>
      </c>
      <c r="S22" s="442">
        <v>0.14014251781472684</v>
      </c>
      <c r="T22" s="442">
        <v>0.28970490716180369</v>
      </c>
      <c r="U22" s="442">
        <v>0.15027930778546036</v>
      </c>
      <c r="V22" s="442">
        <v>0.32212542206871664</v>
      </c>
      <c r="W22" s="442">
        <v>1.1192214111922141E-2</v>
      </c>
      <c r="X22" s="442">
        <v>1.0807504078303425E-2</v>
      </c>
      <c r="Y22" s="442">
        <v>2.8617762091004482E-4</v>
      </c>
      <c r="Z22" s="442">
        <v>0</v>
      </c>
      <c r="AA22" s="442">
        <v>0</v>
      </c>
      <c r="AB22" s="442">
        <v>0</v>
      </c>
      <c r="AC22" s="442">
        <v>0</v>
      </c>
      <c r="AD22" s="442">
        <v>0</v>
      </c>
      <c r="AE22" s="442">
        <v>0</v>
      </c>
      <c r="AF22" s="442">
        <v>0</v>
      </c>
      <c r="AG22" s="442">
        <v>1.3280212483399733E-3</v>
      </c>
      <c r="AH22" s="442">
        <v>2.2079929344226098E-3</v>
      </c>
      <c r="AI22" s="442">
        <v>9.0365633254553036E-4</v>
      </c>
      <c r="AJ22" s="442">
        <v>0</v>
      </c>
      <c r="AK22" s="442">
        <v>0</v>
      </c>
      <c r="AL22" s="442">
        <v>2.4542648498080254E-2</v>
      </c>
      <c r="AM22" s="442">
        <v>0</v>
      </c>
      <c r="AN22" s="442">
        <v>0.14496036240090601</v>
      </c>
      <c r="AO22" s="442">
        <v>8.6459780762698779E-3</v>
      </c>
      <c r="AP22" s="443">
        <v>8.8653914644845774E-2</v>
      </c>
      <c r="AQ22" s="442">
        <v>0</v>
      </c>
      <c r="AR22" s="442">
        <v>5.0519225371877636E-4</v>
      </c>
      <c r="AS22" s="442">
        <v>0</v>
      </c>
      <c r="AT22" s="442">
        <v>0</v>
      </c>
      <c r="AU22" s="442">
        <v>0</v>
      </c>
      <c r="AV22" s="442">
        <v>1.5201149425287357</v>
      </c>
      <c r="AW22" s="443">
        <v>-1.4320188630973372E-2</v>
      </c>
      <c r="AX22" s="442">
        <v>9.7407951094934539E-2</v>
      </c>
      <c r="AY22" s="443">
        <v>0.10931524073977053</v>
      </c>
      <c r="AZ22" s="443">
        <v>6.9582434285231753E-2</v>
      </c>
      <c r="BA22" s="442">
        <v>0.10257897910196466</v>
      </c>
      <c r="BB22" s="443">
        <v>0.14807125084449718</v>
      </c>
      <c r="BC22" s="442">
        <v>-2.2343376836417145E-2</v>
      </c>
      <c r="BD22" s="443">
        <v>7.8596930133166543E-2</v>
      </c>
    </row>
    <row r="23" spans="1:56" x14ac:dyDescent="0.2">
      <c r="A23" s="281" t="s">
        <v>463</v>
      </c>
      <c r="B23" s="283" t="s">
        <v>35</v>
      </c>
      <c r="C23" s="442">
        <v>0</v>
      </c>
      <c r="D23" s="442">
        <v>0</v>
      </c>
      <c r="E23" s="442">
        <v>0</v>
      </c>
      <c r="F23" s="442">
        <v>0</v>
      </c>
      <c r="G23" s="442">
        <v>0</v>
      </c>
      <c r="H23" s="442">
        <v>0</v>
      </c>
      <c r="I23" s="442">
        <v>7.4349442379182158E-5</v>
      </c>
      <c r="J23" s="442">
        <v>0</v>
      </c>
      <c r="K23" s="442">
        <v>0</v>
      </c>
      <c r="L23" s="442">
        <v>0</v>
      </c>
      <c r="M23" s="442">
        <v>0</v>
      </c>
      <c r="N23" s="442">
        <v>0</v>
      </c>
      <c r="O23" s="442">
        <v>0</v>
      </c>
      <c r="P23" s="442">
        <v>9.4517958412098301E-4</v>
      </c>
      <c r="Q23" s="442">
        <v>2.4417752213387468E-2</v>
      </c>
      <c r="R23" s="442">
        <v>2.3689027673091417E-2</v>
      </c>
      <c r="S23" s="442">
        <v>1.9596199524940617E-2</v>
      </c>
      <c r="T23" s="442">
        <v>2.1192528735632182E-2</v>
      </c>
      <c r="U23" s="442">
        <v>0.11906715106058831</v>
      </c>
      <c r="V23" s="442">
        <v>1.9331391602443487E-2</v>
      </c>
      <c r="W23" s="442">
        <v>3.2895377128953775E-2</v>
      </c>
      <c r="X23" s="442">
        <v>2.0391517128874386E-3</v>
      </c>
      <c r="Y23" s="442">
        <v>8.3945435466946487E-3</v>
      </c>
      <c r="Z23" s="442">
        <v>0</v>
      </c>
      <c r="AA23" s="442">
        <v>0</v>
      </c>
      <c r="AB23" s="442">
        <v>0</v>
      </c>
      <c r="AC23" s="442">
        <v>1.8311664530305805E-4</v>
      </c>
      <c r="AD23" s="442">
        <v>0</v>
      </c>
      <c r="AE23" s="442">
        <v>0</v>
      </c>
      <c r="AF23" s="442">
        <v>1.0187968009780449E-4</v>
      </c>
      <c r="AG23" s="442">
        <v>0</v>
      </c>
      <c r="AH23" s="442">
        <v>1.9135938764995952E-3</v>
      </c>
      <c r="AI23" s="442">
        <v>5.5609620464340331E-4</v>
      </c>
      <c r="AJ23" s="442">
        <v>8.6632591180802222E-5</v>
      </c>
      <c r="AK23" s="442">
        <v>0</v>
      </c>
      <c r="AL23" s="442">
        <v>1.3927576601671309E-2</v>
      </c>
      <c r="AM23" s="442">
        <v>1.4671361502347418E-4</v>
      </c>
      <c r="AN23" s="442">
        <v>0</v>
      </c>
      <c r="AO23" s="442">
        <v>9.2635479388605835E-4</v>
      </c>
      <c r="AP23" s="443">
        <v>1.4567534464336904E-2</v>
      </c>
      <c r="AQ23" s="442">
        <v>5.2766685681688531E-3</v>
      </c>
      <c r="AR23" s="442">
        <v>1.0148751052483862E-2</v>
      </c>
      <c r="AS23" s="442">
        <v>0</v>
      </c>
      <c r="AT23" s="442">
        <v>2.2691021353228712E-2</v>
      </c>
      <c r="AU23" s="442">
        <v>6.4357651682633257E-2</v>
      </c>
      <c r="AV23" s="442">
        <v>-0.16522988505747127</v>
      </c>
      <c r="AW23" s="443">
        <v>1.2958007481624383E-2</v>
      </c>
      <c r="AX23" s="442">
        <v>2.157191980534497E-2</v>
      </c>
      <c r="AY23" s="443">
        <v>6.893107874469534E-2</v>
      </c>
      <c r="AZ23" s="443">
        <v>5.0942972758564756E-2</v>
      </c>
      <c r="BA23" s="442">
        <v>4.2138777971172769E-2</v>
      </c>
      <c r="BB23" s="443">
        <v>1.6618056585430158E-2</v>
      </c>
      <c r="BC23" s="442">
        <v>9.1144187392951048E-2</v>
      </c>
      <c r="BD23" s="443">
        <v>5.5592473874859931E-2</v>
      </c>
    </row>
    <row r="24" spans="1:56" x14ac:dyDescent="0.2">
      <c r="A24" s="281" t="s">
        <v>464</v>
      </c>
      <c r="B24" s="283" t="s">
        <v>465</v>
      </c>
      <c r="C24" s="442">
        <v>0</v>
      </c>
      <c r="D24" s="442">
        <v>0</v>
      </c>
      <c r="E24" s="442">
        <v>0</v>
      </c>
      <c r="F24" s="442">
        <v>0</v>
      </c>
      <c r="G24" s="442">
        <v>0</v>
      </c>
      <c r="H24" s="442">
        <v>0</v>
      </c>
      <c r="I24" s="442">
        <v>0</v>
      </c>
      <c r="J24" s="442">
        <v>4.9962528103922057E-5</v>
      </c>
      <c r="K24" s="442">
        <v>0</v>
      </c>
      <c r="L24" s="442">
        <v>0</v>
      </c>
      <c r="M24" s="442">
        <v>0</v>
      </c>
      <c r="N24" s="442">
        <v>0</v>
      </c>
      <c r="O24" s="442">
        <v>0</v>
      </c>
      <c r="P24" s="442">
        <v>0</v>
      </c>
      <c r="Q24" s="442">
        <v>7.8948852422038008E-4</v>
      </c>
      <c r="R24" s="442">
        <v>2.1535479702810379E-4</v>
      </c>
      <c r="S24" s="442">
        <v>0</v>
      </c>
      <c r="T24" s="442">
        <v>5.5260831122900086E-5</v>
      </c>
      <c r="U24" s="442">
        <v>3.9064025938513223E-5</v>
      </c>
      <c r="V24" s="442">
        <v>2.6767533572183415E-2</v>
      </c>
      <c r="W24" s="442">
        <v>6.4233576642335763E-3</v>
      </c>
      <c r="X24" s="442">
        <v>5.0978792822185973E-5</v>
      </c>
      <c r="Y24" s="442">
        <v>1.7170657254602689E-3</v>
      </c>
      <c r="Z24" s="442">
        <v>0</v>
      </c>
      <c r="AA24" s="442">
        <v>0</v>
      </c>
      <c r="AB24" s="442">
        <v>0</v>
      </c>
      <c r="AC24" s="442">
        <v>3.0519440883843008E-4</v>
      </c>
      <c r="AD24" s="442">
        <v>8.3773142330568825E-5</v>
      </c>
      <c r="AE24" s="442">
        <v>0</v>
      </c>
      <c r="AF24" s="442">
        <v>2.0375936019560899E-4</v>
      </c>
      <c r="AG24" s="442">
        <v>0</v>
      </c>
      <c r="AH24" s="442">
        <v>1.6927945830573343E-3</v>
      </c>
      <c r="AI24" s="442">
        <v>6.9512025580425413E-5</v>
      </c>
      <c r="AJ24" s="442">
        <v>0</v>
      </c>
      <c r="AK24" s="442">
        <v>0</v>
      </c>
      <c r="AL24" s="442">
        <v>1.4303997590905668E-3</v>
      </c>
      <c r="AM24" s="442">
        <v>9.7809076682316121E-5</v>
      </c>
      <c r="AN24" s="442">
        <v>0</v>
      </c>
      <c r="AO24" s="442">
        <v>0</v>
      </c>
      <c r="AP24" s="443">
        <v>4.8580164872870681E-3</v>
      </c>
      <c r="AQ24" s="442">
        <v>5.7045065601825438E-4</v>
      </c>
      <c r="AR24" s="442">
        <v>1.1349985966881842E-2</v>
      </c>
      <c r="AS24" s="442">
        <v>0</v>
      </c>
      <c r="AT24" s="442">
        <v>6.6786724980704912E-2</v>
      </c>
      <c r="AU24" s="442">
        <v>2.8739867354458364E-2</v>
      </c>
      <c r="AV24" s="442">
        <v>0.39295977011494254</v>
      </c>
      <c r="AW24" s="443">
        <v>1.3020239107736774E-2</v>
      </c>
      <c r="AX24" s="442">
        <v>1.0356130225823965E-2</v>
      </c>
      <c r="AY24" s="443">
        <v>0.24058914444386231</v>
      </c>
      <c r="AZ24" s="443">
        <v>0.16745516240641936</v>
      </c>
      <c r="BA24" s="442">
        <v>0.11034037518628488</v>
      </c>
      <c r="BB24" s="443">
        <v>0</v>
      </c>
      <c r="BC24" s="442">
        <v>0.36357802812824164</v>
      </c>
      <c r="BD24" s="443">
        <v>0.16850823930020239</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5.3838699257025946E-4</v>
      </c>
      <c r="S25" s="442">
        <v>0</v>
      </c>
      <c r="T25" s="442">
        <v>0</v>
      </c>
      <c r="U25" s="442">
        <v>0</v>
      </c>
      <c r="V25" s="442">
        <v>0</v>
      </c>
      <c r="W25" s="442">
        <v>0.46705596107055963</v>
      </c>
      <c r="X25" s="442">
        <v>0</v>
      </c>
      <c r="Y25" s="442">
        <v>0</v>
      </c>
      <c r="Z25" s="442">
        <v>0</v>
      </c>
      <c r="AA25" s="442">
        <v>0</v>
      </c>
      <c r="AB25" s="442">
        <v>0</v>
      </c>
      <c r="AC25" s="442">
        <v>0</v>
      </c>
      <c r="AD25" s="442">
        <v>0</v>
      </c>
      <c r="AE25" s="442">
        <v>0</v>
      </c>
      <c r="AF25" s="442">
        <v>3.5657888034231573E-4</v>
      </c>
      <c r="AG25" s="442">
        <v>0</v>
      </c>
      <c r="AH25" s="442">
        <v>5.4463825715757707E-3</v>
      </c>
      <c r="AI25" s="442">
        <v>6.9512025580425413E-5</v>
      </c>
      <c r="AJ25" s="442">
        <v>0</v>
      </c>
      <c r="AK25" s="442">
        <v>0</v>
      </c>
      <c r="AL25" s="442">
        <v>5.9850937288263191E-2</v>
      </c>
      <c r="AM25" s="442">
        <v>4.8904538341158061E-5</v>
      </c>
      <c r="AN25" s="442">
        <v>0</v>
      </c>
      <c r="AO25" s="442">
        <v>0</v>
      </c>
      <c r="AP25" s="443">
        <v>1.2339405311025982E-2</v>
      </c>
      <c r="AQ25" s="442">
        <v>0</v>
      </c>
      <c r="AR25" s="442">
        <v>1.9927027785573953E-2</v>
      </c>
      <c r="AS25" s="442">
        <v>0</v>
      </c>
      <c r="AT25" s="442">
        <v>6.2824800617442764E-2</v>
      </c>
      <c r="AU25" s="442">
        <v>5.1584377302873984E-2</v>
      </c>
      <c r="AV25" s="442">
        <v>-5.1724137931034482E-2</v>
      </c>
      <c r="AW25" s="443">
        <v>2.2666141155157273E-2</v>
      </c>
      <c r="AX25" s="442">
        <v>2.2522069617325908E-2</v>
      </c>
      <c r="AY25" s="443">
        <v>2.8763032430450045E-2</v>
      </c>
      <c r="AZ25" s="443">
        <v>2.6803670116196644E-2</v>
      </c>
      <c r="BA25" s="442">
        <v>2.5232358395049087E-2</v>
      </c>
      <c r="BB25" s="443">
        <v>3.0768533623346021E-2</v>
      </c>
      <c r="BC25" s="442">
        <v>2.2160036668033678E-2</v>
      </c>
      <c r="BD25" s="443">
        <v>2.2313866520730721E-2</v>
      </c>
    </row>
    <row r="26" spans="1:56" x14ac:dyDescent="0.2">
      <c r="A26" s="281" t="s">
        <v>467</v>
      </c>
      <c r="B26" s="283" t="s">
        <v>50</v>
      </c>
      <c r="C26" s="442">
        <v>1.1402508551881414E-3</v>
      </c>
      <c r="D26" s="442">
        <v>0</v>
      </c>
      <c r="E26" s="442">
        <v>0</v>
      </c>
      <c r="F26" s="442">
        <v>4.7781569965870303E-3</v>
      </c>
      <c r="G26" s="442">
        <v>9.3308346997735617E-3</v>
      </c>
      <c r="H26" s="442">
        <v>1.6934801016088061E-2</v>
      </c>
      <c r="I26" s="442">
        <v>1.6356877323420074E-2</v>
      </c>
      <c r="J26" s="442">
        <v>3.6472645515863104E-3</v>
      </c>
      <c r="K26" s="442">
        <v>1.7241379310344827E-3</v>
      </c>
      <c r="L26" s="442">
        <v>2.3241506596486431E-3</v>
      </c>
      <c r="M26" s="442">
        <v>1.038961038961039E-2</v>
      </c>
      <c r="N26" s="442">
        <v>8.1489106193172074E-3</v>
      </c>
      <c r="O26" s="442">
        <v>3.327338129496403E-2</v>
      </c>
      <c r="P26" s="442">
        <v>2.9930686830497793E-3</v>
      </c>
      <c r="Q26" s="442">
        <v>1.2970168612191958E-3</v>
      </c>
      <c r="R26" s="442">
        <v>3.2303219554215569E-3</v>
      </c>
      <c r="S26" s="442">
        <v>7.719714964370546E-3</v>
      </c>
      <c r="T26" s="442">
        <v>5.387931034482759E-3</v>
      </c>
      <c r="U26" s="442">
        <v>4.1017227235438884E-3</v>
      </c>
      <c r="V26" s="442">
        <v>7.719669046575766E-3</v>
      </c>
      <c r="W26" s="442">
        <v>1.5571776155717761E-3</v>
      </c>
      <c r="X26" s="442">
        <v>4.9857259380097878E-2</v>
      </c>
      <c r="Y26" s="442">
        <v>3.3387389106171897E-3</v>
      </c>
      <c r="Z26" s="442">
        <v>8.0552359033371698E-3</v>
      </c>
      <c r="AA26" s="442">
        <v>2.2779043280182231E-3</v>
      </c>
      <c r="AB26" s="442">
        <v>4.2016806722689074E-3</v>
      </c>
      <c r="AC26" s="442">
        <v>6.4090825856070316E-3</v>
      </c>
      <c r="AD26" s="442">
        <v>1.6670855323783196E-2</v>
      </c>
      <c r="AE26" s="442">
        <v>0</v>
      </c>
      <c r="AF26" s="442">
        <v>2.4451123223473079E-3</v>
      </c>
      <c r="AG26" s="442">
        <v>1.4608233731739707E-2</v>
      </c>
      <c r="AH26" s="442">
        <v>8.9055715021711928E-3</v>
      </c>
      <c r="AI26" s="442">
        <v>1.4319477269567634E-2</v>
      </c>
      <c r="AJ26" s="442">
        <v>3.3786710560512866E-3</v>
      </c>
      <c r="AK26" s="442">
        <v>5.0308008213552365E-2</v>
      </c>
      <c r="AL26" s="442">
        <v>5.2698938492810356E-3</v>
      </c>
      <c r="AM26" s="442">
        <v>7.3845852895148669E-3</v>
      </c>
      <c r="AN26" s="442">
        <v>7.3046432616081541E-2</v>
      </c>
      <c r="AO26" s="442">
        <v>3.6436621892851628E-2</v>
      </c>
      <c r="AP26" s="443">
        <v>9.2013481701543626E-3</v>
      </c>
      <c r="AQ26" s="442">
        <v>1.9965772960638905E-2</v>
      </c>
      <c r="AR26" s="442">
        <v>1.0137524557956778E-2</v>
      </c>
      <c r="AS26" s="442">
        <v>0</v>
      </c>
      <c r="AT26" s="442">
        <v>7.8209416002058135E-3</v>
      </c>
      <c r="AU26" s="442">
        <v>1.105379513633014E-2</v>
      </c>
      <c r="AV26" s="442">
        <v>-3.017241379310345E-2</v>
      </c>
      <c r="AW26" s="443">
        <v>8.8645494084538205E-3</v>
      </c>
      <c r="AX26" s="442">
        <v>1.387268997968992E-2</v>
      </c>
      <c r="AY26" s="443">
        <v>5.0973830355739512E-2</v>
      </c>
      <c r="AZ26" s="443">
        <v>3.7441140589271865E-2</v>
      </c>
      <c r="BA26" s="442">
        <v>2.9984755924143659E-2</v>
      </c>
      <c r="BB26" s="443">
        <v>6.0556626625142126E-3</v>
      </c>
      <c r="BC26" s="442">
        <v>7.4199696041299779E-2</v>
      </c>
      <c r="BD26" s="443">
        <v>4.259939714556242E-2</v>
      </c>
    </row>
    <row r="27" spans="1:56" x14ac:dyDescent="0.2">
      <c r="A27" s="281" t="s">
        <v>468</v>
      </c>
      <c r="B27" s="283" t="s">
        <v>36</v>
      </c>
      <c r="C27" s="442">
        <v>2.8506271379703536E-3</v>
      </c>
      <c r="D27" s="442">
        <v>0</v>
      </c>
      <c r="E27" s="442">
        <v>0</v>
      </c>
      <c r="F27" s="442">
        <v>3.4129692832764505E-3</v>
      </c>
      <c r="G27" s="442">
        <v>5.4657609120012493E-4</v>
      </c>
      <c r="H27" s="442">
        <v>2.5402201524132089E-3</v>
      </c>
      <c r="I27" s="442">
        <v>4.4609665427509295E-3</v>
      </c>
      <c r="J27" s="442">
        <v>3.247564326754934E-3</v>
      </c>
      <c r="K27" s="442">
        <v>0</v>
      </c>
      <c r="L27" s="442">
        <v>3.4862259894729648E-3</v>
      </c>
      <c r="M27" s="442">
        <v>5.6670602125147582E-3</v>
      </c>
      <c r="N27" s="442">
        <v>4.0315663063990393E-3</v>
      </c>
      <c r="O27" s="442">
        <v>2.9976019184652278E-3</v>
      </c>
      <c r="P27" s="442">
        <v>3.780718336483932E-3</v>
      </c>
      <c r="Q27" s="442">
        <v>1.7481531607736987E-3</v>
      </c>
      <c r="R27" s="442">
        <v>1.7228383762248303E-3</v>
      </c>
      <c r="S27" s="442">
        <v>1.1876484560570072E-3</v>
      </c>
      <c r="T27" s="442">
        <v>3.3156498673740055E-3</v>
      </c>
      <c r="U27" s="442">
        <v>1.7188171412945818E-3</v>
      </c>
      <c r="V27" s="442">
        <v>1.6109493002036241E-3</v>
      </c>
      <c r="W27" s="442">
        <v>5.8394160583941611E-4</v>
      </c>
      <c r="X27" s="442">
        <v>1.4274061990212073E-3</v>
      </c>
      <c r="Y27" s="442">
        <v>6.6774778212343796E-4</v>
      </c>
      <c r="Z27" s="442">
        <v>1.2658227848101266E-2</v>
      </c>
      <c r="AA27" s="442">
        <v>2.9612756264236904E-2</v>
      </c>
      <c r="AB27" s="442">
        <v>3.1512605042016808E-3</v>
      </c>
      <c r="AC27" s="442">
        <v>3.1129829701519868E-3</v>
      </c>
      <c r="AD27" s="442">
        <v>2.5969674122476335E-3</v>
      </c>
      <c r="AE27" s="442">
        <v>9.8852040816326536E-3</v>
      </c>
      <c r="AF27" s="442">
        <v>2.0375936019560899E-3</v>
      </c>
      <c r="AG27" s="442">
        <v>1.3280212483399733E-3</v>
      </c>
      <c r="AH27" s="442">
        <v>8.2431736218444105E-3</v>
      </c>
      <c r="AI27" s="442">
        <v>6.3255943278187126E-3</v>
      </c>
      <c r="AJ27" s="442">
        <v>2.3390799618816598E-3</v>
      </c>
      <c r="AK27" s="442">
        <v>2.0533880903490761E-3</v>
      </c>
      <c r="AL27" s="442">
        <v>1.1292629677030791E-3</v>
      </c>
      <c r="AM27" s="442">
        <v>2.3474178403755869E-3</v>
      </c>
      <c r="AN27" s="442">
        <v>0</v>
      </c>
      <c r="AO27" s="442">
        <v>0</v>
      </c>
      <c r="AP27" s="443">
        <v>2.7384706260478288E-3</v>
      </c>
      <c r="AQ27" s="442">
        <v>0</v>
      </c>
      <c r="AR27" s="442">
        <v>0</v>
      </c>
      <c r="AS27" s="442">
        <v>0</v>
      </c>
      <c r="AT27" s="442">
        <v>0.45047594545922304</v>
      </c>
      <c r="AU27" s="442">
        <v>0.11471382952591501</v>
      </c>
      <c r="AV27" s="442">
        <v>0</v>
      </c>
      <c r="AW27" s="443">
        <v>6.3766672889829276E-2</v>
      </c>
      <c r="AX27" s="442">
        <v>2.6350318727503066E-2</v>
      </c>
      <c r="AY27" s="443">
        <v>0</v>
      </c>
      <c r="AZ27" s="443">
        <v>2.0492741320806286E-2</v>
      </c>
      <c r="BA27" s="442">
        <v>1.4907056641980365E-2</v>
      </c>
      <c r="BB27" s="443">
        <v>0</v>
      </c>
      <c r="BC27" s="442">
        <v>4.4493764021904324E-2</v>
      </c>
      <c r="BD27" s="443">
        <v>2.276557301574892E-2</v>
      </c>
    </row>
    <row r="28" spans="1:56" x14ac:dyDescent="0.2">
      <c r="A28" s="281" t="s">
        <v>469</v>
      </c>
      <c r="B28" s="283" t="s">
        <v>192</v>
      </c>
      <c r="C28" s="442">
        <v>9.6921322690992021E-3</v>
      </c>
      <c r="D28" s="442">
        <v>0</v>
      </c>
      <c r="E28" s="442">
        <v>0</v>
      </c>
      <c r="F28" s="442">
        <v>4.8464163822525594E-2</v>
      </c>
      <c r="G28" s="442">
        <v>1.4132896072460373E-2</v>
      </c>
      <c r="H28" s="442">
        <v>3.0482641828958511E-2</v>
      </c>
      <c r="I28" s="442">
        <v>5.3159851301115245E-2</v>
      </c>
      <c r="J28" s="442">
        <v>3.0077441918561078E-2</v>
      </c>
      <c r="K28" s="442">
        <v>6.8965517241379309E-3</v>
      </c>
      <c r="L28" s="442">
        <v>3.4452115660674007E-2</v>
      </c>
      <c r="M28" s="442">
        <v>5.7851239669421489E-2</v>
      </c>
      <c r="N28" s="442">
        <v>4.4175673357351175E-2</v>
      </c>
      <c r="O28" s="442">
        <v>3.6870503597122302E-2</v>
      </c>
      <c r="P28" s="442">
        <v>2.3944549464398234E-2</v>
      </c>
      <c r="Q28" s="442">
        <v>1.398522528618959E-2</v>
      </c>
      <c r="R28" s="442">
        <v>1.0875417249919242E-2</v>
      </c>
      <c r="S28" s="442">
        <v>9.5011876484560574E-3</v>
      </c>
      <c r="T28" s="442">
        <v>2.8846153846153848E-2</v>
      </c>
      <c r="U28" s="442">
        <v>9.2581741474276336E-3</v>
      </c>
      <c r="V28" s="442">
        <v>5.5545531871020954E-3</v>
      </c>
      <c r="W28" s="442">
        <v>1.2457420924574209E-2</v>
      </c>
      <c r="X28" s="442">
        <v>1.6670065252854811E-2</v>
      </c>
      <c r="Y28" s="442">
        <v>3.0525612897071451E-3</v>
      </c>
      <c r="Z28" s="442">
        <v>0.10356731875719218</v>
      </c>
      <c r="AA28" s="442">
        <v>4.328018223234624E-2</v>
      </c>
      <c r="AB28" s="442">
        <v>7.6680672268907568E-2</v>
      </c>
      <c r="AC28" s="442">
        <v>2.3561008362326802E-2</v>
      </c>
      <c r="AD28" s="442">
        <v>5.1101616821646982E-3</v>
      </c>
      <c r="AE28" s="442">
        <v>1.2755102040816326E-3</v>
      </c>
      <c r="AF28" s="442">
        <v>5.8071417655748562E-3</v>
      </c>
      <c r="AG28" s="442">
        <v>2.6560424966799467E-3</v>
      </c>
      <c r="AH28" s="442">
        <v>1.2070361374843601E-2</v>
      </c>
      <c r="AI28" s="442">
        <v>2.3286528569442515E-2</v>
      </c>
      <c r="AJ28" s="442">
        <v>1.1175604262323486E-2</v>
      </c>
      <c r="AK28" s="442">
        <v>5.1334702258726897E-3</v>
      </c>
      <c r="AL28" s="442">
        <v>5.7215990363622673E-3</v>
      </c>
      <c r="AM28" s="442">
        <v>3.7020735524256651E-2</v>
      </c>
      <c r="AN28" s="442">
        <v>0</v>
      </c>
      <c r="AO28" s="442">
        <v>3.551026709896557E-3</v>
      </c>
      <c r="AP28" s="443">
        <v>1.775771158540293E-2</v>
      </c>
      <c r="AQ28" s="442">
        <v>2.8522532800912719E-4</v>
      </c>
      <c r="AR28" s="442">
        <v>2.2093741229301151E-2</v>
      </c>
      <c r="AS28" s="442">
        <v>0</v>
      </c>
      <c r="AT28" s="442">
        <v>0</v>
      </c>
      <c r="AU28" s="442">
        <v>0</v>
      </c>
      <c r="AV28" s="442">
        <v>0</v>
      </c>
      <c r="AW28" s="443">
        <v>1.362181149348988E-2</v>
      </c>
      <c r="AX28" s="442">
        <v>2.5505741116853345E-2</v>
      </c>
      <c r="AY28" s="443">
        <v>1.3097920050296014E-5</v>
      </c>
      <c r="AZ28" s="443">
        <v>4.3865399444016065E-3</v>
      </c>
      <c r="BA28" s="442">
        <v>1.4434945337474261E-2</v>
      </c>
      <c r="BB28" s="443">
        <v>3.8237184240446885E-2</v>
      </c>
      <c r="BC28" s="442">
        <v>-3.5259209224905316E-2</v>
      </c>
      <c r="BD28" s="443">
        <v>1.8871776162058393E-3</v>
      </c>
    </row>
    <row r="29" spans="1:56" x14ac:dyDescent="0.2">
      <c r="A29" s="281" t="s">
        <v>470</v>
      </c>
      <c r="B29" s="283" t="s">
        <v>285</v>
      </c>
      <c r="C29" s="442">
        <v>5.7012542759407071E-4</v>
      </c>
      <c r="D29" s="442">
        <v>0</v>
      </c>
      <c r="E29" s="442">
        <v>0</v>
      </c>
      <c r="F29" s="442">
        <v>3.4129692832764505E-3</v>
      </c>
      <c r="G29" s="442">
        <v>1.9520574685718748E-3</v>
      </c>
      <c r="H29" s="442">
        <v>1.693480101608806E-3</v>
      </c>
      <c r="I29" s="442">
        <v>2.5278810408921933E-3</v>
      </c>
      <c r="J29" s="442">
        <v>2.4981264051961031E-3</v>
      </c>
      <c r="K29" s="442">
        <v>1.7241379310344827E-3</v>
      </c>
      <c r="L29" s="442">
        <v>1.0253605851391072E-3</v>
      </c>
      <c r="M29" s="442">
        <v>1.4167650531286896E-3</v>
      </c>
      <c r="N29" s="442">
        <v>9.4355807171041348E-4</v>
      </c>
      <c r="O29" s="442">
        <v>5.9952038369304552E-4</v>
      </c>
      <c r="P29" s="442">
        <v>6.3011972274732201E-4</v>
      </c>
      <c r="Q29" s="442">
        <v>6.2031241188744151E-4</v>
      </c>
      <c r="R29" s="442">
        <v>5.3838699257025946E-4</v>
      </c>
      <c r="S29" s="442">
        <v>5.9382422802850359E-4</v>
      </c>
      <c r="T29" s="442">
        <v>1.7683465959328027E-3</v>
      </c>
      <c r="U29" s="442">
        <v>5.859603890776984E-4</v>
      </c>
      <c r="V29" s="442">
        <v>2.3197669922932185E-4</v>
      </c>
      <c r="W29" s="442">
        <v>3.8929440389294404E-4</v>
      </c>
      <c r="X29" s="442">
        <v>1.0195758564437193E-3</v>
      </c>
      <c r="Y29" s="442">
        <v>7.6314032242678627E-4</v>
      </c>
      <c r="Z29" s="442">
        <v>0</v>
      </c>
      <c r="AA29" s="442">
        <v>9.3394077448747156E-2</v>
      </c>
      <c r="AB29" s="442">
        <v>9.4537815126050414E-3</v>
      </c>
      <c r="AC29" s="442">
        <v>2.3194775071720686E-3</v>
      </c>
      <c r="AD29" s="442">
        <v>1.2565971349585323E-3</v>
      </c>
      <c r="AE29" s="442">
        <v>7.9719387755102034E-5</v>
      </c>
      <c r="AF29" s="442">
        <v>1.2734960012225562E-3</v>
      </c>
      <c r="AG29" s="442">
        <v>0</v>
      </c>
      <c r="AH29" s="442">
        <v>4.0479870464414517E-3</v>
      </c>
      <c r="AI29" s="442">
        <v>9.3841234533574309E-3</v>
      </c>
      <c r="AJ29" s="442">
        <v>4.6781599237633196E-3</v>
      </c>
      <c r="AK29" s="442">
        <v>3.0800821355236141E-3</v>
      </c>
      <c r="AL29" s="442">
        <v>9.786945720093353E-4</v>
      </c>
      <c r="AM29" s="442">
        <v>8.4115805946791862E-3</v>
      </c>
      <c r="AN29" s="442">
        <v>0</v>
      </c>
      <c r="AO29" s="442">
        <v>1.0807472595337347E-3</v>
      </c>
      <c r="AP29" s="443">
        <v>1.9458125939245477E-3</v>
      </c>
      <c r="AQ29" s="442">
        <v>2.8522532800912719E-4</v>
      </c>
      <c r="AR29" s="442">
        <v>6.1970249789503225E-3</v>
      </c>
      <c r="AS29" s="442">
        <v>-2.6495079485238456E-4</v>
      </c>
      <c r="AT29" s="442">
        <v>0</v>
      </c>
      <c r="AU29" s="442">
        <v>0</v>
      </c>
      <c r="AV29" s="442">
        <v>0</v>
      </c>
      <c r="AW29" s="443">
        <v>3.7822999426086116E-3</v>
      </c>
      <c r="AX29" s="442">
        <v>3.6271592028796077E-3</v>
      </c>
      <c r="AY29" s="443">
        <v>9.8234400377220102E-6</v>
      </c>
      <c r="AZ29" s="443">
        <v>1.2221869146002448E-3</v>
      </c>
      <c r="BA29" s="442">
        <v>2.0562438142042935E-3</v>
      </c>
      <c r="BB29" s="443">
        <v>4.1483348987427287E-3</v>
      </c>
      <c r="BC29" s="442">
        <v>-2.2049067618748943E-3</v>
      </c>
      <c r="BD29" s="443">
        <v>9.5336130438937103E-4</v>
      </c>
    </row>
    <row r="30" spans="1:56" x14ac:dyDescent="0.2">
      <c r="A30" s="281" t="s">
        <v>471</v>
      </c>
      <c r="B30" s="283" t="s">
        <v>281</v>
      </c>
      <c r="C30" s="442">
        <v>5.7012542759407071E-4</v>
      </c>
      <c r="D30" s="442">
        <v>0</v>
      </c>
      <c r="E30" s="442">
        <v>0</v>
      </c>
      <c r="F30" s="442">
        <v>2.7303754266211604E-3</v>
      </c>
      <c r="G30" s="442">
        <v>8.5890528617162489E-4</v>
      </c>
      <c r="H30" s="442">
        <v>0</v>
      </c>
      <c r="I30" s="442">
        <v>8.9219330855018584E-4</v>
      </c>
      <c r="J30" s="442">
        <v>2.348238820884337E-3</v>
      </c>
      <c r="K30" s="442">
        <v>0</v>
      </c>
      <c r="L30" s="442">
        <v>6.8357372342607155E-5</v>
      </c>
      <c r="M30" s="442">
        <v>2.1251475796930344E-3</v>
      </c>
      <c r="N30" s="442">
        <v>1.7155601303825698E-4</v>
      </c>
      <c r="O30" s="442">
        <v>2.9976019184652276E-4</v>
      </c>
      <c r="P30" s="442">
        <v>1.575299306868305E-4</v>
      </c>
      <c r="Q30" s="442">
        <v>2.8196018722156431E-4</v>
      </c>
      <c r="R30" s="442">
        <v>0</v>
      </c>
      <c r="S30" s="442">
        <v>5.9382422802850359E-4</v>
      </c>
      <c r="T30" s="442">
        <v>7.4602122015915114E-4</v>
      </c>
      <c r="U30" s="442">
        <v>1.9532012969256611E-4</v>
      </c>
      <c r="V30" s="442">
        <v>1.8042632162280589E-4</v>
      </c>
      <c r="W30" s="442">
        <v>3.8929440389294404E-4</v>
      </c>
      <c r="X30" s="442">
        <v>2.0391517128874389E-4</v>
      </c>
      <c r="Y30" s="442">
        <v>2.003243346370314E-3</v>
      </c>
      <c r="Z30" s="442">
        <v>1.1507479861910242E-2</v>
      </c>
      <c r="AA30" s="442">
        <v>2.2779043280182231E-3</v>
      </c>
      <c r="AB30" s="442">
        <v>0</v>
      </c>
      <c r="AC30" s="442">
        <v>1.4038942806567783E-3</v>
      </c>
      <c r="AD30" s="442">
        <v>3.3509256932227529E-3</v>
      </c>
      <c r="AE30" s="442">
        <v>0</v>
      </c>
      <c r="AF30" s="442">
        <v>2.5469920024451123E-3</v>
      </c>
      <c r="AG30" s="442">
        <v>0</v>
      </c>
      <c r="AH30" s="442">
        <v>2.752631191580187E-2</v>
      </c>
      <c r="AI30" s="442">
        <v>5.4914500208536081E-3</v>
      </c>
      <c r="AJ30" s="442">
        <v>3.8118340119552975E-3</v>
      </c>
      <c r="AK30" s="442">
        <v>0</v>
      </c>
      <c r="AL30" s="442">
        <v>3.0113679138748774E-4</v>
      </c>
      <c r="AM30" s="442">
        <v>1.8779342723004695E-2</v>
      </c>
      <c r="AN30" s="442">
        <v>0</v>
      </c>
      <c r="AO30" s="442">
        <v>1.11162575266327E-2</v>
      </c>
      <c r="AP30" s="443">
        <v>2.7428139577306962E-3</v>
      </c>
      <c r="AQ30" s="442">
        <v>0</v>
      </c>
      <c r="AR30" s="442">
        <v>9.5425203480213302E-4</v>
      </c>
      <c r="AS30" s="442">
        <v>6.2452687358062076E-3</v>
      </c>
      <c r="AT30" s="442">
        <v>0</v>
      </c>
      <c r="AU30" s="442">
        <v>0</v>
      </c>
      <c r="AV30" s="442">
        <v>0</v>
      </c>
      <c r="AW30" s="443">
        <v>1.7286562808997311E-3</v>
      </c>
      <c r="AX30" s="442">
        <v>3.8031128717649662E-3</v>
      </c>
      <c r="AY30" s="443">
        <v>6.5489600251480068E-6</v>
      </c>
      <c r="AZ30" s="443">
        <v>5.5998382268956676E-4</v>
      </c>
      <c r="BA30" s="442">
        <v>2.1543633323094775E-3</v>
      </c>
      <c r="BB30" s="443">
        <v>2.3192776047588444E-3</v>
      </c>
      <c r="BC30" s="442">
        <v>-1.500494535980508E-3</v>
      </c>
      <c r="BD30" s="443">
        <v>2.067425881044832E-3</v>
      </c>
    </row>
    <row r="31" spans="1:56" x14ac:dyDescent="0.2">
      <c r="A31" s="281" t="s">
        <v>472</v>
      </c>
      <c r="B31" s="283" t="s">
        <v>384</v>
      </c>
      <c r="C31" s="442">
        <v>7.2405929304446975E-2</v>
      </c>
      <c r="D31" s="442">
        <v>0</v>
      </c>
      <c r="E31" s="442">
        <v>0</v>
      </c>
      <c r="F31" s="442">
        <v>2.6621160409556314E-2</v>
      </c>
      <c r="G31" s="442">
        <v>7.8316545639103619E-2</v>
      </c>
      <c r="H31" s="442">
        <v>7.620660457239628E-2</v>
      </c>
      <c r="I31" s="442">
        <v>8.5650557620817844E-2</v>
      </c>
      <c r="J31" s="442">
        <v>4.021983512365726E-2</v>
      </c>
      <c r="K31" s="442">
        <v>1.0344827586206896E-2</v>
      </c>
      <c r="L31" s="442">
        <v>6.0359559778522115E-2</v>
      </c>
      <c r="M31" s="442">
        <v>3.8488783943329399E-2</v>
      </c>
      <c r="N31" s="442">
        <v>2.3160061760164694E-2</v>
      </c>
      <c r="O31" s="442">
        <v>3.9268585131894483E-2</v>
      </c>
      <c r="P31" s="442">
        <v>4.6313799621928164E-2</v>
      </c>
      <c r="Q31" s="442">
        <v>4.5282806067783232E-2</v>
      </c>
      <c r="R31" s="442">
        <v>4.145579842790998E-2</v>
      </c>
      <c r="S31" s="442">
        <v>4.9287410926365793E-2</v>
      </c>
      <c r="T31" s="442">
        <v>4.3020557029177717E-2</v>
      </c>
      <c r="U31" s="442">
        <v>5.1994218524161098E-2</v>
      </c>
      <c r="V31" s="442">
        <v>4.371472021032554E-2</v>
      </c>
      <c r="W31" s="442">
        <v>4.0194647201946473E-2</v>
      </c>
      <c r="X31" s="442">
        <v>7.3970228384991843E-2</v>
      </c>
      <c r="Y31" s="442">
        <v>5.9047982447772582E-2</v>
      </c>
      <c r="Z31" s="442">
        <v>1.7261219792865361E-2</v>
      </c>
      <c r="AA31" s="442">
        <v>1.8223234624145785E-2</v>
      </c>
      <c r="AB31" s="442">
        <v>1.5756302521008403E-2</v>
      </c>
      <c r="AC31" s="442">
        <v>1.1414270890557285E-2</v>
      </c>
      <c r="AD31" s="442">
        <v>5.6965736784786794E-3</v>
      </c>
      <c r="AE31" s="442">
        <v>1.0363520408163266E-3</v>
      </c>
      <c r="AF31" s="442">
        <v>1.2378381131883246E-2</v>
      </c>
      <c r="AG31" s="442">
        <v>1.3280212483399735E-2</v>
      </c>
      <c r="AH31" s="442">
        <v>9.9359682049017448E-3</v>
      </c>
      <c r="AI31" s="442">
        <v>1.5987765883497845E-2</v>
      </c>
      <c r="AJ31" s="442">
        <v>6.0729446417742354E-2</v>
      </c>
      <c r="AK31" s="442">
        <v>4.1067761806981518E-2</v>
      </c>
      <c r="AL31" s="442">
        <v>3.1092373710758112E-2</v>
      </c>
      <c r="AM31" s="442">
        <v>7.5899843505477307E-2</v>
      </c>
      <c r="AN31" s="442">
        <v>3.7938844847112116E-2</v>
      </c>
      <c r="AO31" s="442">
        <v>6.2065771190365909E-2</v>
      </c>
      <c r="AP31" s="443">
        <v>4.3924113308836943E-2</v>
      </c>
      <c r="AQ31" s="442">
        <v>9.6691386195094126E-2</v>
      </c>
      <c r="AR31" s="442">
        <v>0.15684535503788941</v>
      </c>
      <c r="AS31" s="442">
        <v>7.5700227100681302E-5</v>
      </c>
      <c r="AT31" s="442">
        <v>4.2089014664265498E-2</v>
      </c>
      <c r="AU31" s="442">
        <v>0.11471382952591501</v>
      </c>
      <c r="AV31" s="442">
        <v>-1.221264367816092E-2</v>
      </c>
      <c r="AW31" s="443">
        <v>0.11030901459677364</v>
      </c>
      <c r="AX31" s="442">
        <v>9.0940396951477001E-2</v>
      </c>
      <c r="AY31" s="443">
        <v>2.0989416880599361E-2</v>
      </c>
      <c r="AZ31" s="443">
        <v>4.9694119947645957E-2</v>
      </c>
      <c r="BA31" s="442">
        <v>6.0562495022922998E-2</v>
      </c>
      <c r="BB31" s="443">
        <v>0.10795557532914793</v>
      </c>
      <c r="BC31" s="442">
        <v>-1.8541480713096761E-2</v>
      </c>
      <c r="BD31" s="443">
        <v>3.5578401480207439E-2</v>
      </c>
    </row>
    <row r="32" spans="1:56" x14ac:dyDescent="0.2">
      <c r="A32" s="281" t="s">
        <v>473</v>
      </c>
      <c r="B32" s="283" t="s">
        <v>37</v>
      </c>
      <c r="C32" s="442">
        <v>5.1311288483466364E-3</v>
      </c>
      <c r="D32" s="442">
        <v>0</v>
      </c>
      <c r="E32" s="442">
        <v>0</v>
      </c>
      <c r="F32" s="442">
        <v>5.1194539249146756E-2</v>
      </c>
      <c r="G32" s="442">
        <v>4.9972671195439994E-3</v>
      </c>
      <c r="H32" s="442">
        <v>1.7781541066892465E-2</v>
      </c>
      <c r="I32" s="442">
        <v>8.2527881040892186E-3</v>
      </c>
      <c r="J32" s="442">
        <v>5.945540844366725E-3</v>
      </c>
      <c r="K32" s="442">
        <v>3.4482758620689655E-3</v>
      </c>
      <c r="L32" s="442">
        <v>2.8710096383895004E-3</v>
      </c>
      <c r="M32" s="442">
        <v>1.0861865407319952E-2</v>
      </c>
      <c r="N32" s="442">
        <v>3.8600102933607824E-3</v>
      </c>
      <c r="O32" s="442">
        <v>7.7937649880095924E-3</v>
      </c>
      <c r="P32" s="442">
        <v>1.1342155009451797E-2</v>
      </c>
      <c r="Q32" s="442">
        <v>6.1467320814301025E-3</v>
      </c>
      <c r="R32" s="442">
        <v>6.4606439108431139E-3</v>
      </c>
      <c r="S32" s="442">
        <v>1.0688836104513063E-2</v>
      </c>
      <c r="T32" s="442">
        <v>5.6918656056587089E-3</v>
      </c>
      <c r="U32" s="442">
        <v>5.742411812961444E-3</v>
      </c>
      <c r="V32" s="442">
        <v>6.1344949351754005E-3</v>
      </c>
      <c r="W32" s="442">
        <v>3.7956204379562043E-3</v>
      </c>
      <c r="X32" s="442">
        <v>1.809747145187602E-2</v>
      </c>
      <c r="Y32" s="442">
        <v>1.2591815320041973E-2</v>
      </c>
      <c r="Z32" s="442">
        <v>1.9562715765247412E-2</v>
      </c>
      <c r="AA32" s="442">
        <v>2.5056947608200455E-2</v>
      </c>
      <c r="AB32" s="442">
        <v>2.6260504201680673E-2</v>
      </c>
      <c r="AC32" s="442">
        <v>1.7640236830861258E-2</v>
      </c>
      <c r="AD32" s="442">
        <v>4.8169556840077073E-2</v>
      </c>
      <c r="AE32" s="442">
        <v>7.5175382653061229E-2</v>
      </c>
      <c r="AF32" s="442">
        <v>1.1257704650807396E-2</v>
      </c>
      <c r="AG32" s="442">
        <v>5.3120849933598934E-3</v>
      </c>
      <c r="AH32" s="442">
        <v>2.1270331934937808E-2</v>
      </c>
      <c r="AI32" s="442">
        <v>9.2450994021965795E-3</v>
      </c>
      <c r="AJ32" s="442">
        <v>7.7103006150913977E-3</v>
      </c>
      <c r="AK32" s="442">
        <v>2.6694045174537988E-2</v>
      </c>
      <c r="AL32" s="442">
        <v>5.3451780471279083E-3</v>
      </c>
      <c r="AM32" s="442">
        <v>7.0422535211267607E-3</v>
      </c>
      <c r="AN32" s="442">
        <v>0</v>
      </c>
      <c r="AO32" s="442">
        <v>2.1614945190674695E-3</v>
      </c>
      <c r="AP32" s="443">
        <v>1.1071152459628732E-2</v>
      </c>
      <c r="AQ32" s="442">
        <v>0</v>
      </c>
      <c r="AR32" s="442">
        <v>5.8153241650294694E-2</v>
      </c>
      <c r="AS32" s="442">
        <v>0</v>
      </c>
      <c r="AT32" s="442">
        <v>0</v>
      </c>
      <c r="AU32" s="442">
        <v>0</v>
      </c>
      <c r="AV32" s="442">
        <v>0</v>
      </c>
      <c r="AW32" s="443">
        <v>3.5817758140242427E-2</v>
      </c>
      <c r="AX32" s="442">
        <v>2.5835025840053087E-2</v>
      </c>
      <c r="AY32" s="443">
        <v>5.432362340860271E-3</v>
      </c>
      <c r="AZ32" s="443">
        <v>1.5197338743547409E-2</v>
      </c>
      <c r="BA32" s="442">
        <v>1.6974676632196855E-2</v>
      </c>
      <c r="BB32" s="443">
        <v>0</v>
      </c>
      <c r="BC32" s="442">
        <v>3.2996405567751429E-2</v>
      </c>
      <c r="BD32" s="443">
        <v>2.5923175149193442E-2</v>
      </c>
    </row>
    <row r="33" spans="1:56" x14ac:dyDescent="0.2">
      <c r="A33" s="281" t="s">
        <v>474</v>
      </c>
      <c r="B33" s="283" t="s">
        <v>38</v>
      </c>
      <c r="C33" s="442">
        <v>1.9954389965792475E-3</v>
      </c>
      <c r="D33" s="442">
        <v>0</v>
      </c>
      <c r="E33" s="442">
        <v>0</v>
      </c>
      <c r="F33" s="442">
        <v>8.1911262798634813E-3</v>
      </c>
      <c r="G33" s="442">
        <v>1.4054813773717498E-3</v>
      </c>
      <c r="H33" s="442">
        <v>3.3869602032176121E-3</v>
      </c>
      <c r="I33" s="442">
        <v>1.1895910780669145E-3</v>
      </c>
      <c r="J33" s="442">
        <v>1.7486884836372721E-3</v>
      </c>
      <c r="K33" s="442">
        <v>0</v>
      </c>
      <c r="L33" s="442">
        <v>5.4685897874085724E-4</v>
      </c>
      <c r="M33" s="442">
        <v>2.3612750885478157E-3</v>
      </c>
      <c r="N33" s="442">
        <v>9.4355807171041348E-4</v>
      </c>
      <c r="O33" s="442">
        <v>8.9928057553956839E-4</v>
      </c>
      <c r="P33" s="442">
        <v>3.1505986137366098E-3</v>
      </c>
      <c r="Q33" s="442">
        <v>1.9173292731066373E-3</v>
      </c>
      <c r="R33" s="442">
        <v>1.6151609777107785E-3</v>
      </c>
      <c r="S33" s="442">
        <v>1.7814726840855108E-3</v>
      </c>
      <c r="T33" s="442">
        <v>3.8682581786030063E-4</v>
      </c>
      <c r="U33" s="442">
        <v>1.8750732450486347E-3</v>
      </c>
      <c r="V33" s="442">
        <v>1.8815887826378328E-3</v>
      </c>
      <c r="W33" s="442">
        <v>3.8929440389294404E-4</v>
      </c>
      <c r="X33" s="442">
        <v>1.2744698205546493E-3</v>
      </c>
      <c r="Y33" s="442">
        <v>3.4341314509205379E-3</v>
      </c>
      <c r="Z33" s="442">
        <v>2.3014959723820483E-3</v>
      </c>
      <c r="AA33" s="442">
        <v>0</v>
      </c>
      <c r="AB33" s="442">
        <v>1.0504201680672268E-3</v>
      </c>
      <c r="AC33" s="442">
        <v>2.7284380150155649E-2</v>
      </c>
      <c r="AD33" s="442">
        <v>1.4408980480857836E-2</v>
      </c>
      <c r="AE33" s="442">
        <v>1.873405612244898E-2</v>
      </c>
      <c r="AF33" s="442">
        <v>1.5791350415159697E-2</v>
      </c>
      <c r="AG33" s="442">
        <v>3.5856573705179286E-2</v>
      </c>
      <c r="AH33" s="442">
        <v>1.6191948185765804E-3</v>
      </c>
      <c r="AI33" s="442">
        <v>3.7536493813429724E-3</v>
      </c>
      <c r="AJ33" s="442">
        <v>1.8885904877414882E-2</v>
      </c>
      <c r="AK33" s="442">
        <v>1.5400410677618069E-2</v>
      </c>
      <c r="AL33" s="442">
        <v>4.366483475118573E-3</v>
      </c>
      <c r="AM33" s="442">
        <v>1.0807902973395931E-2</v>
      </c>
      <c r="AN33" s="442">
        <v>0</v>
      </c>
      <c r="AO33" s="442">
        <v>2.4239617106685193E-2</v>
      </c>
      <c r="AP33" s="443">
        <v>5.2684613313180272E-3</v>
      </c>
      <c r="AQ33" s="442">
        <v>0</v>
      </c>
      <c r="AR33" s="442">
        <v>0.16821779399382542</v>
      </c>
      <c r="AS33" s="442">
        <v>1.514004542013626E-4</v>
      </c>
      <c r="AT33" s="442">
        <v>0</v>
      </c>
      <c r="AU33" s="442">
        <v>4.2495701301891425E-2</v>
      </c>
      <c r="AV33" s="442">
        <v>0</v>
      </c>
      <c r="AW33" s="443">
        <v>0.10483263149888329</v>
      </c>
      <c r="AX33" s="442">
        <v>4.420710249552575E-2</v>
      </c>
      <c r="AY33" s="443">
        <v>8.1862000314350078E-5</v>
      </c>
      <c r="AZ33" s="443">
        <v>3.3745691791126034E-2</v>
      </c>
      <c r="BA33" s="442">
        <v>2.5044651490847867E-2</v>
      </c>
      <c r="BB33" s="443">
        <v>2.0877617941239476E-2</v>
      </c>
      <c r="BC33" s="442">
        <v>4.8816732202735628E-2</v>
      </c>
      <c r="BD33" s="443">
        <v>2.7241376314943666E-2</v>
      </c>
    </row>
    <row r="34" spans="1:56" x14ac:dyDescent="0.2">
      <c r="A34" s="281" t="s">
        <v>475</v>
      </c>
      <c r="B34" s="283" t="s">
        <v>476</v>
      </c>
      <c r="C34" s="442">
        <v>2.9646522234891677E-2</v>
      </c>
      <c r="D34" s="442">
        <v>9.0909090909090912E-2</v>
      </c>
      <c r="E34" s="442">
        <v>0</v>
      </c>
      <c r="F34" s="442">
        <v>2.4573378839590442E-2</v>
      </c>
      <c r="G34" s="442">
        <v>2.6743187319434685E-2</v>
      </c>
      <c r="H34" s="442">
        <v>1.7781541066892465E-2</v>
      </c>
      <c r="I34" s="442">
        <v>3.4200743494423792E-2</v>
      </c>
      <c r="J34" s="442">
        <v>2.1683737197102173E-2</v>
      </c>
      <c r="K34" s="442">
        <v>1.896551724137931E-2</v>
      </c>
      <c r="L34" s="442">
        <v>1.7157700457994394E-2</v>
      </c>
      <c r="M34" s="442">
        <v>4.5336481700118066E-2</v>
      </c>
      <c r="N34" s="442">
        <v>1.6984045290787442E-2</v>
      </c>
      <c r="O34" s="442">
        <v>2.7577937649880094E-2</v>
      </c>
      <c r="P34" s="442">
        <v>2.0478890989287964E-2</v>
      </c>
      <c r="Q34" s="442">
        <v>1.5902554559296227E-2</v>
      </c>
      <c r="R34" s="442">
        <v>1.356735221277054E-2</v>
      </c>
      <c r="S34" s="442">
        <v>1.6033254156769598E-2</v>
      </c>
      <c r="T34" s="442">
        <v>1.7103227232537578E-2</v>
      </c>
      <c r="U34" s="442">
        <v>1.8477284268916754E-2</v>
      </c>
      <c r="V34" s="442">
        <v>1.983400778410702E-2</v>
      </c>
      <c r="W34" s="442">
        <v>1.4598540145985401E-2</v>
      </c>
      <c r="X34" s="442">
        <v>0.10404771615008157</v>
      </c>
      <c r="Y34" s="442">
        <v>2.6423733664027473E-2</v>
      </c>
      <c r="Z34" s="442">
        <v>3.2220943613348679E-2</v>
      </c>
      <c r="AA34" s="442">
        <v>1.1389521640091117E-2</v>
      </c>
      <c r="AB34" s="442">
        <v>4.3067226890756302E-2</v>
      </c>
      <c r="AC34" s="442">
        <v>2.0875297564548617E-2</v>
      </c>
      <c r="AD34" s="442">
        <v>2.8482868392393397E-2</v>
      </c>
      <c r="AE34" s="442">
        <v>2.3915816326530612E-4</v>
      </c>
      <c r="AF34" s="442">
        <v>4.8902246446946157E-2</v>
      </c>
      <c r="AG34" s="442">
        <v>1.1952191235059761E-2</v>
      </c>
      <c r="AH34" s="442">
        <v>2.3404725104879665E-2</v>
      </c>
      <c r="AI34" s="442">
        <v>1.6196301960239121E-2</v>
      </c>
      <c r="AJ34" s="442">
        <v>1.1868664991769903E-2</v>
      </c>
      <c r="AK34" s="442">
        <v>2.5667351129363448E-2</v>
      </c>
      <c r="AL34" s="442">
        <v>9.2599563351652495E-3</v>
      </c>
      <c r="AM34" s="442">
        <v>2.7484350547730831E-2</v>
      </c>
      <c r="AN34" s="442">
        <v>5.7757644394110984E-2</v>
      </c>
      <c r="AO34" s="442">
        <v>7.5961093098656784E-2</v>
      </c>
      <c r="AP34" s="443">
        <v>2.5777673537817389E-2</v>
      </c>
      <c r="AQ34" s="442">
        <v>2.7239018824871647E-2</v>
      </c>
      <c r="AR34" s="442">
        <v>4.9362896435587986E-2</v>
      </c>
      <c r="AS34" s="442">
        <v>6.8130204390613172E-4</v>
      </c>
      <c r="AT34" s="442">
        <v>4.1677386158991509E-3</v>
      </c>
      <c r="AU34" s="442">
        <v>7.1235568656349791E-3</v>
      </c>
      <c r="AV34" s="442">
        <v>-1.5804597701149427E-2</v>
      </c>
      <c r="AW34" s="443">
        <v>3.2761493835611701E-2</v>
      </c>
      <c r="AX34" s="442">
        <v>4.1746264754971951E-2</v>
      </c>
      <c r="AY34" s="443">
        <v>3.5122072614868757E-2</v>
      </c>
      <c r="AZ34" s="443">
        <v>3.4363451722505794E-2</v>
      </c>
      <c r="BA34" s="442">
        <v>3.8869549389668155E-2</v>
      </c>
      <c r="BB34" s="443">
        <v>3.1732496251256445E-2</v>
      </c>
      <c r="BC34" s="442">
        <v>3.7444817021687213E-2</v>
      </c>
      <c r="BD34" s="443">
        <v>4.2631972133183919E-2</v>
      </c>
    </row>
    <row r="35" spans="1:56" x14ac:dyDescent="0.2">
      <c r="A35" s="281" t="s">
        <v>477</v>
      </c>
      <c r="B35" s="283" t="s">
        <v>193</v>
      </c>
      <c r="C35" s="442">
        <v>3.1356898517673889E-3</v>
      </c>
      <c r="D35" s="442">
        <v>0</v>
      </c>
      <c r="E35" s="442">
        <v>0</v>
      </c>
      <c r="F35" s="442">
        <v>9.5563139931740607E-3</v>
      </c>
      <c r="G35" s="442">
        <v>3.6698680409151243E-3</v>
      </c>
      <c r="H35" s="442">
        <v>4.2337002540220152E-3</v>
      </c>
      <c r="I35" s="442">
        <v>4.6096654275092934E-3</v>
      </c>
      <c r="J35" s="442">
        <v>1.1141643767174619E-2</v>
      </c>
      <c r="K35" s="442">
        <v>0</v>
      </c>
      <c r="L35" s="442">
        <v>3.4862259894729648E-3</v>
      </c>
      <c r="M35" s="442">
        <v>4.9586776859504135E-3</v>
      </c>
      <c r="N35" s="442">
        <v>1.8013381369016985E-3</v>
      </c>
      <c r="O35" s="442">
        <v>2.3980815347721821E-3</v>
      </c>
      <c r="P35" s="442">
        <v>6.1436672967863891E-3</v>
      </c>
      <c r="Q35" s="442">
        <v>6.7106524558732308E-3</v>
      </c>
      <c r="R35" s="442">
        <v>9.7986432647787225E-3</v>
      </c>
      <c r="S35" s="442">
        <v>6.5320665083135393E-3</v>
      </c>
      <c r="T35" s="442">
        <v>6.5207780725022105E-3</v>
      </c>
      <c r="U35" s="442">
        <v>1.2148912066877612E-2</v>
      </c>
      <c r="V35" s="442">
        <v>1.894476377039462E-2</v>
      </c>
      <c r="W35" s="442">
        <v>2.0437956204379564E-3</v>
      </c>
      <c r="X35" s="442">
        <v>5.0978792822185971E-3</v>
      </c>
      <c r="Y35" s="442">
        <v>8.4899360869979974E-3</v>
      </c>
      <c r="Z35" s="442">
        <v>5.7537399309551211E-3</v>
      </c>
      <c r="AA35" s="442">
        <v>4.1002277904328019E-2</v>
      </c>
      <c r="AB35" s="442">
        <v>1.050420168067227E-2</v>
      </c>
      <c r="AC35" s="442">
        <v>3.8576573277177562E-2</v>
      </c>
      <c r="AD35" s="442">
        <v>5.8389880204406469E-2</v>
      </c>
      <c r="AE35" s="442">
        <v>8.7691326530612245E-4</v>
      </c>
      <c r="AF35" s="442">
        <v>1.0799246090367276E-2</v>
      </c>
      <c r="AG35" s="442">
        <v>0.14741035856573706</v>
      </c>
      <c r="AH35" s="442">
        <v>3.0691101788474277E-2</v>
      </c>
      <c r="AI35" s="442">
        <v>1.8907270957875713E-2</v>
      </c>
      <c r="AJ35" s="442">
        <v>1.1522134627046696E-2</v>
      </c>
      <c r="AK35" s="442">
        <v>7.0841889117043116E-2</v>
      </c>
      <c r="AL35" s="442">
        <v>2.6951742829180156E-2</v>
      </c>
      <c r="AM35" s="442">
        <v>2.0295383411580596E-2</v>
      </c>
      <c r="AN35" s="442">
        <v>0</v>
      </c>
      <c r="AO35" s="442">
        <v>5.8051567083526323E-2</v>
      </c>
      <c r="AP35" s="443">
        <v>1.4621826110372745E-2</v>
      </c>
      <c r="AQ35" s="442">
        <v>1.1551625784369652E-2</v>
      </c>
      <c r="AR35" s="442">
        <v>4.3266909907381419E-2</v>
      </c>
      <c r="AS35" s="442">
        <v>3.7850113550340651E-5</v>
      </c>
      <c r="AT35" s="442">
        <v>7.4196038075636739E-2</v>
      </c>
      <c r="AU35" s="442">
        <v>7.9341685089658567E-2</v>
      </c>
      <c r="AV35" s="442">
        <v>7.1839080459770114E-4</v>
      </c>
      <c r="AW35" s="443">
        <v>3.9413363204513864E-2</v>
      </c>
      <c r="AX35" s="442">
        <v>3.1251885217880915E-2</v>
      </c>
      <c r="AY35" s="443">
        <v>6.0250432231361657E-4</v>
      </c>
      <c r="AZ35" s="443">
        <v>1.3075177828196075E-2</v>
      </c>
      <c r="BA35" s="442">
        <v>1.7941651593233451E-2</v>
      </c>
      <c r="BB35" s="443">
        <v>4.8873729134740557E-2</v>
      </c>
      <c r="BC35" s="442">
        <v>-2.8851952814030347E-2</v>
      </c>
      <c r="BD35" s="443">
        <v>1.635264378599536E-3</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0.18959394781534661</v>
      </c>
      <c r="AP36" s="443">
        <v>2.6668056532805186E-3</v>
      </c>
      <c r="AQ36" s="442">
        <v>0</v>
      </c>
      <c r="AR36" s="442">
        <v>3.8057816446814483E-3</v>
      </c>
      <c r="AS36" s="442">
        <v>0.45495836487509461</v>
      </c>
      <c r="AT36" s="442">
        <v>0</v>
      </c>
      <c r="AU36" s="442">
        <v>0</v>
      </c>
      <c r="AV36" s="442">
        <v>0</v>
      </c>
      <c r="AW36" s="443">
        <v>8.5457851902559098E-2</v>
      </c>
      <c r="AX36" s="442">
        <v>3.4152607130648112E-2</v>
      </c>
      <c r="AY36" s="443">
        <v>0</v>
      </c>
      <c r="AZ36" s="443">
        <v>2.7463651050080775E-2</v>
      </c>
      <c r="BA36" s="442">
        <v>1.9321012934712126E-2</v>
      </c>
      <c r="BB36" s="443">
        <v>0</v>
      </c>
      <c r="BC36" s="442">
        <v>5.9628977396087135E-2</v>
      </c>
      <c r="BD36" s="443">
        <v>2.9506423787558959E-2</v>
      </c>
    </row>
    <row r="37" spans="1:56" x14ac:dyDescent="0.2">
      <c r="A37" s="281" t="s">
        <v>479</v>
      </c>
      <c r="B37" s="283" t="s">
        <v>40</v>
      </c>
      <c r="C37" s="442">
        <v>0</v>
      </c>
      <c r="D37" s="442">
        <v>0</v>
      </c>
      <c r="E37" s="442">
        <v>0</v>
      </c>
      <c r="F37" s="442">
        <v>0</v>
      </c>
      <c r="G37" s="442">
        <v>7.808229874287499E-5</v>
      </c>
      <c r="H37" s="442">
        <v>0</v>
      </c>
      <c r="I37" s="442">
        <v>7.4349442379182158E-5</v>
      </c>
      <c r="J37" s="442">
        <v>1.9985011241568823E-4</v>
      </c>
      <c r="K37" s="442">
        <v>0</v>
      </c>
      <c r="L37" s="442">
        <v>1.3671474468521431E-4</v>
      </c>
      <c r="M37" s="442">
        <v>2.3612750885478159E-4</v>
      </c>
      <c r="N37" s="442">
        <v>8.577800651912849E-5</v>
      </c>
      <c r="O37" s="442">
        <v>0</v>
      </c>
      <c r="P37" s="442">
        <v>3.15059861373661E-4</v>
      </c>
      <c r="Q37" s="442">
        <v>1.1278407488862572E-4</v>
      </c>
      <c r="R37" s="442">
        <v>1.076773985140519E-4</v>
      </c>
      <c r="S37" s="442">
        <v>0</v>
      </c>
      <c r="T37" s="442">
        <v>9.1180371352785148E-4</v>
      </c>
      <c r="U37" s="442">
        <v>8.594085706472909E-4</v>
      </c>
      <c r="V37" s="442">
        <v>1.2243214681547543E-3</v>
      </c>
      <c r="W37" s="442">
        <v>9.7323600973236009E-5</v>
      </c>
      <c r="X37" s="442">
        <v>5.0978792822185973E-5</v>
      </c>
      <c r="Y37" s="442">
        <v>1.9078508060669657E-4</v>
      </c>
      <c r="Z37" s="442">
        <v>0</v>
      </c>
      <c r="AA37" s="442">
        <v>0</v>
      </c>
      <c r="AB37" s="442">
        <v>0</v>
      </c>
      <c r="AC37" s="442">
        <v>6.1038881767686015E-5</v>
      </c>
      <c r="AD37" s="442">
        <v>2.5131942699170643E-4</v>
      </c>
      <c r="AE37" s="442">
        <v>0</v>
      </c>
      <c r="AF37" s="442">
        <v>2.0375936019560899E-4</v>
      </c>
      <c r="AG37" s="442">
        <v>2.6560424966799467E-3</v>
      </c>
      <c r="AH37" s="442">
        <v>1.4719952896150731E-4</v>
      </c>
      <c r="AI37" s="442">
        <v>0</v>
      </c>
      <c r="AJ37" s="442">
        <v>8.6632591180802222E-5</v>
      </c>
      <c r="AK37" s="442">
        <v>0</v>
      </c>
      <c r="AL37" s="442">
        <v>1.5056839569374387E-4</v>
      </c>
      <c r="AM37" s="442">
        <v>9.7809076682316121E-5</v>
      </c>
      <c r="AN37" s="442">
        <v>0</v>
      </c>
      <c r="AO37" s="442">
        <v>1.5439246564767639E-4</v>
      </c>
      <c r="AP37" s="443">
        <v>4.0827317818952565E-4</v>
      </c>
      <c r="AQ37" s="442">
        <v>0</v>
      </c>
      <c r="AR37" s="442">
        <v>3.0412573673870333E-2</v>
      </c>
      <c r="AS37" s="442">
        <v>0.13527630582891748</v>
      </c>
      <c r="AT37" s="442">
        <v>0.20303576022639569</v>
      </c>
      <c r="AU37" s="442">
        <v>0.23286661753868829</v>
      </c>
      <c r="AV37" s="442">
        <v>0</v>
      </c>
      <c r="AW37" s="443">
        <v>7.7284765006465181E-2</v>
      </c>
      <c r="AX37" s="442">
        <v>2.8567334955458587E-2</v>
      </c>
      <c r="AY37" s="443">
        <v>1.6686750144077122E-2</v>
      </c>
      <c r="AZ37" s="443">
        <v>3.6161177565981424E-2</v>
      </c>
      <c r="BA37" s="442">
        <v>2.3407904167093273E-2</v>
      </c>
      <c r="BB37" s="443">
        <v>8.5479592004877487E-3</v>
      </c>
      <c r="BC37" s="442">
        <v>6.8501676597592459E-2</v>
      </c>
      <c r="BD37" s="443">
        <v>3.1241584794864444E-2</v>
      </c>
    </row>
    <row r="38" spans="1:56" x14ac:dyDescent="0.2">
      <c r="A38" s="281" t="s">
        <v>480</v>
      </c>
      <c r="B38" s="283" t="s">
        <v>481</v>
      </c>
      <c r="C38" s="442">
        <v>5.7012542759407071E-4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8.3773142330568825E-5</v>
      </c>
      <c r="AE38" s="442">
        <v>0</v>
      </c>
      <c r="AF38" s="442">
        <v>5.0939840048902247E-4</v>
      </c>
      <c r="AG38" s="442">
        <v>0</v>
      </c>
      <c r="AH38" s="442">
        <v>0</v>
      </c>
      <c r="AI38" s="442">
        <v>0</v>
      </c>
      <c r="AJ38" s="442">
        <v>2.0445291518669324E-2</v>
      </c>
      <c r="AK38" s="442">
        <v>0</v>
      </c>
      <c r="AL38" s="442">
        <v>0</v>
      </c>
      <c r="AM38" s="442">
        <v>4.8904538341158061E-5</v>
      </c>
      <c r="AN38" s="442">
        <v>0</v>
      </c>
      <c r="AO38" s="442">
        <v>1.8527095877721167E-3</v>
      </c>
      <c r="AP38" s="443">
        <v>5.6897645045561553E-4</v>
      </c>
      <c r="AQ38" s="442">
        <v>3.551055333713634E-2</v>
      </c>
      <c r="AR38" s="442">
        <v>5.191131069323604E-2</v>
      </c>
      <c r="AS38" s="442">
        <v>0.4028009084027252</v>
      </c>
      <c r="AT38" s="442">
        <v>0</v>
      </c>
      <c r="AU38" s="442">
        <v>0</v>
      </c>
      <c r="AV38" s="442">
        <v>0</v>
      </c>
      <c r="AW38" s="443">
        <v>0.10728040879263731</v>
      </c>
      <c r="AX38" s="442">
        <v>3.9657443342918618E-2</v>
      </c>
      <c r="AY38" s="443">
        <v>1.1460680044009011E-4</v>
      </c>
      <c r="AZ38" s="443">
        <v>3.4554557312788739E-2</v>
      </c>
      <c r="BA38" s="442">
        <v>2.2485011888103933E-2</v>
      </c>
      <c r="BB38" s="443">
        <v>1.7586138711750458E-2</v>
      </c>
      <c r="BC38" s="442">
        <v>5.4427906303524475E-2</v>
      </c>
      <c r="BD38" s="443">
        <v>2.5067538807668585E-2</v>
      </c>
    </row>
    <row r="39" spans="1:56" x14ac:dyDescent="0.2">
      <c r="A39" s="281" t="s">
        <v>482</v>
      </c>
      <c r="B39" s="283" t="s">
        <v>483</v>
      </c>
      <c r="C39" s="442">
        <v>0</v>
      </c>
      <c r="D39" s="442">
        <v>0</v>
      </c>
      <c r="E39" s="442">
        <v>0</v>
      </c>
      <c r="F39" s="442">
        <v>2.7303754266211604E-3</v>
      </c>
      <c r="G39" s="442">
        <v>5.4657609120012493E-4</v>
      </c>
      <c r="H39" s="442">
        <v>8.4674005080440302E-4</v>
      </c>
      <c r="I39" s="442">
        <v>5.2044609665427512E-4</v>
      </c>
      <c r="J39" s="442">
        <v>1.3989507869098176E-3</v>
      </c>
      <c r="K39" s="442">
        <v>0</v>
      </c>
      <c r="L39" s="442">
        <v>3.4178686171303574E-4</v>
      </c>
      <c r="M39" s="442">
        <v>2.3612750885478159E-4</v>
      </c>
      <c r="N39" s="442">
        <v>5.1466803911477102E-4</v>
      </c>
      <c r="O39" s="442">
        <v>2.9976019184652276E-4</v>
      </c>
      <c r="P39" s="442">
        <v>7.8764965343415246E-4</v>
      </c>
      <c r="Q39" s="442">
        <v>2.1992894603282014E-3</v>
      </c>
      <c r="R39" s="442">
        <v>1.7228383762248303E-3</v>
      </c>
      <c r="S39" s="442">
        <v>1.1876484560570072E-3</v>
      </c>
      <c r="T39" s="442">
        <v>5.8023872679045091E-4</v>
      </c>
      <c r="U39" s="442">
        <v>5.0783233720067195E-4</v>
      </c>
      <c r="V39" s="442">
        <v>6.8304250328633657E-4</v>
      </c>
      <c r="W39" s="442">
        <v>1.9464720194647202E-4</v>
      </c>
      <c r="X39" s="442">
        <v>6.6272430668841767E-4</v>
      </c>
      <c r="Y39" s="442">
        <v>6.6774778212343796E-4</v>
      </c>
      <c r="Z39" s="442">
        <v>0</v>
      </c>
      <c r="AA39" s="442">
        <v>9.1116173120728925E-3</v>
      </c>
      <c r="AB39" s="442">
        <v>2.1008403361344537E-3</v>
      </c>
      <c r="AC39" s="442">
        <v>3.6623329060611609E-4</v>
      </c>
      <c r="AD39" s="442">
        <v>2.5969674122476335E-3</v>
      </c>
      <c r="AE39" s="442">
        <v>7.9719387755102034E-5</v>
      </c>
      <c r="AF39" s="442">
        <v>1.5791350415159697E-3</v>
      </c>
      <c r="AG39" s="442">
        <v>0</v>
      </c>
      <c r="AH39" s="442">
        <v>0</v>
      </c>
      <c r="AI39" s="442">
        <v>1.3207284860280828E-3</v>
      </c>
      <c r="AJ39" s="442">
        <v>9.5295850298882437E-4</v>
      </c>
      <c r="AK39" s="442">
        <v>0</v>
      </c>
      <c r="AL39" s="442">
        <v>1.7315365504780547E-3</v>
      </c>
      <c r="AM39" s="442">
        <v>2.9342723004694834E-3</v>
      </c>
      <c r="AN39" s="442">
        <v>0</v>
      </c>
      <c r="AO39" s="442">
        <v>3.7054191755442334E-3</v>
      </c>
      <c r="AP39" s="443">
        <v>9.7724962864514106E-4</v>
      </c>
      <c r="AQ39" s="442">
        <v>0</v>
      </c>
      <c r="AR39" s="442">
        <v>1.1765366264383946E-2</v>
      </c>
      <c r="AS39" s="442">
        <v>0</v>
      </c>
      <c r="AT39" s="442">
        <v>0</v>
      </c>
      <c r="AU39" s="442">
        <v>0</v>
      </c>
      <c r="AV39" s="442">
        <v>0</v>
      </c>
      <c r="AW39" s="443">
        <v>7.2465271295316727E-3</v>
      </c>
      <c r="AX39" s="442">
        <v>3.7654085141466749E-3</v>
      </c>
      <c r="AY39" s="443">
        <v>2.2921360088018024E-5</v>
      </c>
      <c r="AZ39" s="443">
        <v>2.3443767180059243E-3</v>
      </c>
      <c r="BA39" s="442">
        <v>2.1401431122942335E-3</v>
      </c>
      <c r="BB39" s="443">
        <v>2.1874536556428887E-3</v>
      </c>
      <c r="BC39" s="442">
        <v>2.5281644271825925E-3</v>
      </c>
      <c r="BD39" s="443">
        <v>2.1152025295563719E-3</v>
      </c>
    </row>
    <row r="40" spans="1:56" x14ac:dyDescent="0.2">
      <c r="A40" s="281" t="s">
        <v>484</v>
      </c>
      <c r="B40" s="283" t="s">
        <v>41</v>
      </c>
      <c r="C40" s="442">
        <v>1.9669327251995439E-2</v>
      </c>
      <c r="D40" s="442">
        <v>0</v>
      </c>
      <c r="E40" s="442">
        <v>0</v>
      </c>
      <c r="F40" s="442">
        <v>6.1433447098976107E-2</v>
      </c>
      <c r="G40" s="442">
        <v>2.600140548137737E-2</v>
      </c>
      <c r="H40" s="442">
        <v>2.9635901778154106E-2</v>
      </c>
      <c r="I40" s="442">
        <v>1.7323420074349442E-2</v>
      </c>
      <c r="J40" s="442">
        <v>4.4816387709218086E-2</v>
      </c>
      <c r="K40" s="442">
        <v>5.1724137931034482E-3</v>
      </c>
      <c r="L40" s="442">
        <v>3.6161049969239183E-2</v>
      </c>
      <c r="M40" s="442">
        <v>5.3364817001180641E-2</v>
      </c>
      <c r="N40" s="442">
        <v>9.7786927431806493E-3</v>
      </c>
      <c r="O40" s="442">
        <v>1.3189448441247002E-2</v>
      </c>
      <c r="P40" s="442">
        <v>2.5677378701953371E-2</v>
      </c>
      <c r="Q40" s="442">
        <v>3.6711216376247677E-2</v>
      </c>
      <c r="R40" s="442">
        <v>3.0903413373532897E-2</v>
      </c>
      <c r="S40" s="442">
        <v>2.9097387173396674E-2</v>
      </c>
      <c r="T40" s="442">
        <v>4.3324491600353669E-2</v>
      </c>
      <c r="U40" s="442">
        <v>3.6563928278448378E-2</v>
      </c>
      <c r="V40" s="442">
        <v>3.4049024409103797E-2</v>
      </c>
      <c r="W40" s="442">
        <v>2.3357664233576641E-2</v>
      </c>
      <c r="X40" s="442">
        <v>3.3798939641109298E-2</v>
      </c>
      <c r="Y40" s="442">
        <v>9.5678717924258319E-2</v>
      </c>
      <c r="Z40" s="442">
        <v>6.9044879171461446E-2</v>
      </c>
      <c r="AA40" s="442">
        <v>0.1366742596810934</v>
      </c>
      <c r="AB40" s="442">
        <v>6.1974789915966388E-2</v>
      </c>
      <c r="AC40" s="442">
        <v>8.6186901055972653E-2</v>
      </c>
      <c r="AD40" s="442">
        <v>0.11569070955851554</v>
      </c>
      <c r="AE40" s="442">
        <v>1.0443239795918368E-2</v>
      </c>
      <c r="AF40" s="442">
        <v>6.6272731903621818E-2</v>
      </c>
      <c r="AG40" s="442">
        <v>0.22177954847277556</v>
      </c>
      <c r="AH40" s="442">
        <v>9.2073305365422825E-2</v>
      </c>
      <c r="AI40" s="442">
        <v>5.6652300848046712E-2</v>
      </c>
      <c r="AJ40" s="442">
        <v>4.7041497011175604E-2</v>
      </c>
      <c r="AK40" s="442">
        <v>7.8028747433264892E-2</v>
      </c>
      <c r="AL40" s="442">
        <v>0.12293909508394188</v>
      </c>
      <c r="AM40" s="442">
        <v>3.2668231611893583E-2</v>
      </c>
      <c r="AN40" s="442">
        <v>0</v>
      </c>
      <c r="AO40" s="442">
        <v>3.0724100663887602E-2</v>
      </c>
      <c r="AP40" s="443">
        <v>4.5309636115671612E-2</v>
      </c>
      <c r="AQ40" s="442">
        <v>3.8077581289218482E-2</v>
      </c>
      <c r="AR40" s="442">
        <v>3.2949761436991298E-2</v>
      </c>
      <c r="AS40" s="442">
        <v>0</v>
      </c>
      <c r="AT40" s="442">
        <v>1.2348855158219707E-2</v>
      </c>
      <c r="AU40" s="442">
        <v>2.210759027266028E-2</v>
      </c>
      <c r="AV40" s="442">
        <v>0</v>
      </c>
      <c r="AW40" s="443">
        <v>2.4422455936551402E-2</v>
      </c>
      <c r="AX40" s="442">
        <v>6.1322367230388704E-2</v>
      </c>
      <c r="AY40" s="443">
        <v>7.5673233090585218E-3</v>
      </c>
      <c r="AZ40" s="443">
        <v>1.2984069349107693E-2</v>
      </c>
      <c r="BA40" s="442">
        <v>3.797794159471235E-2</v>
      </c>
      <c r="BB40" s="443">
        <v>5.5300146654143394E-2</v>
      </c>
      <c r="BC40" s="442">
        <v>-3.6576363592502353E-2</v>
      </c>
      <c r="BD40" s="443">
        <v>2.8846237371763131E-2</v>
      </c>
    </row>
    <row r="41" spans="1:56" x14ac:dyDescent="0.2">
      <c r="A41" s="286">
        <v>37</v>
      </c>
      <c r="B41" s="283" t="s">
        <v>42</v>
      </c>
      <c r="C41" s="442">
        <v>0</v>
      </c>
      <c r="D41" s="442">
        <v>0</v>
      </c>
      <c r="E41" s="442">
        <v>0</v>
      </c>
      <c r="F41" s="442">
        <v>0</v>
      </c>
      <c r="G41" s="442">
        <v>1.5616459748574998E-4</v>
      </c>
      <c r="H41" s="442">
        <v>0</v>
      </c>
      <c r="I41" s="442">
        <v>7.4349442379182158E-5</v>
      </c>
      <c r="J41" s="442">
        <v>9.9925056207844114E-5</v>
      </c>
      <c r="K41" s="442">
        <v>0</v>
      </c>
      <c r="L41" s="442">
        <v>1.3671474468521431E-4</v>
      </c>
      <c r="M41" s="442">
        <v>0</v>
      </c>
      <c r="N41" s="442">
        <v>0</v>
      </c>
      <c r="O41" s="442">
        <v>0</v>
      </c>
      <c r="P41" s="442">
        <v>0</v>
      </c>
      <c r="Q41" s="442">
        <v>1.1278407488862572E-4</v>
      </c>
      <c r="R41" s="442">
        <v>1.076773985140519E-4</v>
      </c>
      <c r="S41" s="442">
        <v>0</v>
      </c>
      <c r="T41" s="442">
        <v>1.9341290893015031E-4</v>
      </c>
      <c r="U41" s="442">
        <v>7.8128051877026446E-5</v>
      </c>
      <c r="V41" s="442">
        <v>1.1598834961466093E-4</v>
      </c>
      <c r="W41" s="442">
        <v>9.7323600973236009E-5</v>
      </c>
      <c r="X41" s="442">
        <v>5.6076672104404563E-4</v>
      </c>
      <c r="Y41" s="442">
        <v>1.9078508060669657E-4</v>
      </c>
      <c r="Z41" s="442">
        <v>0</v>
      </c>
      <c r="AA41" s="442">
        <v>0</v>
      </c>
      <c r="AB41" s="442">
        <v>0</v>
      </c>
      <c r="AC41" s="442">
        <v>9.1558322651529023E-4</v>
      </c>
      <c r="AD41" s="442">
        <v>8.3773142330568825E-5</v>
      </c>
      <c r="AE41" s="442">
        <v>3.1887755102040814E-4</v>
      </c>
      <c r="AF41" s="442">
        <v>4.5845856044012022E-4</v>
      </c>
      <c r="AG41" s="442">
        <v>3.9840637450199202E-3</v>
      </c>
      <c r="AH41" s="442">
        <v>5.8879811584602924E-4</v>
      </c>
      <c r="AI41" s="442">
        <v>3.2670652022799944E-3</v>
      </c>
      <c r="AJ41" s="442">
        <v>1.2734990903577926E-2</v>
      </c>
      <c r="AK41" s="442">
        <v>3.0800821355236141E-3</v>
      </c>
      <c r="AL41" s="442">
        <v>8.2812617631559135E-4</v>
      </c>
      <c r="AM41" s="442">
        <v>1.6725352112676055E-2</v>
      </c>
      <c r="AN41" s="442">
        <v>0</v>
      </c>
      <c r="AO41" s="442">
        <v>1.2351397251814111E-3</v>
      </c>
      <c r="AP41" s="443">
        <v>1.3942094702004014E-3</v>
      </c>
      <c r="AQ41" s="442">
        <v>0.66999429549343981</v>
      </c>
      <c r="AR41" s="442">
        <v>0.11684535503788943</v>
      </c>
      <c r="AS41" s="442">
        <v>0</v>
      </c>
      <c r="AT41" s="442">
        <v>0</v>
      </c>
      <c r="AU41" s="442">
        <v>0</v>
      </c>
      <c r="AV41" s="442">
        <v>0</v>
      </c>
      <c r="AW41" s="443">
        <v>0.10445232711708535</v>
      </c>
      <c r="AX41" s="442">
        <v>3.9584548251523258E-2</v>
      </c>
      <c r="AY41" s="443">
        <v>3.1615104521402003E-2</v>
      </c>
      <c r="AZ41" s="443">
        <v>5.5022854895303022E-2</v>
      </c>
      <c r="BA41" s="442">
        <v>3.6123624904724524E-2</v>
      </c>
      <c r="BB41" s="443">
        <v>2.0412114620923755E-2</v>
      </c>
      <c r="BC41" s="442">
        <v>9.5558825657974092E-2</v>
      </c>
      <c r="BD41" s="443">
        <v>4.4406223125635212E-2</v>
      </c>
    </row>
    <row r="42" spans="1:56" x14ac:dyDescent="0.2">
      <c r="A42" s="287">
        <v>38</v>
      </c>
      <c r="B42" s="272" t="s">
        <v>282</v>
      </c>
      <c r="C42" s="442">
        <v>2.8506271379703536E-3</v>
      </c>
      <c r="D42" s="442">
        <v>0</v>
      </c>
      <c r="E42" s="442">
        <v>0</v>
      </c>
      <c r="F42" s="442">
        <v>2.0477815699658703E-3</v>
      </c>
      <c r="G42" s="442">
        <v>2.4986335597719997E-3</v>
      </c>
      <c r="H42" s="442">
        <v>2.5402201524132089E-3</v>
      </c>
      <c r="I42" s="442">
        <v>2.3048327137546467E-3</v>
      </c>
      <c r="J42" s="442">
        <v>1.9485385960529603E-3</v>
      </c>
      <c r="K42" s="442">
        <v>0</v>
      </c>
      <c r="L42" s="442">
        <v>4.101442340556429E-4</v>
      </c>
      <c r="M42" s="442">
        <v>4.4864226682408501E-3</v>
      </c>
      <c r="N42" s="442">
        <v>5.1466803911477102E-4</v>
      </c>
      <c r="O42" s="442">
        <v>8.9928057553956839E-4</v>
      </c>
      <c r="P42" s="442">
        <v>1.5752993068683049E-3</v>
      </c>
      <c r="Q42" s="442">
        <v>2.1992894603282014E-3</v>
      </c>
      <c r="R42" s="442">
        <v>2.6919349628512974E-3</v>
      </c>
      <c r="S42" s="442">
        <v>3.5629453681710215E-3</v>
      </c>
      <c r="T42" s="442">
        <v>3.5919540229885057E-3</v>
      </c>
      <c r="U42" s="442">
        <v>3.1251220750810578E-3</v>
      </c>
      <c r="V42" s="442">
        <v>2.6806196355388303E-3</v>
      </c>
      <c r="W42" s="442">
        <v>2.4330900243309003E-3</v>
      </c>
      <c r="X42" s="442">
        <v>3.8743882544861339E-3</v>
      </c>
      <c r="Y42" s="442">
        <v>2.7663836687971E-3</v>
      </c>
      <c r="Z42" s="442">
        <v>0</v>
      </c>
      <c r="AA42" s="442">
        <v>0</v>
      </c>
      <c r="AB42" s="442">
        <v>1.365546218487395E-2</v>
      </c>
      <c r="AC42" s="442">
        <v>7.2025880485869498E-3</v>
      </c>
      <c r="AD42" s="442">
        <v>1.2230878780263047E-2</v>
      </c>
      <c r="AE42" s="442">
        <v>4.7831632653061223E-4</v>
      </c>
      <c r="AF42" s="442">
        <v>6.0109011257704651E-3</v>
      </c>
      <c r="AG42" s="442">
        <v>0</v>
      </c>
      <c r="AH42" s="442">
        <v>9.4207698535364679E-3</v>
      </c>
      <c r="AI42" s="442">
        <v>9.5231475045182822E-3</v>
      </c>
      <c r="AJ42" s="442">
        <v>5.9776487914753526E-3</v>
      </c>
      <c r="AK42" s="442">
        <v>1.6427104722792608E-2</v>
      </c>
      <c r="AL42" s="442">
        <v>5.2698938492810356E-3</v>
      </c>
      <c r="AM42" s="442">
        <v>6.3575899843505475E-3</v>
      </c>
      <c r="AN42" s="442">
        <v>0</v>
      </c>
      <c r="AO42" s="442">
        <v>4.6317739694302917E-4</v>
      </c>
      <c r="AP42" s="443">
        <v>3.8351618759718204E-3</v>
      </c>
      <c r="AQ42" s="442">
        <v>0</v>
      </c>
      <c r="AR42" s="442">
        <v>0</v>
      </c>
      <c r="AS42" s="442">
        <v>0</v>
      </c>
      <c r="AT42" s="442">
        <v>0</v>
      </c>
      <c r="AU42" s="442">
        <v>0</v>
      </c>
      <c r="AV42" s="442">
        <v>0</v>
      </c>
      <c r="AW42" s="443">
        <v>0</v>
      </c>
      <c r="AX42" s="442">
        <v>4.4390597035934764E-3</v>
      </c>
      <c r="AY42" s="443">
        <v>0</v>
      </c>
      <c r="AZ42" s="443">
        <v>0</v>
      </c>
      <c r="BA42" s="442">
        <v>2.5112908546921038E-3</v>
      </c>
      <c r="BB42" s="443">
        <v>0</v>
      </c>
      <c r="BC42" s="442">
        <v>0</v>
      </c>
      <c r="BD42" s="443">
        <v>3.8351618759718204E-3</v>
      </c>
    </row>
    <row r="43" spans="1:56" x14ac:dyDescent="0.2">
      <c r="A43" s="287">
        <v>39</v>
      </c>
      <c r="B43" s="272" t="s">
        <v>283</v>
      </c>
      <c r="C43" s="442">
        <v>4.2759407069555304E-3</v>
      </c>
      <c r="D43" s="442">
        <v>0</v>
      </c>
      <c r="E43" s="442">
        <v>0</v>
      </c>
      <c r="F43" s="442">
        <v>1.7064846416382253E-2</v>
      </c>
      <c r="G43" s="442">
        <v>6.519871945030062E-3</v>
      </c>
      <c r="H43" s="442">
        <v>3.3869602032176121E-3</v>
      </c>
      <c r="I43" s="442">
        <v>2.8996282527881043E-3</v>
      </c>
      <c r="J43" s="442">
        <v>1.8486135398451161E-3</v>
      </c>
      <c r="K43" s="442">
        <v>0</v>
      </c>
      <c r="L43" s="442">
        <v>1.6405769362225716E-3</v>
      </c>
      <c r="M43" s="442">
        <v>9.2089728453364824E-3</v>
      </c>
      <c r="N43" s="442">
        <v>3.6884542803225255E-3</v>
      </c>
      <c r="O43" s="442">
        <v>5.3956834532374104E-3</v>
      </c>
      <c r="P43" s="442">
        <v>4.2533081285444233E-3</v>
      </c>
      <c r="Q43" s="442">
        <v>8.4024135792026174E-3</v>
      </c>
      <c r="R43" s="442">
        <v>6.8913535048993214E-3</v>
      </c>
      <c r="S43" s="442">
        <v>3.5629453681710215E-3</v>
      </c>
      <c r="T43" s="442">
        <v>1.5196728558797524E-3</v>
      </c>
      <c r="U43" s="442">
        <v>3.2423141528965973E-3</v>
      </c>
      <c r="V43" s="442">
        <v>2.2295538314818157E-3</v>
      </c>
      <c r="W43" s="442">
        <v>2.0437956204379564E-3</v>
      </c>
      <c r="X43" s="442">
        <v>3.109706362153344E-3</v>
      </c>
      <c r="Y43" s="442">
        <v>1.5644376609749117E-2</v>
      </c>
      <c r="Z43" s="442">
        <v>3.4522439585730723E-3</v>
      </c>
      <c r="AA43" s="442">
        <v>1.1389521640091117E-2</v>
      </c>
      <c r="AB43" s="442">
        <v>2.5210084033613446E-2</v>
      </c>
      <c r="AC43" s="442">
        <v>9.2168711469205883E-3</v>
      </c>
      <c r="AD43" s="442">
        <v>8.6286336600485888E-3</v>
      </c>
      <c r="AE43" s="442">
        <v>6.3775510204081628E-4</v>
      </c>
      <c r="AF43" s="442">
        <v>1.3957516173399215E-2</v>
      </c>
      <c r="AG43" s="442">
        <v>2.6560424966799467E-3</v>
      </c>
      <c r="AH43" s="442">
        <v>3.8271877529991905E-3</v>
      </c>
      <c r="AI43" s="442">
        <v>1.4180453218406785E-2</v>
      </c>
      <c r="AJ43" s="442">
        <v>5.024690288486529E-3</v>
      </c>
      <c r="AK43" s="442">
        <v>1.0266940451745379E-2</v>
      </c>
      <c r="AL43" s="442">
        <v>4.366483475118573E-3</v>
      </c>
      <c r="AM43" s="442">
        <v>4.7926447574334896E-3</v>
      </c>
      <c r="AN43" s="442">
        <v>5.6625141562853911E-4</v>
      </c>
      <c r="AO43" s="442">
        <v>3.0878493129535278E-4</v>
      </c>
      <c r="AP43" s="443">
        <v>4.9231664625300773E-3</v>
      </c>
      <c r="AQ43" s="442">
        <v>0</v>
      </c>
      <c r="AR43" s="442">
        <v>4.7106371035644121E-2</v>
      </c>
      <c r="AS43" s="442">
        <v>0</v>
      </c>
      <c r="AT43" s="442">
        <v>0</v>
      </c>
      <c r="AU43" s="442">
        <v>0</v>
      </c>
      <c r="AV43" s="442">
        <v>0</v>
      </c>
      <c r="AW43" s="443">
        <v>2.9013767018621087E-2</v>
      </c>
      <c r="AX43" s="442">
        <v>1.6245550885801041E-2</v>
      </c>
      <c r="AY43" s="443">
        <v>4.5842720176036047E-5</v>
      </c>
      <c r="AZ43" s="443">
        <v>9.3552852917582387E-3</v>
      </c>
      <c r="BA43" s="442">
        <v>9.2104365038735876E-3</v>
      </c>
      <c r="BB43" s="443">
        <v>0</v>
      </c>
      <c r="BC43" s="442">
        <v>2.0312160760379224E-2</v>
      </c>
      <c r="BD43" s="443">
        <v>1.4065879654965731E-2</v>
      </c>
    </row>
    <row r="44" spans="1:56" x14ac:dyDescent="0.2">
      <c r="A44" s="288">
        <v>40</v>
      </c>
      <c r="B44" s="292" t="s">
        <v>43</v>
      </c>
      <c r="C44" s="444">
        <v>0.54646522234891681</v>
      </c>
      <c r="D44" s="444">
        <v>0.22727272727272727</v>
      </c>
      <c r="E44" s="444">
        <v>0</v>
      </c>
      <c r="F44" s="444">
        <v>0.36928327645051195</v>
      </c>
      <c r="G44" s="444">
        <v>0.66658858436792379</v>
      </c>
      <c r="H44" s="444">
        <v>0.60541913632514821</v>
      </c>
      <c r="I44" s="444">
        <v>0.67851301115241636</v>
      </c>
      <c r="J44" s="444">
        <v>0.68473644766425179</v>
      </c>
      <c r="K44" s="444">
        <v>0.7017241379310345</v>
      </c>
      <c r="L44" s="444">
        <v>0.66094743318066851</v>
      </c>
      <c r="M44" s="444">
        <v>0.52656434474616298</v>
      </c>
      <c r="N44" s="444">
        <v>0.75047177903585516</v>
      </c>
      <c r="O44" s="444">
        <v>0.7712829736211031</v>
      </c>
      <c r="P44" s="444">
        <v>0.56033396345305608</v>
      </c>
      <c r="Q44" s="444">
        <v>0.57299949247166304</v>
      </c>
      <c r="R44" s="444">
        <v>0.5485086680305804</v>
      </c>
      <c r="S44" s="444">
        <v>0.5944180522565321</v>
      </c>
      <c r="T44" s="444">
        <v>0.64039014146772766</v>
      </c>
      <c r="U44" s="444">
        <v>0.65213484901753971</v>
      </c>
      <c r="V44" s="444">
        <v>0.66157177101322262</v>
      </c>
      <c r="W44" s="444">
        <v>0.78102189781021902</v>
      </c>
      <c r="X44" s="444">
        <v>0.56999388254486139</v>
      </c>
      <c r="Y44" s="444">
        <v>0.54001717065725463</v>
      </c>
      <c r="Z44" s="444">
        <v>0.64441887226697359</v>
      </c>
      <c r="AA44" s="444">
        <v>0.50113895216400917</v>
      </c>
      <c r="AB44" s="444">
        <v>0.34138655462184875</v>
      </c>
      <c r="AC44" s="444">
        <v>0.28175547823963865</v>
      </c>
      <c r="AD44" s="444">
        <v>0.33341710647566392</v>
      </c>
      <c r="AE44" s="444">
        <v>0.12061543367346939</v>
      </c>
      <c r="AF44" s="444">
        <v>0.26580408537517192</v>
      </c>
      <c r="AG44" s="444">
        <v>0.48472775564409032</v>
      </c>
      <c r="AH44" s="444">
        <v>0.29226466475307278</v>
      </c>
      <c r="AI44" s="444">
        <v>0.2373835673571528</v>
      </c>
      <c r="AJ44" s="444">
        <v>0.43836091137485922</v>
      </c>
      <c r="AK44" s="444">
        <v>0.41683778234086244</v>
      </c>
      <c r="AL44" s="444">
        <v>0.41127757283746141</v>
      </c>
      <c r="AM44" s="444">
        <v>0.45520344287949921</v>
      </c>
      <c r="AN44" s="444">
        <v>1</v>
      </c>
      <c r="AO44" s="444">
        <v>0.68380423035355875</v>
      </c>
      <c r="AP44" s="445">
        <v>0.54988967937525512</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3.4207525655644243E-3</v>
      </c>
      <c r="D45" s="442">
        <v>0</v>
      </c>
      <c r="E45" s="442">
        <v>0</v>
      </c>
      <c r="F45" s="442">
        <v>7.303754266211604E-2</v>
      </c>
      <c r="G45" s="442">
        <v>9.6822050441164979E-3</v>
      </c>
      <c r="H45" s="442">
        <v>1.1854360711261643E-2</v>
      </c>
      <c r="I45" s="442">
        <v>2.0743494423791822E-2</v>
      </c>
      <c r="J45" s="442">
        <v>1.2790407194604047E-2</v>
      </c>
      <c r="K45" s="442">
        <v>8.6206896551724137E-3</v>
      </c>
      <c r="L45" s="442">
        <v>1.770455943673525E-2</v>
      </c>
      <c r="M45" s="442">
        <v>1.7001180637544275E-2</v>
      </c>
      <c r="N45" s="442">
        <v>9.7786927431806493E-3</v>
      </c>
      <c r="O45" s="442">
        <v>6.2949640287769783E-3</v>
      </c>
      <c r="P45" s="442">
        <v>1.4807813484562067E-2</v>
      </c>
      <c r="Q45" s="442">
        <v>1.5451418259741724E-2</v>
      </c>
      <c r="R45" s="442">
        <v>1.2275223430601917E-2</v>
      </c>
      <c r="S45" s="442">
        <v>1.6033254156769598E-2</v>
      </c>
      <c r="T45" s="442">
        <v>1.1494252873563218E-2</v>
      </c>
      <c r="U45" s="442">
        <v>1.5000585960389078E-2</v>
      </c>
      <c r="V45" s="442">
        <v>1.7991081784674071E-2</v>
      </c>
      <c r="W45" s="442">
        <v>7.1046228710462287E-3</v>
      </c>
      <c r="X45" s="442">
        <v>1.9677814029363784E-2</v>
      </c>
      <c r="Y45" s="442">
        <v>2.1367929027950015E-2</v>
      </c>
      <c r="Z45" s="442">
        <v>9.2059838895281933E-3</v>
      </c>
      <c r="AA45" s="442">
        <v>1.366742596810934E-2</v>
      </c>
      <c r="AB45" s="442">
        <v>2.6260504201680673E-2</v>
      </c>
      <c r="AC45" s="442">
        <v>2.3561008362326802E-2</v>
      </c>
      <c r="AD45" s="442">
        <v>3.0828516377649325E-2</v>
      </c>
      <c r="AE45" s="442">
        <v>1.4349489795918368E-3</v>
      </c>
      <c r="AF45" s="442">
        <v>1.8440222097702613E-2</v>
      </c>
      <c r="AG45" s="442">
        <v>1.8592297476759629E-2</v>
      </c>
      <c r="AH45" s="442">
        <v>1.0524766320747773E-2</v>
      </c>
      <c r="AI45" s="442">
        <v>7.7853468650076465E-3</v>
      </c>
      <c r="AJ45" s="442">
        <v>8.923156891622628E-3</v>
      </c>
      <c r="AK45" s="442">
        <v>3.6960985626283367E-2</v>
      </c>
      <c r="AL45" s="442">
        <v>1.5357976360761876E-2</v>
      </c>
      <c r="AM45" s="442">
        <v>2.1126760563380281E-2</v>
      </c>
      <c r="AN45" s="442">
        <v>0</v>
      </c>
      <c r="AO45" s="442">
        <v>3.0878493129535278E-3</v>
      </c>
      <c r="AP45" s="443">
        <v>1.5227720880132732E-2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0.12001140250855188</v>
      </c>
      <c r="D46" s="442">
        <v>0.27272727272727271</v>
      </c>
      <c r="E46" s="442">
        <v>0</v>
      </c>
      <c r="F46" s="442">
        <v>0.33788395904436858</v>
      </c>
      <c r="G46" s="442">
        <v>0.13871320371671741</v>
      </c>
      <c r="H46" s="442">
        <v>0.24555461473327689</v>
      </c>
      <c r="I46" s="442">
        <v>0.16684014869888475</v>
      </c>
      <c r="J46" s="442">
        <v>9.5628278790906823E-2</v>
      </c>
      <c r="K46" s="442">
        <v>3.2758620689655175E-2</v>
      </c>
      <c r="L46" s="442">
        <v>0.21183949688973955</v>
      </c>
      <c r="M46" s="442">
        <v>0.21558441558441557</v>
      </c>
      <c r="N46" s="442">
        <v>5.7642820380854352E-2</v>
      </c>
      <c r="O46" s="442">
        <v>0.10011990407673861</v>
      </c>
      <c r="P46" s="442">
        <v>0.28512917454316322</v>
      </c>
      <c r="Q46" s="442">
        <v>0.19466531325776801</v>
      </c>
      <c r="R46" s="442">
        <v>0.21578550662216001</v>
      </c>
      <c r="S46" s="442">
        <v>0.20783847980997625</v>
      </c>
      <c r="T46" s="442">
        <v>0.19694960212201593</v>
      </c>
      <c r="U46" s="442">
        <v>0.19649205047072152</v>
      </c>
      <c r="V46" s="442">
        <v>0.17101837770961673</v>
      </c>
      <c r="W46" s="442">
        <v>0.1248661800486618</v>
      </c>
      <c r="X46" s="442">
        <v>0.26009380097879281</v>
      </c>
      <c r="Y46" s="442">
        <v>0.34455785557569396</v>
      </c>
      <c r="Z46" s="442">
        <v>7.1346375143843496E-2</v>
      </c>
      <c r="AA46" s="442">
        <v>0.14123006833712984</v>
      </c>
      <c r="AB46" s="442">
        <v>0.50525210084033612</v>
      </c>
      <c r="AC46" s="442">
        <v>0.42483061710309467</v>
      </c>
      <c r="AD46" s="442">
        <v>0.31381419117031079</v>
      </c>
      <c r="AE46" s="442">
        <v>2.303890306122449E-2</v>
      </c>
      <c r="AF46" s="442">
        <v>0.49029596047068413</v>
      </c>
      <c r="AG46" s="442">
        <v>0.29880478087649404</v>
      </c>
      <c r="AH46" s="442">
        <v>0.34650769117538827</v>
      </c>
      <c r="AI46" s="442">
        <v>0.56450715973863475</v>
      </c>
      <c r="AJ46" s="442">
        <v>0.453348349649138</v>
      </c>
      <c r="AK46" s="442">
        <v>0.48562628336755648</v>
      </c>
      <c r="AL46" s="442">
        <v>0.36430023338101331</v>
      </c>
      <c r="AM46" s="442">
        <v>0.27039319248826293</v>
      </c>
      <c r="AN46" s="442">
        <v>0</v>
      </c>
      <c r="AO46" s="442">
        <v>9.2635479388605835E-3</v>
      </c>
      <c r="AP46" s="443">
        <v>0.23326731469175374</v>
      </c>
      <c r="AQ46" s="313"/>
      <c r="AR46" s="313"/>
      <c r="AS46" s="313"/>
      <c r="AT46" s="313"/>
      <c r="AU46" s="313"/>
      <c r="AV46" s="313"/>
      <c r="AW46" s="313"/>
      <c r="AX46" s="313"/>
      <c r="AY46" s="313"/>
      <c r="AZ46" s="313"/>
      <c r="BA46" s="313"/>
      <c r="BB46" s="313"/>
      <c r="BC46" s="313"/>
      <c r="BD46" s="313"/>
    </row>
    <row r="47" spans="1:56" x14ac:dyDescent="0.2">
      <c r="A47" s="286">
        <v>43</v>
      </c>
      <c r="B47" s="282" t="s">
        <v>54</v>
      </c>
      <c r="C47" s="442">
        <v>0.19982896237172179</v>
      </c>
      <c r="D47" s="442">
        <v>0.5</v>
      </c>
      <c r="E47" s="442">
        <v>0</v>
      </c>
      <c r="F47" s="442">
        <v>4.3003412969283276E-2</v>
      </c>
      <c r="G47" s="442">
        <v>7.7730928398532059E-2</v>
      </c>
      <c r="H47" s="442">
        <v>-2.1168501270110076E-2</v>
      </c>
      <c r="I47" s="442">
        <v>5.9479553903345722E-2</v>
      </c>
      <c r="J47" s="442">
        <v>5.9255558331251561E-2</v>
      </c>
      <c r="K47" s="442">
        <v>2.7586206896551724E-2</v>
      </c>
      <c r="L47" s="442">
        <v>-6.9040946066033218E-3</v>
      </c>
      <c r="M47" s="442">
        <v>9.374262101534829E-2</v>
      </c>
      <c r="N47" s="442">
        <v>0.10945273631840796</v>
      </c>
      <c r="O47" s="442">
        <v>8.4832134292565947E-2</v>
      </c>
      <c r="P47" s="442">
        <v>2.8827977315689982E-2</v>
      </c>
      <c r="Q47" s="442">
        <v>0.10505836575875487</v>
      </c>
      <c r="R47" s="442">
        <v>0.11058468827393131</v>
      </c>
      <c r="S47" s="442">
        <v>2.2565320665083134E-2</v>
      </c>
      <c r="T47" s="442">
        <v>-4.4484969053934571E-2</v>
      </c>
      <c r="U47" s="442">
        <v>-2.3750927770616041E-2</v>
      </c>
      <c r="V47" s="442">
        <v>-5.0429156893574245E-2</v>
      </c>
      <c r="W47" s="442">
        <v>1.0802919708029197E-2</v>
      </c>
      <c r="X47" s="442">
        <v>2.365415986949429E-2</v>
      </c>
      <c r="Y47" s="442">
        <v>2.4897453019173902E-2</v>
      </c>
      <c r="Z47" s="442">
        <v>5.1783659378596088E-2</v>
      </c>
      <c r="AA47" s="442">
        <v>0.12984054669703873</v>
      </c>
      <c r="AB47" s="442">
        <v>2.7310924369747899E-2</v>
      </c>
      <c r="AC47" s="442">
        <v>0.13190502349996949</v>
      </c>
      <c r="AD47" s="442">
        <v>0.24252324704699674</v>
      </c>
      <c r="AE47" s="442">
        <v>0.45655293367346939</v>
      </c>
      <c r="AF47" s="442">
        <v>5.5371606133156739E-2</v>
      </c>
      <c r="AG47" s="442">
        <v>9.8273572377158031E-2</v>
      </c>
      <c r="AH47" s="442">
        <v>0</v>
      </c>
      <c r="AI47" s="442">
        <v>5.9085221743361603E-3</v>
      </c>
      <c r="AJ47" s="442">
        <v>3.3180282422247249E-2</v>
      </c>
      <c r="AK47" s="442">
        <v>-1.6427104722792608E-2</v>
      </c>
      <c r="AL47" s="442">
        <v>8.1833923059549799E-2</v>
      </c>
      <c r="AM47" s="442">
        <v>9.4385758998435057E-2</v>
      </c>
      <c r="AN47" s="442">
        <v>0</v>
      </c>
      <c r="AO47" s="442">
        <v>0.25876177242550563</v>
      </c>
      <c r="AP47" s="443">
        <v>4.6975303816051216E-2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0.16020524515393386</v>
      </c>
      <c r="D48" s="442">
        <v>9.0909090909090912E-2</v>
      </c>
      <c r="E48" s="442">
        <v>0</v>
      </c>
      <c r="F48" s="442">
        <v>0.10648464163822526</v>
      </c>
      <c r="G48" s="442">
        <v>5.2588428203326307E-2</v>
      </c>
      <c r="H48" s="442">
        <v>0.11346316680779001</v>
      </c>
      <c r="I48" s="442">
        <v>5.0483271375464683E-2</v>
      </c>
      <c r="J48" s="442">
        <v>0.12800399700224832</v>
      </c>
      <c r="K48" s="442">
        <v>9.4827586206896547E-2</v>
      </c>
      <c r="L48" s="442">
        <v>7.9841410896165158E-2</v>
      </c>
      <c r="M48" s="442">
        <v>0.11617473435655254</v>
      </c>
      <c r="N48" s="442">
        <v>5.5069480185280496E-2</v>
      </c>
      <c r="O48" s="442">
        <v>2.9976019184652279E-2</v>
      </c>
      <c r="P48" s="442">
        <v>8.3333333333333329E-2</v>
      </c>
      <c r="Q48" s="442">
        <v>0.10534032594597643</v>
      </c>
      <c r="R48" s="442">
        <v>0.10315494777646173</v>
      </c>
      <c r="S48" s="442">
        <v>0.14311163895486936</v>
      </c>
      <c r="T48" s="442">
        <v>0.18774867374005305</v>
      </c>
      <c r="U48" s="442">
        <v>0.15613891167623736</v>
      </c>
      <c r="V48" s="442">
        <v>0.18796556434775885</v>
      </c>
      <c r="W48" s="442">
        <v>6.8223844282238447E-2</v>
      </c>
      <c r="X48" s="442">
        <v>0.10042822185970636</v>
      </c>
      <c r="Y48" s="442">
        <v>3.6630735476485737E-2</v>
      </c>
      <c r="Z48" s="442">
        <v>0.19217491369390102</v>
      </c>
      <c r="AA48" s="442">
        <v>0.21640091116173121</v>
      </c>
      <c r="AB48" s="442">
        <v>8.0882352941176475E-2</v>
      </c>
      <c r="AC48" s="442">
        <v>9.497650003051944E-2</v>
      </c>
      <c r="AD48" s="442">
        <v>7.3804138393231133E-2</v>
      </c>
      <c r="AE48" s="442">
        <v>0.35419323979591838</v>
      </c>
      <c r="AF48" s="442">
        <v>8.9399419285823442E-2</v>
      </c>
      <c r="AG48" s="442">
        <v>7.0385126162018599E-2</v>
      </c>
      <c r="AH48" s="442">
        <v>0.34908368293221459</v>
      </c>
      <c r="AI48" s="442">
        <v>0.17496176838593078</v>
      </c>
      <c r="AJ48" s="442">
        <v>6.4281382656155239E-2</v>
      </c>
      <c r="AK48" s="442">
        <v>6.0574948665297744E-2</v>
      </c>
      <c r="AL48" s="442">
        <v>7.7467439584431225E-2</v>
      </c>
      <c r="AM48" s="442">
        <v>9.9814162754303604E-2</v>
      </c>
      <c r="AN48" s="442">
        <v>0</v>
      </c>
      <c r="AO48" s="442">
        <v>3.5973444495908599E-2</v>
      </c>
      <c r="AP48" s="443">
        <v>0.13099054022359471</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3.9623717217787915E-2</v>
      </c>
      <c r="D49" s="442">
        <v>0</v>
      </c>
      <c r="E49" s="442">
        <v>0</v>
      </c>
      <c r="F49" s="442">
        <v>7.0307167235494877E-2</v>
      </c>
      <c r="G49" s="442">
        <v>5.8600765206527683E-2</v>
      </c>
      <c r="H49" s="442">
        <v>4.4877222692633362E-2</v>
      </c>
      <c r="I49" s="442">
        <v>2.3940520446096656E-2</v>
      </c>
      <c r="J49" s="442">
        <v>1.9585311016737446E-2</v>
      </c>
      <c r="K49" s="442">
        <v>0.13620689655172413</v>
      </c>
      <c r="L49" s="442">
        <v>3.6571194203294827E-2</v>
      </c>
      <c r="M49" s="442">
        <v>3.0932703659976388E-2</v>
      </c>
      <c r="N49" s="442">
        <v>1.7584491336421343E-2</v>
      </c>
      <c r="O49" s="442">
        <v>7.4940047961630698E-3</v>
      </c>
      <c r="P49" s="442">
        <v>2.7567737870195338E-2</v>
      </c>
      <c r="Q49" s="442">
        <v>6.4850843060959796E-3</v>
      </c>
      <c r="R49" s="442">
        <v>9.6909658662646704E-3</v>
      </c>
      <c r="S49" s="442">
        <v>1.6033254156769598E-2</v>
      </c>
      <c r="T49" s="442">
        <v>7.9022988505747134E-3</v>
      </c>
      <c r="U49" s="442">
        <v>3.9845306457283484E-3</v>
      </c>
      <c r="V49" s="442">
        <v>1.188236203830193E-2</v>
      </c>
      <c r="W49" s="442">
        <v>7.9805352798053529E-3</v>
      </c>
      <c r="X49" s="442">
        <v>2.6152120717781401E-2</v>
      </c>
      <c r="Y49" s="442">
        <v>3.6821520557092438E-2</v>
      </c>
      <c r="Z49" s="442">
        <v>3.1070195627157654E-2</v>
      </c>
      <c r="AA49" s="442">
        <v>4.5558086560364468E-2</v>
      </c>
      <c r="AB49" s="442">
        <v>1.8907563025210083E-2</v>
      </c>
      <c r="AC49" s="442">
        <v>4.3459683818592443E-2</v>
      </c>
      <c r="AD49" s="442">
        <v>2.0608193013319929E-2</v>
      </c>
      <c r="AE49" s="442">
        <v>4.4323979591836732E-2</v>
      </c>
      <c r="AF49" s="442">
        <v>8.3286638479955169E-2</v>
      </c>
      <c r="AG49" s="442">
        <v>2.9216467463479414E-2</v>
      </c>
      <c r="AH49" s="442">
        <v>1.6191948185765804E-3</v>
      </c>
      <c r="AI49" s="442">
        <v>1.105241206728764E-2</v>
      </c>
      <c r="AJ49" s="442">
        <v>1.4814173091917179E-2</v>
      </c>
      <c r="AK49" s="442">
        <v>3.3880903490759756E-2</v>
      </c>
      <c r="AL49" s="442">
        <v>4.9838138974629229E-2</v>
      </c>
      <c r="AM49" s="442">
        <v>5.9076682316118935E-2</v>
      </c>
      <c r="AN49" s="442">
        <v>0</v>
      </c>
      <c r="AO49" s="442">
        <v>1.281457464875714E-2</v>
      </c>
      <c r="AP49" s="443">
        <v>2.5532275297735389E-2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-6.9555302166476624E-2</v>
      </c>
      <c r="D50" s="442">
        <v>-9.0909090909090912E-2</v>
      </c>
      <c r="E50" s="442">
        <v>0</v>
      </c>
      <c r="F50" s="442">
        <v>0</v>
      </c>
      <c r="G50" s="442">
        <v>-3.9041149371437495E-3</v>
      </c>
      <c r="H50" s="442">
        <v>0</v>
      </c>
      <c r="I50" s="442">
        <v>0</v>
      </c>
      <c r="J50" s="442">
        <v>0</v>
      </c>
      <c r="K50" s="442">
        <v>-1.7241379310344827E-3</v>
      </c>
      <c r="L50" s="442">
        <v>0</v>
      </c>
      <c r="M50" s="442">
        <v>0</v>
      </c>
      <c r="N50" s="442">
        <v>0</v>
      </c>
      <c r="O50" s="442">
        <v>0</v>
      </c>
      <c r="P50" s="442">
        <v>0</v>
      </c>
      <c r="Q50" s="442">
        <v>0</v>
      </c>
      <c r="R50" s="442">
        <v>0</v>
      </c>
      <c r="S50" s="442">
        <v>0</v>
      </c>
      <c r="T50" s="442">
        <v>0</v>
      </c>
      <c r="U50" s="442">
        <v>0</v>
      </c>
      <c r="V50" s="442">
        <v>0</v>
      </c>
      <c r="W50" s="442">
        <v>0</v>
      </c>
      <c r="X50" s="442">
        <v>0</v>
      </c>
      <c r="Y50" s="442">
        <v>-4.2926643136506721E-3</v>
      </c>
      <c r="Z50" s="442">
        <v>0</v>
      </c>
      <c r="AA50" s="442">
        <v>-4.7835990888382689E-2</v>
      </c>
      <c r="AB50" s="442">
        <v>0</v>
      </c>
      <c r="AC50" s="442">
        <v>-4.8831105414148812E-4</v>
      </c>
      <c r="AD50" s="442">
        <v>-1.4995392477171819E-2</v>
      </c>
      <c r="AE50" s="442">
        <v>-1.5943877551020407E-4</v>
      </c>
      <c r="AF50" s="442">
        <v>-2.5979318424940146E-3</v>
      </c>
      <c r="AG50" s="442">
        <v>0</v>
      </c>
      <c r="AH50" s="442">
        <v>0</v>
      </c>
      <c r="AI50" s="442">
        <v>-1.5987765883497846E-3</v>
      </c>
      <c r="AJ50" s="442">
        <v>-1.290825608593953E-2</v>
      </c>
      <c r="AK50" s="442">
        <v>-1.7453798767967144E-2</v>
      </c>
      <c r="AL50" s="442">
        <v>-7.5284197846871935E-5</v>
      </c>
      <c r="AM50" s="442">
        <v>0</v>
      </c>
      <c r="AN50" s="442">
        <v>0</v>
      </c>
      <c r="AO50" s="442">
        <v>-3.7054191755442334E-3</v>
      </c>
      <c r="AP50" s="443">
        <v>-1.8828342845229719E-3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0.45353477765108324</v>
      </c>
      <c r="D51" s="444">
        <v>0.77272727272727271</v>
      </c>
      <c r="E51" s="444">
        <v>0</v>
      </c>
      <c r="F51" s="444">
        <v>0.63071672354948805</v>
      </c>
      <c r="G51" s="444">
        <v>0.33341141563207621</v>
      </c>
      <c r="H51" s="444">
        <v>0.39458086367485184</v>
      </c>
      <c r="I51" s="444">
        <v>0.32148698884758364</v>
      </c>
      <c r="J51" s="444">
        <v>0.31526355233574821</v>
      </c>
      <c r="K51" s="444">
        <v>0.2982758620689655</v>
      </c>
      <c r="L51" s="444">
        <v>0.33905256681933149</v>
      </c>
      <c r="M51" s="444">
        <v>0.47343565525383707</v>
      </c>
      <c r="N51" s="444">
        <v>0.24952822096414479</v>
      </c>
      <c r="O51" s="444">
        <v>0.22871702637889688</v>
      </c>
      <c r="P51" s="444">
        <v>0.43966603654694392</v>
      </c>
      <c r="Q51" s="444">
        <v>0.42700050752833701</v>
      </c>
      <c r="R51" s="444">
        <v>0.4514913319694196</v>
      </c>
      <c r="S51" s="444">
        <v>0.40558194774346795</v>
      </c>
      <c r="T51" s="444">
        <v>0.35960985853227234</v>
      </c>
      <c r="U51" s="444">
        <v>0.34786515098246024</v>
      </c>
      <c r="V51" s="444">
        <v>0.33842822898677732</v>
      </c>
      <c r="W51" s="444">
        <v>0.21897810218978103</v>
      </c>
      <c r="X51" s="444">
        <v>0.43000611745513867</v>
      </c>
      <c r="Y51" s="444">
        <v>0.45998282934274537</v>
      </c>
      <c r="Z51" s="444">
        <v>0.35558112773302647</v>
      </c>
      <c r="AA51" s="444">
        <v>0.49886104783599089</v>
      </c>
      <c r="AB51" s="444">
        <v>0.65861344537815125</v>
      </c>
      <c r="AC51" s="444">
        <v>0.71824452176036135</v>
      </c>
      <c r="AD51" s="444">
        <v>0.66658289352433608</v>
      </c>
      <c r="AE51" s="444">
        <v>0.87938456632653061</v>
      </c>
      <c r="AF51" s="444">
        <v>0.73419591462482803</v>
      </c>
      <c r="AG51" s="444">
        <v>0.51527224435590968</v>
      </c>
      <c r="AH51" s="444">
        <v>0.70773533524692722</v>
      </c>
      <c r="AI51" s="444">
        <v>0.76261643264284718</v>
      </c>
      <c r="AJ51" s="444">
        <v>0.56163908862514078</v>
      </c>
      <c r="AK51" s="444">
        <v>0.58316221765913756</v>
      </c>
      <c r="AL51" s="444">
        <v>0.58872242716253853</v>
      </c>
      <c r="AM51" s="444">
        <v>0.54479655712050079</v>
      </c>
      <c r="AN51" s="444">
        <v>0</v>
      </c>
      <c r="AO51" s="444">
        <v>0.31619576964644125</v>
      </c>
      <c r="AP51" s="445">
        <v>0.45011032062474482</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H29" sqref="H29"/>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1.037457631929763</v>
      </c>
      <c r="D5" s="442">
        <v>1.0266263546151794E-6</v>
      </c>
      <c r="E5" s="442">
        <v>0</v>
      </c>
      <c r="F5" s="442">
        <v>6.9193130704301913E-6</v>
      </c>
      <c r="G5" s="442">
        <v>5.0410284867907468E-2</v>
      </c>
      <c r="H5" s="442">
        <v>2.2057640990804555E-3</v>
      </c>
      <c r="I5" s="442">
        <v>1.3617455604282845E-4</v>
      </c>
      <c r="J5" s="442">
        <v>4.1155371619630218E-4</v>
      </c>
      <c r="K5" s="442">
        <v>3.0004226303733974E-6</v>
      </c>
      <c r="L5" s="442">
        <v>9.6560796703058245E-5</v>
      </c>
      <c r="M5" s="442">
        <v>7.5870483175025113E-5</v>
      </c>
      <c r="N5" s="442">
        <v>6.7008157649938512E-6</v>
      </c>
      <c r="O5" s="442">
        <v>1.8080557771132805E-5</v>
      </c>
      <c r="P5" s="442">
        <v>4.8746332245080141E-6</v>
      </c>
      <c r="Q5" s="442">
        <v>4.7294252947374172E-6</v>
      </c>
      <c r="R5" s="442">
        <v>5.1881283149473796E-6</v>
      </c>
      <c r="S5" s="442">
        <v>7.3829322982319135E-6</v>
      </c>
      <c r="T5" s="442">
        <v>7.4095224164153129E-6</v>
      </c>
      <c r="U5" s="442">
        <v>6.391450175563791E-6</v>
      </c>
      <c r="V5" s="442">
        <v>7.9848586222664076E-6</v>
      </c>
      <c r="W5" s="442">
        <v>3.7648647271580828E-6</v>
      </c>
      <c r="X5" s="442">
        <v>5.9715892829420873E-4</v>
      </c>
      <c r="Y5" s="442">
        <v>2.7702448086635559E-4</v>
      </c>
      <c r="Z5" s="442">
        <v>9.4860575693477623E-6</v>
      </c>
      <c r="AA5" s="442">
        <v>1.5826121332907765E-5</v>
      </c>
      <c r="AB5" s="442">
        <v>7.3406063692256032E-6</v>
      </c>
      <c r="AC5" s="442">
        <v>4.2236407153527846E-5</v>
      </c>
      <c r="AD5" s="442">
        <v>1.2392723174981251E-5</v>
      </c>
      <c r="AE5" s="442">
        <v>5.1492797893639186E-6</v>
      </c>
      <c r="AF5" s="442">
        <v>2.0781264763190758E-5</v>
      </c>
      <c r="AG5" s="442">
        <v>2.5971008763381252E-5</v>
      </c>
      <c r="AH5" s="442">
        <v>1.3450845967975247E-5</v>
      </c>
      <c r="AI5" s="442">
        <v>6.9568396684312704E-4</v>
      </c>
      <c r="AJ5" s="442">
        <v>5.7180622435370587E-4</v>
      </c>
      <c r="AK5" s="442">
        <v>5.8465801993085769E-4</v>
      </c>
      <c r="AL5" s="442">
        <v>8.8088205434239984E-6</v>
      </c>
      <c r="AM5" s="442">
        <v>5.6878960224369703E-3</v>
      </c>
      <c r="AN5" s="442">
        <v>5.2468531099352247E-5</v>
      </c>
      <c r="AO5" s="442">
        <v>5.3594797088638233E-5</v>
      </c>
      <c r="AP5" s="317">
        <f t="shared" ref="AP5:AP44" si="0">SUM(C5:AN5)</f>
        <v>1.0995054333087855</v>
      </c>
    </row>
    <row r="6" spans="1:42" ht="12.5" x14ac:dyDescent="0.2">
      <c r="A6" s="267" t="s">
        <v>444</v>
      </c>
      <c r="B6" s="272" t="s">
        <v>445</v>
      </c>
      <c r="C6" s="442">
        <v>3.5974034720147667E-5</v>
      </c>
      <c r="D6" s="442">
        <v>1.0134832314263944</v>
      </c>
      <c r="E6" s="442">
        <v>0</v>
      </c>
      <c r="F6" s="442">
        <v>1.6056414468876983E-6</v>
      </c>
      <c r="G6" s="442">
        <v>4.9844104443410347E-5</v>
      </c>
      <c r="H6" s="442">
        <v>2.1137187693116619E-6</v>
      </c>
      <c r="I6" s="442">
        <v>7.946663467486712E-4</v>
      </c>
      <c r="J6" s="442">
        <v>2.2868275188844885E-5</v>
      </c>
      <c r="K6" s="442">
        <v>5.1196167254591201E-7</v>
      </c>
      <c r="L6" s="442">
        <v>1.6434196669038712E-6</v>
      </c>
      <c r="M6" s="442">
        <v>4.9815639076769415E-6</v>
      </c>
      <c r="N6" s="442">
        <v>6.0892594929789811E-7</v>
      </c>
      <c r="O6" s="442">
        <v>1.7785510464393192E-6</v>
      </c>
      <c r="P6" s="442">
        <v>1.1787938817691832E-6</v>
      </c>
      <c r="Q6" s="442">
        <v>9.6421107810895085E-7</v>
      </c>
      <c r="R6" s="442">
        <v>9.1837921182059E-7</v>
      </c>
      <c r="S6" s="442">
        <v>2.0168190267970433E-6</v>
      </c>
      <c r="T6" s="442">
        <v>1.9285969013137852E-6</v>
      </c>
      <c r="U6" s="442">
        <v>2.1477884807919192E-6</v>
      </c>
      <c r="V6" s="442">
        <v>1.870838999796506E-6</v>
      </c>
      <c r="W6" s="442">
        <v>8.2263194903308831E-7</v>
      </c>
      <c r="X6" s="442">
        <v>3.5178130127124389E-5</v>
      </c>
      <c r="Y6" s="442">
        <v>9.7715805236681806E-6</v>
      </c>
      <c r="Z6" s="442">
        <v>1.4119890587212753E-6</v>
      </c>
      <c r="AA6" s="442">
        <v>1.2901200033956042E-6</v>
      </c>
      <c r="AB6" s="442">
        <v>3.0868557142020725E-6</v>
      </c>
      <c r="AC6" s="442">
        <v>2.8947818783857972E-6</v>
      </c>
      <c r="AD6" s="442">
        <v>3.0997534755270127E-6</v>
      </c>
      <c r="AE6" s="442">
        <v>4.8909510596843049E-7</v>
      </c>
      <c r="AF6" s="442">
        <v>1.7278608971024549E-6</v>
      </c>
      <c r="AG6" s="442">
        <v>3.0696939367350002E-6</v>
      </c>
      <c r="AH6" s="442">
        <v>1.9354536041479633E-6</v>
      </c>
      <c r="AI6" s="442">
        <v>1.0109189522192623E-5</v>
      </c>
      <c r="AJ6" s="442">
        <v>2.7596176446737417E-6</v>
      </c>
      <c r="AK6" s="442">
        <v>7.2075048646785334E-6</v>
      </c>
      <c r="AL6" s="442">
        <v>1.6567270378524206E-6</v>
      </c>
      <c r="AM6" s="442">
        <v>1.0151367162596403E-4</v>
      </c>
      <c r="AN6" s="442">
        <v>1.0987183716864026E-4</v>
      </c>
      <c r="AO6" s="442">
        <v>1.9940377319983095E-5</v>
      </c>
      <c r="AP6" s="318">
        <f t="shared" si="0"/>
        <v>1.0147087498916727</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2.9967021103757829E-4</v>
      </c>
      <c r="D8" s="442">
        <v>3.8463745751515697E-5</v>
      </c>
      <c r="E8" s="442">
        <v>0</v>
      </c>
      <c r="F8" s="442">
        <v>1.002228965832332</v>
      </c>
      <c r="G8" s="442">
        <v>4.6522794106660482E-4</v>
      </c>
      <c r="H8" s="442">
        <v>8.6391855273422675E-4</v>
      </c>
      <c r="I8" s="442">
        <v>3.8557709234859445E-3</v>
      </c>
      <c r="J8" s="442">
        <v>3.8610558700260169E-3</v>
      </c>
      <c r="K8" s="442">
        <v>0.26544968415367359</v>
      </c>
      <c r="L8" s="442">
        <v>5.211325700090468E-4</v>
      </c>
      <c r="M8" s="442">
        <v>3.25950052259147E-2</v>
      </c>
      <c r="N8" s="442">
        <v>2.683276533428737E-2</v>
      </c>
      <c r="O8" s="442">
        <v>6.9393432158939214E-2</v>
      </c>
      <c r="P8" s="442">
        <v>2.0483945505050112E-3</v>
      </c>
      <c r="Q8" s="442">
        <v>1.1084509623328887E-3</v>
      </c>
      <c r="R8" s="442">
        <v>8.5221197688367006E-4</v>
      </c>
      <c r="S8" s="442">
        <v>6.3918481273165801E-4</v>
      </c>
      <c r="T8" s="442">
        <v>9.7890842768376136E-4</v>
      </c>
      <c r="U8" s="442">
        <v>8.4599270825542767E-4</v>
      </c>
      <c r="V8" s="442">
        <v>4.322736800297125E-4</v>
      </c>
      <c r="W8" s="442">
        <v>7.4665101938318438E-4</v>
      </c>
      <c r="X8" s="442">
        <v>8.7002800055456888E-4</v>
      </c>
      <c r="Y8" s="442">
        <v>3.843416490133332E-3</v>
      </c>
      <c r="Z8" s="442">
        <v>0.13612740843217333</v>
      </c>
      <c r="AA8" s="442">
        <v>8.4568201030662139E-4</v>
      </c>
      <c r="AB8" s="442">
        <v>1.1104830608044617E-3</v>
      </c>
      <c r="AC8" s="442">
        <v>3.5201957621376563E-4</v>
      </c>
      <c r="AD8" s="442">
        <v>1.3301979188212387E-4</v>
      </c>
      <c r="AE8" s="442">
        <v>6.8381591593213607E-5</v>
      </c>
      <c r="AF8" s="442">
        <v>7.7859416003977448E-4</v>
      </c>
      <c r="AG8" s="442">
        <v>8.6559414126584407E-5</v>
      </c>
      <c r="AH8" s="442">
        <v>3.669307105449695E-4</v>
      </c>
      <c r="AI8" s="442">
        <v>3.9104570615239217E-4</v>
      </c>
      <c r="AJ8" s="442">
        <v>2.2787351799008989E-4</v>
      </c>
      <c r="AK8" s="442">
        <v>2.0560395389669476E-4</v>
      </c>
      <c r="AL8" s="442">
        <v>1.7139711840311053E-4</v>
      </c>
      <c r="AM8" s="442">
        <v>5.8520988941783501E-4</v>
      </c>
      <c r="AN8" s="442">
        <v>6.3471868568256643E-4</v>
      </c>
      <c r="AO8" s="442">
        <v>5.9368469829589163E-4</v>
      </c>
      <c r="AP8" s="318">
        <f t="shared" si="0"/>
        <v>1.5608555327669782</v>
      </c>
    </row>
    <row r="9" spans="1:42" ht="12.5" x14ac:dyDescent="0.2">
      <c r="A9" s="267" t="s">
        <v>448</v>
      </c>
      <c r="B9" s="272" t="s">
        <v>190</v>
      </c>
      <c r="C9" s="442">
        <v>2.7496811714015537E-2</v>
      </c>
      <c r="D9" s="442">
        <v>2.0514948681821343E-6</v>
      </c>
      <c r="E9" s="442">
        <v>0</v>
      </c>
      <c r="F9" s="442">
        <v>1.4672803098318698E-5</v>
      </c>
      <c r="G9" s="442">
        <v>1.0415243407472072</v>
      </c>
      <c r="H9" s="442">
        <v>5.7840705785963524E-4</v>
      </c>
      <c r="I9" s="442">
        <v>4.5012842541286758E-4</v>
      </c>
      <c r="J9" s="442">
        <v>1.5234371156263682E-3</v>
      </c>
      <c r="K9" s="442">
        <v>5.105038019456783E-6</v>
      </c>
      <c r="L9" s="442">
        <v>9.6915960254343068E-6</v>
      </c>
      <c r="M9" s="442">
        <v>1.1234089368205163E-4</v>
      </c>
      <c r="N9" s="442">
        <v>6.9966693096918326E-6</v>
      </c>
      <c r="O9" s="442">
        <v>1.6564668846841948E-5</v>
      </c>
      <c r="P9" s="442">
        <v>6.5775008313059638E-6</v>
      </c>
      <c r="Q9" s="442">
        <v>1.0393432225255397E-5</v>
      </c>
      <c r="R9" s="442">
        <v>9.5087174657236332E-6</v>
      </c>
      <c r="S9" s="442">
        <v>8.3793404949021004E-6</v>
      </c>
      <c r="T9" s="442">
        <v>1.0953199021605308E-5</v>
      </c>
      <c r="U9" s="442">
        <v>9.4301972805560367E-6</v>
      </c>
      <c r="V9" s="442">
        <v>1.0567217406200378E-5</v>
      </c>
      <c r="W9" s="442">
        <v>6.0558638498155915E-6</v>
      </c>
      <c r="X9" s="442">
        <v>4.1208269774843485E-4</v>
      </c>
      <c r="Y9" s="442">
        <v>2.9635561199697627E-5</v>
      </c>
      <c r="Z9" s="442">
        <v>9.2103938259373833E-6</v>
      </c>
      <c r="AA9" s="442">
        <v>1.3936031746443754E-5</v>
      </c>
      <c r="AB9" s="442">
        <v>1.9467181775434509E-5</v>
      </c>
      <c r="AC9" s="442">
        <v>5.2121125330493438E-5</v>
      </c>
      <c r="AD9" s="442">
        <v>1.6978648491476741E-5</v>
      </c>
      <c r="AE9" s="442">
        <v>7.8219576527728777E-6</v>
      </c>
      <c r="AF9" s="442">
        <v>4.1526946804322459E-5</v>
      </c>
      <c r="AG9" s="442">
        <v>8.3467225826939226E-5</v>
      </c>
      <c r="AH9" s="442">
        <v>7.8062749780401298E-5</v>
      </c>
      <c r="AI9" s="442">
        <v>1.4579692395577562E-3</v>
      </c>
      <c r="AJ9" s="442">
        <v>1.6065282133313355E-3</v>
      </c>
      <c r="AK9" s="442">
        <v>5.07448265840978E-4</v>
      </c>
      <c r="AL9" s="442">
        <v>2.2373737343547114E-5</v>
      </c>
      <c r="AM9" s="442">
        <v>2.5525281173121629E-2</v>
      </c>
      <c r="AN9" s="442">
        <v>8.5582008839515337E-5</v>
      </c>
      <c r="AO9" s="442">
        <v>5.3065232159645655E-4</v>
      </c>
      <c r="AP9" s="318">
        <f t="shared" si="0"/>
        <v>1.1017819068507637</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7.5129165348942224E-3</v>
      </c>
      <c r="D11" s="442">
        <v>1.0912572122117926E-4</v>
      </c>
      <c r="E11" s="442">
        <v>0</v>
      </c>
      <c r="F11" s="442">
        <v>2.0250214894024596E-3</v>
      </c>
      <c r="G11" s="442">
        <v>5.4607321114208745E-3</v>
      </c>
      <c r="H11" s="442">
        <v>2.3744251215015067E-3</v>
      </c>
      <c r="I11" s="442">
        <v>1.0805362417138915</v>
      </c>
      <c r="J11" s="442">
        <v>4.0136303411405184E-3</v>
      </c>
      <c r="K11" s="442">
        <v>6.1356491054228657E-4</v>
      </c>
      <c r="L11" s="442">
        <v>2.1494672883432355E-3</v>
      </c>
      <c r="M11" s="442">
        <v>6.4998969134002519E-3</v>
      </c>
      <c r="N11" s="442">
        <v>6.1836618156229848E-4</v>
      </c>
      <c r="O11" s="442">
        <v>1.6707410468439459E-3</v>
      </c>
      <c r="P11" s="442">
        <v>1.5023182955300292E-3</v>
      </c>
      <c r="Q11" s="442">
        <v>1.2352906599128045E-3</v>
      </c>
      <c r="R11" s="442">
        <v>1.1379714558405411E-3</v>
      </c>
      <c r="S11" s="442">
        <v>2.5389067577370819E-3</v>
      </c>
      <c r="T11" s="442">
        <v>2.4534644436161697E-3</v>
      </c>
      <c r="U11" s="442">
        <v>2.781834774490872E-3</v>
      </c>
      <c r="V11" s="442">
        <v>2.3273413342580996E-3</v>
      </c>
      <c r="W11" s="442">
        <v>1.0476032718865088E-3</v>
      </c>
      <c r="X11" s="442">
        <v>1.9237843776087657E-2</v>
      </c>
      <c r="Y11" s="442">
        <v>1.3136697188927264E-2</v>
      </c>
      <c r="Z11" s="442">
        <v>1.7017741279982538E-3</v>
      </c>
      <c r="AA11" s="442">
        <v>1.6490151871983469E-3</v>
      </c>
      <c r="AB11" s="442">
        <v>4.0363088439508881E-3</v>
      </c>
      <c r="AC11" s="442">
        <v>3.6704621013448277E-3</v>
      </c>
      <c r="AD11" s="442">
        <v>3.7868719369001549E-3</v>
      </c>
      <c r="AE11" s="442">
        <v>5.9833985942080333E-4</v>
      </c>
      <c r="AF11" s="442">
        <v>2.2089541097174751E-3</v>
      </c>
      <c r="AG11" s="442">
        <v>3.4409044024384409E-3</v>
      </c>
      <c r="AH11" s="442">
        <v>2.339822223277813E-3</v>
      </c>
      <c r="AI11" s="442">
        <v>3.6462992702420167E-3</v>
      </c>
      <c r="AJ11" s="442">
        <v>2.3518002867800709E-3</v>
      </c>
      <c r="AK11" s="442">
        <v>8.3507662718475643E-3</v>
      </c>
      <c r="AL11" s="442">
        <v>2.027179596006777E-3</v>
      </c>
      <c r="AM11" s="442">
        <v>3.1156325520478442E-3</v>
      </c>
      <c r="AN11" s="442">
        <v>0.14785331932440857</v>
      </c>
      <c r="AO11" s="442">
        <v>2.6123795265930776E-2</v>
      </c>
      <c r="AP11" s="318">
        <f t="shared" si="0"/>
        <v>1.3517608514260309</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4.0515941178283937E-4</v>
      </c>
      <c r="D13" s="442">
        <v>1.2663377861315479E-4</v>
      </c>
      <c r="E13" s="442">
        <v>0</v>
      </c>
      <c r="F13" s="442">
        <v>1.3939535548581992E-3</v>
      </c>
      <c r="G13" s="442">
        <v>2.8772943518245032E-4</v>
      </c>
      <c r="H13" s="442">
        <v>3.214196392905571E-4</v>
      </c>
      <c r="I13" s="442">
        <v>3.2076700178765505E-4</v>
      </c>
      <c r="J13" s="442">
        <v>3.7792903749591495E-3</v>
      </c>
      <c r="K13" s="442">
        <v>1.0032403062273785</v>
      </c>
      <c r="L13" s="442">
        <v>9.5487466855717187E-5</v>
      </c>
      <c r="M13" s="442">
        <v>1.1938287470633555E-3</v>
      </c>
      <c r="N13" s="442">
        <v>1.2549138500561718E-3</v>
      </c>
      <c r="O13" s="442">
        <v>2.9157935356771182E-4</v>
      </c>
      <c r="P13" s="442">
        <v>2.443787001996287E-4</v>
      </c>
      <c r="Q13" s="442">
        <v>1.3651077450775335E-4</v>
      </c>
      <c r="R13" s="442">
        <v>1.1216429421981125E-4</v>
      </c>
      <c r="S13" s="442">
        <v>1.1148240844919585E-4</v>
      </c>
      <c r="T13" s="442">
        <v>1.2125959782054566E-4</v>
      </c>
      <c r="U13" s="442">
        <v>1.1196233213399923E-4</v>
      </c>
      <c r="V13" s="442">
        <v>7.1010996197984902E-5</v>
      </c>
      <c r="W13" s="442">
        <v>1.5418884974412967E-4</v>
      </c>
      <c r="X13" s="442">
        <v>2.7318508558234086E-4</v>
      </c>
      <c r="Y13" s="442">
        <v>6.8490458463438557E-4</v>
      </c>
      <c r="Z13" s="442">
        <v>2.9174210163466154E-3</v>
      </c>
      <c r="AA13" s="442">
        <v>6.1344462174139013E-4</v>
      </c>
      <c r="AB13" s="442">
        <v>6.4570626628818585E-4</v>
      </c>
      <c r="AC13" s="442">
        <v>1.3370781194814975E-4</v>
      </c>
      <c r="AD13" s="442">
        <v>8.5849464829746387E-5</v>
      </c>
      <c r="AE13" s="442">
        <v>2.3065218350135743E-5</v>
      </c>
      <c r="AF13" s="442">
        <v>2.5633572229009109E-3</v>
      </c>
      <c r="AG13" s="442">
        <v>4.3097759904986793E-5</v>
      </c>
      <c r="AH13" s="442">
        <v>5.6476481828531835E-4</v>
      </c>
      <c r="AI13" s="442">
        <v>1.8570666151427996E-4</v>
      </c>
      <c r="AJ13" s="442">
        <v>1.5403682179447546E-4</v>
      </c>
      <c r="AK13" s="442">
        <v>2.1400649341585221E-4</v>
      </c>
      <c r="AL13" s="442">
        <v>1.5713136642842834E-4</v>
      </c>
      <c r="AM13" s="442">
        <v>3.1257984442203859E-4</v>
      </c>
      <c r="AN13" s="442">
        <v>1.4248703615694905E-4</v>
      </c>
      <c r="AO13" s="442">
        <v>9.2027916837890465E-4</v>
      </c>
      <c r="AP13" s="318">
        <f t="shared" si="0"/>
        <v>1.0234884788892125</v>
      </c>
    </row>
    <row r="14" spans="1:42" ht="12.5" x14ac:dyDescent="0.2">
      <c r="A14" s="281" t="s">
        <v>453</v>
      </c>
      <c r="B14" s="283" t="s">
        <v>454</v>
      </c>
      <c r="C14" s="442">
        <v>1.9928323661038854E-3</v>
      </c>
      <c r="D14" s="442">
        <v>3.7854304189569482E-5</v>
      </c>
      <c r="E14" s="442">
        <v>0</v>
      </c>
      <c r="F14" s="442">
        <v>1.5917114577304965E-3</v>
      </c>
      <c r="G14" s="442">
        <v>4.2155753730224385E-3</v>
      </c>
      <c r="H14" s="442">
        <v>2.5162913538290949E-3</v>
      </c>
      <c r="I14" s="442">
        <v>5.3210796117657728E-3</v>
      </c>
      <c r="J14" s="442">
        <v>3.9510810286222577E-3</v>
      </c>
      <c r="K14" s="442">
        <v>4.6975116629623212E-4</v>
      </c>
      <c r="L14" s="442">
        <v>1.0516552092475866</v>
      </c>
      <c r="M14" s="442">
        <v>2.0559984349275721E-3</v>
      </c>
      <c r="N14" s="442">
        <v>3.7096161270954255E-4</v>
      </c>
      <c r="O14" s="442">
        <v>1.7063696159194688E-3</v>
      </c>
      <c r="P14" s="442">
        <v>1.1773390231055599E-3</v>
      </c>
      <c r="Q14" s="442">
        <v>3.0852941021607904E-3</v>
      </c>
      <c r="R14" s="442">
        <v>4.5600355659846841E-3</v>
      </c>
      <c r="S14" s="442">
        <v>8.899271096524719E-3</v>
      </c>
      <c r="T14" s="442">
        <v>4.4739627711929096E-3</v>
      </c>
      <c r="U14" s="442">
        <v>8.7738969993826944E-3</v>
      </c>
      <c r="V14" s="442">
        <v>8.9222453786683264E-3</v>
      </c>
      <c r="W14" s="442">
        <v>8.5044410357725132E-3</v>
      </c>
      <c r="X14" s="442">
        <v>1.3070122255708897E-2</v>
      </c>
      <c r="Y14" s="442">
        <v>3.3477462689341726E-3</v>
      </c>
      <c r="Z14" s="442">
        <v>5.6485251294517355E-4</v>
      </c>
      <c r="AA14" s="442">
        <v>8.3727034396046136E-3</v>
      </c>
      <c r="AB14" s="442">
        <v>3.3858097453157337E-3</v>
      </c>
      <c r="AC14" s="442">
        <v>1.4914552091934874E-3</v>
      </c>
      <c r="AD14" s="442">
        <v>1.2290136142563161E-3</v>
      </c>
      <c r="AE14" s="442">
        <v>2.5261288605142119E-4</v>
      </c>
      <c r="AF14" s="442">
        <v>7.6625766935885448E-4</v>
      </c>
      <c r="AG14" s="442">
        <v>1.9649366184103364E-3</v>
      </c>
      <c r="AH14" s="442">
        <v>9.4274801751154645E-4</v>
      </c>
      <c r="AI14" s="442">
        <v>9.9370929447379231E-4</v>
      </c>
      <c r="AJ14" s="442">
        <v>8.3657863279359035E-4</v>
      </c>
      <c r="AK14" s="442">
        <v>2.5621346761683836E-3</v>
      </c>
      <c r="AL14" s="442">
        <v>4.4901722922091264E-3</v>
      </c>
      <c r="AM14" s="442">
        <v>1.0780382750107897E-3</v>
      </c>
      <c r="AN14" s="442">
        <v>9.4507385616759247E-3</v>
      </c>
      <c r="AO14" s="442">
        <v>3.6891901791875304E-3</v>
      </c>
      <c r="AP14" s="318">
        <f t="shared" si="0"/>
        <v>1.1790808315151169</v>
      </c>
    </row>
    <row r="15" spans="1:42" ht="12.5" x14ac:dyDescent="0.2">
      <c r="A15" s="281" t="s">
        <v>455</v>
      </c>
      <c r="B15" s="283" t="s">
        <v>31</v>
      </c>
      <c r="C15" s="442">
        <v>5.9533776754912423E-4</v>
      </c>
      <c r="D15" s="442">
        <v>3.8048832896248355E-6</v>
      </c>
      <c r="E15" s="442">
        <v>0</v>
      </c>
      <c r="F15" s="442">
        <v>2.2755993366122489E-4</v>
      </c>
      <c r="G15" s="442">
        <v>5.3023901750734318E-4</v>
      </c>
      <c r="H15" s="442">
        <v>2.37794754321949E-4</v>
      </c>
      <c r="I15" s="442">
        <v>6.3797190699439298E-4</v>
      </c>
      <c r="J15" s="442">
        <v>1.4163323582630895E-3</v>
      </c>
      <c r="K15" s="442">
        <v>6.5680701595973953E-5</v>
      </c>
      <c r="L15" s="442">
        <v>8.3987276265904244E-4</v>
      </c>
      <c r="M15" s="442">
        <v>1.0172533971988507</v>
      </c>
      <c r="N15" s="442">
        <v>1.1903975385286515E-3</v>
      </c>
      <c r="O15" s="442">
        <v>1.988632811335603E-3</v>
      </c>
      <c r="P15" s="442">
        <v>8.4941549417674289E-4</v>
      </c>
      <c r="Q15" s="442">
        <v>1.4637825582663616E-3</v>
      </c>
      <c r="R15" s="442">
        <v>1.0186971573776773E-3</v>
      </c>
      <c r="S15" s="442">
        <v>4.2318424838404811E-3</v>
      </c>
      <c r="T15" s="442">
        <v>7.3624920697045963E-3</v>
      </c>
      <c r="U15" s="442">
        <v>2.1061267094850808E-3</v>
      </c>
      <c r="V15" s="442">
        <v>8.3555487770073042E-4</v>
      </c>
      <c r="W15" s="442">
        <v>1.3494876132941066E-3</v>
      </c>
      <c r="X15" s="442">
        <v>1.5580540373046051E-3</v>
      </c>
      <c r="Y15" s="442">
        <v>1.1339833665189184E-2</v>
      </c>
      <c r="Z15" s="442">
        <v>2.089281701239813E-4</v>
      </c>
      <c r="AA15" s="442">
        <v>1.3278904643717153E-3</v>
      </c>
      <c r="AB15" s="442">
        <v>3.1161978914173076E-4</v>
      </c>
      <c r="AC15" s="442">
        <v>1.2445134124982108E-4</v>
      </c>
      <c r="AD15" s="442">
        <v>1.0097033052803696E-4</v>
      </c>
      <c r="AE15" s="442">
        <v>1.4069684752572294E-4</v>
      </c>
      <c r="AF15" s="442">
        <v>7.7019537516521882E-5</v>
      </c>
      <c r="AG15" s="442">
        <v>8.7874993273985542E-5</v>
      </c>
      <c r="AH15" s="442">
        <v>2.0243917349035341E-4</v>
      </c>
      <c r="AI15" s="442">
        <v>4.9081544441235427E-4</v>
      </c>
      <c r="AJ15" s="442">
        <v>2.6976621457668959E-4</v>
      </c>
      <c r="AK15" s="442">
        <v>3.3664752583513192E-4</v>
      </c>
      <c r="AL15" s="442">
        <v>4.21357835668181E-4</v>
      </c>
      <c r="AM15" s="442">
        <v>3.6857310440138844E-4</v>
      </c>
      <c r="AN15" s="442">
        <v>8.2961906249676598E-4</v>
      </c>
      <c r="AO15" s="442">
        <v>1.0812587428565754E-3</v>
      </c>
      <c r="AP15" s="318">
        <f t="shared" si="0"/>
        <v>1.0624009781355086</v>
      </c>
    </row>
    <row r="16" spans="1:42" ht="12.5" x14ac:dyDescent="0.2">
      <c r="A16" s="281" t="s">
        <v>456</v>
      </c>
      <c r="B16" s="283" t="s">
        <v>32</v>
      </c>
      <c r="C16" s="442">
        <v>5.561742516495643E-5</v>
      </c>
      <c r="D16" s="442">
        <v>4.5315845671520343E-6</v>
      </c>
      <c r="E16" s="442">
        <v>0</v>
      </c>
      <c r="F16" s="442">
        <v>9.4473212996503211E-4</v>
      </c>
      <c r="G16" s="442">
        <v>9.7565462599853516E-5</v>
      </c>
      <c r="H16" s="442">
        <v>6.4311862583933278E-5</v>
      </c>
      <c r="I16" s="442">
        <v>1.6628537574990229E-3</v>
      </c>
      <c r="J16" s="442">
        <v>1.1204469274137246E-4</v>
      </c>
      <c r="K16" s="442">
        <v>2.6414591524274327E-4</v>
      </c>
      <c r="L16" s="442">
        <v>4.1960382408927279E-4</v>
      </c>
      <c r="M16" s="442">
        <v>1.9574470779300996E-3</v>
      </c>
      <c r="N16" s="442">
        <v>1.1135541520359562</v>
      </c>
      <c r="O16" s="442">
        <v>4.0439757325182993E-4</v>
      </c>
      <c r="P16" s="442">
        <v>5.0328601434038264E-2</v>
      </c>
      <c r="Q16" s="442">
        <v>2.6193391623969737E-2</v>
      </c>
      <c r="R16" s="442">
        <v>2.0702765619881155E-2</v>
      </c>
      <c r="S16" s="442">
        <v>5.6191957728037858E-3</v>
      </c>
      <c r="T16" s="442">
        <v>1.5824072964681305E-3</v>
      </c>
      <c r="U16" s="442">
        <v>1.0644125603891745E-2</v>
      </c>
      <c r="V16" s="442">
        <v>2.3598334771776854E-3</v>
      </c>
      <c r="W16" s="442">
        <v>1.29569794461561E-2</v>
      </c>
      <c r="X16" s="442">
        <v>1.323195215034478E-3</v>
      </c>
      <c r="Y16" s="442">
        <v>5.9774234479662699E-3</v>
      </c>
      <c r="Z16" s="442">
        <v>2.3394243709177605E-4</v>
      </c>
      <c r="AA16" s="442">
        <v>2.7316893075666419E-4</v>
      </c>
      <c r="AB16" s="442">
        <v>7.3905911004027455E-5</v>
      </c>
      <c r="AC16" s="442">
        <v>8.3301409043615691E-5</v>
      </c>
      <c r="AD16" s="442">
        <v>7.4541791206662379E-5</v>
      </c>
      <c r="AE16" s="442">
        <v>7.0373040755314419E-5</v>
      </c>
      <c r="AF16" s="442">
        <v>9.1729632951099372E-5</v>
      </c>
      <c r="AG16" s="442">
        <v>7.3863668733853999E-5</v>
      </c>
      <c r="AH16" s="442">
        <v>1.6634406411840399E-4</v>
      </c>
      <c r="AI16" s="442">
        <v>9.100914914084702E-5</v>
      </c>
      <c r="AJ16" s="442">
        <v>8.5461702643569576E-5</v>
      </c>
      <c r="AK16" s="442">
        <v>1.2215704360020124E-4</v>
      </c>
      <c r="AL16" s="442">
        <v>4.0166053987248187E-4</v>
      </c>
      <c r="AM16" s="442">
        <v>6.4785346024482122E-5</v>
      </c>
      <c r="AN16" s="442">
        <v>3.3945804558228193E-4</v>
      </c>
      <c r="AO16" s="442">
        <v>9.8890239233870997E-4</v>
      </c>
      <c r="AP16" s="318">
        <f t="shared" si="0"/>
        <v>1.2594750249915043</v>
      </c>
    </row>
    <row r="17" spans="1:42" ht="12.5" x14ac:dyDescent="0.2">
      <c r="A17" s="281" t="s">
        <v>457</v>
      </c>
      <c r="B17" s="283" t="s">
        <v>33</v>
      </c>
      <c r="C17" s="442">
        <v>1.4224616676174587E-5</v>
      </c>
      <c r="D17" s="442">
        <v>8.5296854643235755E-7</v>
      </c>
      <c r="E17" s="442">
        <v>0</v>
      </c>
      <c r="F17" s="442">
        <v>8.1444172709964645E-5</v>
      </c>
      <c r="G17" s="442">
        <v>1.2955785050013747E-4</v>
      </c>
      <c r="H17" s="442">
        <v>2.6004633389733281E-5</v>
      </c>
      <c r="I17" s="442">
        <v>1.6794934999749339E-4</v>
      </c>
      <c r="J17" s="442">
        <v>3.6763678017958767E-4</v>
      </c>
      <c r="K17" s="442">
        <v>2.4965756180845719E-5</v>
      </c>
      <c r="L17" s="442">
        <v>1.9521102637239416E-4</v>
      </c>
      <c r="M17" s="442">
        <v>7.4469955070724481E-4</v>
      </c>
      <c r="N17" s="442">
        <v>6.6642607273984271E-4</v>
      </c>
      <c r="O17" s="442">
        <v>1.0281219819486991</v>
      </c>
      <c r="P17" s="442">
        <v>4.6727728248320225E-3</v>
      </c>
      <c r="Q17" s="442">
        <v>2.8056234743230051E-3</v>
      </c>
      <c r="R17" s="442">
        <v>1.481897205601087E-3</v>
      </c>
      <c r="S17" s="442">
        <v>2.8230549527700445E-3</v>
      </c>
      <c r="T17" s="442">
        <v>3.3611644607830543E-3</v>
      </c>
      <c r="U17" s="442">
        <v>4.8693400634789727E-3</v>
      </c>
      <c r="V17" s="442">
        <v>3.0569843516380989E-3</v>
      </c>
      <c r="W17" s="442">
        <v>1.94848067713442E-3</v>
      </c>
      <c r="X17" s="442">
        <v>1.3511327637068804E-3</v>
      </c>
      <c r="Y17" s="442">
        <v>7.6074994085145828E-4</v>
      </c>
      <c r="Z17" s="442">
        <v>3.630751874282741E-5</v>
      </c>
      <c r="AA17" s="442">
        <v>4.7471523212550847E-5</v>
      </c>
      <c r="AB17" s="442">
        <v>2.3613534587630628E-5</v>
      </c>
      <c r="AC17" s="442">
        <v>2.5654163696459557E-5</v>
      </c>
      <c r="AD17" s="442">
        <v>3.4536949470882988E-5</v>
      </c>
      <c r="AE17" s="442">
        <v>1.1531017997554731E-5</v>
      </c>
      <c r="AF17" s="442">
        <v>1.7266033662976737E-5</v>
      </c>
      <c r="AG17" s="442">
        <v>3.4380018563525377E-5</v>
      </c>
      <c r="AH17" s="442">
        <v>6.1146650763724186E-5</v>
      </c>
      <c r="AI17" s="442">
        <v>3.7448227077590426E-5</v>
      </c>
      <c r="AJ17" s="442">
        <v>1.4135413699319256E-4</v>
      </c>
      <c r="AK17" s="442">
        <v>6.7683455355154755E-5</v>
      </c>
      <c r="AL17" s="442">
        <v>1.6026487684292959E-4</v>
      </c>
      <c r="AM17" s="442">
        <v>4.2956576607140242E-5</v>
      </c>
      <c r="AN17" s="442">
        <v>1.8027724575111318E-4</v>
      </c>
      <c r="AO17" s="442">
        <v>2.9188555100577961E-4</v>
      </c>
      <c r="AP17" s="318">
        <f t="shared" si="0"/>
        <v>1.0585940473711435</v>
      </c>
    </row>
    <row r="18" spans="1:42" ht="12.5" x14ac:dyDescent="0.2">
      <c r="A18" s="281" t="s">
        <v>458</v>
      </c>
      <c r="B18" s="283" t="s">
        <v>34</v>
      </c>
      <c r="C18" s="442">
        <v>2.6470847927826486E-4</v>
      </c>
      <c r="D18" s="442">
        <v>1.1520973893235218E-5</v>
      </c>
      <c r="E18" s="442">
        <v>0</v>
      </c>
      <c r="F18" s="442">
        <v>3.0831553588731788E-3</v>
      </c>
      <c r="G18" s="442">
        <v>1.1927164751619661E-3</v>
      </c>
      <c r="H18" s="442">
        <v>3.6941739633360317E-4</v>
      </c>
      <c r="I18" s="442">
        <v>1.1405439267362977E-3</v>
      </c>
      <c r="J18" s="442">
        <v>1.1095303923229604E-3</v>
      </c>
      <c r="K18" s="442">
        <v>1.0184073325108993E-3</v>
      </c>
      <c r="L18" s="442">
        <v>3.1997025289347183E-4</v>
      </c>
      <c r="M18" s="442">
        <v>1.4885922208450783E-3</v>
      </c>
      <c r="N18" s="442">
        <v>2.6994684726944381E-4</v>
      </c>
      <c r="O18" s="442">
        <v>5.29358107504596E-4</v>
      </c>
      <c r="P18" s="442">
        <v>1.0083251399113606</v>
      </c>
      <c r="Q18" s="442">
        <v>4.3916443573841684E-3</v>
      </c>
      <c r="R18" s="442">
        <v>3.9218234739968588E-3</v>
      </c>
      <c r="S18" s="442">
        <v>4.9007502643578843E-3</v>
      </c>
      <c r="T18" s="442">
        <v>2.5763521642737388E-3</v>
      </c>
      <c r="U18" s="442">
        <v>3.4763554632258544E-3</v>
      </c>
      <c r="V18" s="442">
        <v>3.3440736696855287E-3</v>
      </c>
      <c r="W18" s="442">
        <v>1.3868801307104347E-3</v>
      </c>
      <c r="X18" s="442">
        <v>2.0835580457072359E-3</v>
      </c>
      <c r="Y18" s="442">
        <v>1.1564349336190992E-2</v>
      </c>
      <c r="Z18" s="442">
        <v>6.0347557684546681E-4</v>
      </c>
      <c r="AA18" s="442">
        <v>4.1209789728144955E-4</v>
      </c>
      <c r="AB18" s="442">
        <v>9.6012808648941077E-5</v>
      </c>
      <c r="AC18" s="442">
        <v>4.3712301363019038E-4</v>
      </c>
      <c r="AD18" s="442">
        <v>1.0919258695014451E-4</v>
      </c>
      <c r="AE18" s="442">
        <v>1.6333476847642768E-4</v>
      </c>
      <c r="AF18" s="442">
        <v>2.3321085390884389E-4</v>
      </c>
      <c r="AG18" s="442">
        <v>8.980807787478574E-5</v>
      </c>
      <c r="AH18" s="442">
        <v>6.6460797048712003E-4</v>
      </c>
      <c r="AI18" s="442">
        <v>1.5679993930514148E-4</v>
      </c>
      <c r="AJ18" s="442">
        <v>1.4364755593271244E-4</v>
      </c>
      <c r="AK18" s="442">
        <v>4.9346605960529468E-4</v>
      </c>
      <c r="AL18" s="442">
        <v>3.651164715680863E-4</v>
      </c>
      <c r="AM18" s="442">
        <v>3.8864756521492656E-4</v>
      </c>
      <c r="AN18" s="442">
        <v>3.2445441370317676E-4</v>
      </c>
      <c r="AO18" s="442">
        <v>7.7977892637658684E-4</v>
      </c>
      <c r="AP18" s="318">
        <f t="shared" si="0"/>
        <v>1.0614497901399482</v>
      </c>
    </row>
    <row r="19" spans="1:42" ht="12.5" x14ac:dyDescent="0.2">
      <c r="A19" s="281" t="s">
        <v>459</v>
      </c>
      <c r="B19" s="285" t="s">
        <v>268</v>
      </c>
      <c r="C19" s="442">
        <v>3.4046655665323689E-5</v>
      </c>
      <c r="D19" s="442">
        <v>4.4457054331018406E-6</v>
      </c>
      <c r="E19" s="442">
        <v>0</v>
      </c>
      <c r="F19" s="442">
        <v>4.60256210676719E-4</v>
      </c>
      <c r="G19" s="442">
        <v>4.1323790068382662E-5</v>
      </c>
      <c r="H19" s="442">
        <v>4.5798805321304086E-5</v>
      </c>
      <c r="I19" s="442">
        <v>1.4888395999453077E-4</v>
      </c>
      <c r="J19" s="442">
        <v>6.8526566201322658E-5</v>
      </c>
      <c r="K19" s="442">
        <v>1.3053926034764149E-4</v>
      </c>
      <c r="L19" s="442">
        <v>1.1967607849658678E-4</v>
      </c>
      <c r="M19" s="442">
        <v>4.1877545463856592E-4</v>
      </c>
      <c r="N19" s="442">
        <v>6.0620757730294558E-5</v>
      </c>
      <c r="O19" s="442">
        <v>6.054545469848329E-5</v>
      </c>
      <c r="P19" s="442">
        <v>1.9480243926717447E-4</v>
      </c>
      <c r="Q19" s="442">
        <v>1.0224701758461323</v>
      </c>
      <c r="R19" s="442">
        <v>5.6837325779118576E-3</v>
      </c>
      <c r="S19" s="442">
        <v>2.2915091030261156E-3</v>
      </c>
      <c r="T19" s="442">
        <v>4.0581971997940181E-4</v>
      </c>
      <c r="U19" s="442">
        <v>2.0482342772077367E-3</v>
      </c>
      <c r="V19" s="442">
        <v>3.9537953416815227E-4</v>
      </c>
      <c r="W19" s="442">
        <v>1.2739711452920959E-3</v>
      </c>
      <c r="X19" s="442">
        <v>1.8277733078035831E-4</v>
      </c>
      <c r="Y19" s="442">
        <v>1.072031390889987E-3</v>
      </c>
      <c r="Z19" s="442">
        <v>1.5931532258562213E-4</v>
      </c>
      <c r="AA19" s="442">
        <v>1.7973022633275533E-3</v>
      </c>
      <c r="AB19" s="442">
        <v>8.7896983802160939E-5</v>
      </c>
      <c r="AC19" s="442">
        <v>1.0831304118552642E-4</v>
      </c>
      <c r="AD19" s="442">
        <v>1.4334265054353364E-4</v>
      </c>
      <c r="AE19" s="442">
        <v>3.3448857990135471E-5</v>
      </c>
      <c r="AF19" s="442">
        <v>8.9991242918243043E-5</v>
      </c>
      <c r="AG19" s="442">
        <v>2.5055303783953054E-4</v>
      </c>
      <c r="AH19" s="442">
        <v>1.7861944798860742E-4</v>
      </c>
      <c r="AI19" s="442">
        <v>8.2206464757105066E-5</v>
      </c>
      <c r="AJ19" s="442">
        <v>8.1200316418014547E-5</v>
      </c>
      <c r="AK19" s="442">
        <v>1.0607122088197801E-4</v>
      </c>
      <c r="AL19" s="442">
        <v>2.4231735679857251E-3</v>
      </c>
      <c r="AM19" s="442">
        <v>5.4712282109603426E-5</v>
      </c>
      <c r="AN19" s="442">
        <v>4.6600083684532937E-5</v>
      </c>
      <c r="AO19" s="442">
        <v>9.4396984192553229E-5</v>
      </c>
      <c r="AP19" s="318">
        <f t="shared" si="0"/>
        <v>1.0432546188479457</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2.8456029310715666E-4</v>
      </c>
      <c r="D21" s="442">
        <v>1.2411210631301343E-5</v>
      </c>
      <c r="E21" s="442">
        <v>0</v>
      </c>
      <c r="F21" s="442">
        <v>2.549445189530986E-4</v>
      </c>
      <c r="G21" s="442">
        <v>1.4465161750138323E-4</v>
      </c>
      <c r="H21" s="442">
        <v>1.2769360988307681E-4</v>
      </c>
      <c r="I21" s="442">
        <v>1.0759908762155262E-4</v>
      </c>
      <c r="J21" s="442">
        <v>1.3998295708491911E-4</v>
      </c>
      <c r="K21" s="442">
        <v>8.6851866385022683E-5</v>
      </c>
      <c r="L21" s="442">
        <v>1.2029449534106126E-4</v>
      </c>
      <c r="M21" s="442">
        <v>2.1624584461710418E-4</v>
      </c>
      <c r="N21" s="442">
        <v>6.7439975702641311E-5</v>
      </c>
      <c r="O21" s="442">
        <v>1.0362226444213462E-4</v>
      </c>
      <c r="P21" s="442">
        <v>1.1002078037075724E-4</v>
      </c>
      <c r="Q21" s="442">
        <v>1.8181393867298314E-3</v>
      </c>
      <c r="R21" s="442">
        <v>3.5572177254497316E-3</v>
      </c>
      <c r="S21" s="442">
        <v>1.0520033935670534</v>
      </c>
      <c r="T21" s="442">
        <v>2.3603909996588722E-4</v>
      </c>
      <c r="U21" s="442">
        <v>7.5823219769949747E-4</v>
      </c>
      <c r="V21" s="442">
        <v>9.2032569312779349E-4</v>
      </c>
      <c r="W21" s="442">
        <v>3.6558124158602053E-4</v>
      </c>
      <c r="X21" s="442">
        <v>3.4287841260190974E-4</v>
      </c>
      <c r="Y21" s="442">
        <v>4.4436196467658535E-4</v>
      </c>
      <c r="Z21" s="442">
        <v>2.3589502733014205E-4</v>
      </c>
      <c r="AA21" s="442">
        <v>4.1011097246887847E-4</v>
      </c>
      <c r="AB21" s="442">
        <v>3.1771973519861623E-4</v>
      </c>
      <c r="AC21" s="442">
        <v>9.5995137719846388E-4</v>
      </c>
      <c r="AD21" s="442">
        <v>3.7582421604630153E-4</v>
      </c>
      <c r="AE21" s="442">
        <v>6.2260426638926448E-5</v>
      </c>
      <c r="AF21" s="442">
        <v>2.5123128098292387E-4</v>
      </c>
      <c r="AG21" s="442">
        <v>5.4045593539708825E-4</v>
      </c>
      <c r="AH21" s="442">
        <v>2.1877247209013432E-3</v>
      </c>
      <c r="AI21" s="442">
        <v>2.4257505997790375E-4</v>
      </c>
      <c r="AJ21" s="442">
        <v>8.1226559373139464E-3</v>
      </c>
      <c r="AK21" s="442">
        <v>3.1993910561161406E-4</v>
      </c>
      <c r="AL21" s="442">
        <v>5.115782389570697E-3</v>
      </c>
      <c r="AM21" s="442">
        <v>6.2396680836106189E-4</v>
      </c>
      <c r="AN21" s="442">
        <v>3.3762028726648744E-3</v>
      </c>
      <c r="AO21" s="442">
        <v>4.0758711373703928E-3</v>
      </c>
      <c r="AP21" s="318">
        <f t="shared" si="0"/>
        <v>1.0853647836761948</v>
      </c>
    </row>
    <row r="22" spans="1:42" ht="12.5" x14ac:dyDescent="0.2">
      <c r="A22" s="281" t="s">
        <v>462</v>
      </c>
      <c r="B22" s="285" t="s">
        <v>280</v>
      </c>
      <c r="C22" s="442">
        <v>7.0978340538252664E-5</v>
      </c>
      <c r="D22" s="442">
        <v>7.9313917691494811E-6</v>
      </c>
      <c r="E22" s="442">
        <v>0</v>
      </c>
      <c r="F22" s="442">
        <v>1.2351043055849322E-4</v>
      </c>
      <c r="G22" s="442">
        <v>8.0987236121582331E-5</v>
      </c>
      <c r="H22" s="442">
        <v>8.4383968061925742E-5</v>
      </c>
      <c r="I22" s="442">
        <v>7.5421854430250451E-5</v>
      </c>
      <c r="J22" s="442">
        <v>8.0331735325735523E-5</v>
      </c>
      <c r="K22" s="442">
        <v>4.2455181947984463E-5</v>
      </c>
      <c r="L22" s="442">
        <v>5.339360766387783E-5</v>
      </c>
      <c r="M22" s="442">
        <v>1.3566225297380251E-4</v>
      </c>
      <c r="N22" s="442">
        <v>3.6564788009331979E-5</v>
      </c>
      <c r="O22" s="442">
        <v>6.9310721615127027E-5</v>
      </c>
      <c r="P22" s="442">
        <v>2.6623994527858835E-4</v>
      </c>
      <c r="Q22" s="442">
        <v>8.6855200759461263E-4</v>
      </c>
      <c r="R22" s="442">
        <v>1.0064757311292428E-3</v>
      </c>
      <c r="S22" s="442">
        <v>1.1136746440104438E-2</v>
      </c>
      <c r="T22" s="442">
        <v>1.0216806603185111</v>
      </c>
      <c r="U22" s="442">
        <v>1.1974817430024844E-2</v>
      </c>
      <c r="V22" s="442">
        <v>2.4719070317817303E-2</v>
      </c>
      <c r="W22" s="442">
        <v>1.3642044400519013E-3</v>
      </c>
      <c r="X22" s="442">
        <v>9.5114563220171429E-4</v>
      </c>
      <c r="Y22" s="442">
        <v>2.7538429735061417E-4</v>
      </c>
      <c r="Z22" s="442">
        <v>1.0929641128301899E-4</v>
      </c>
      <c r="AA22" s="442">
        <v>1.7380361561497351E-4</v>
      </c>
      <c r="AB22" s="442">
        <v>2.4869419644845146E-4</v>
      </c>
      <c r="AC22" s="442">
        <v>2.0226851841540443E-4</v>
      </c>
      <c r="AD22" s="442">
        <v>2.8798923325248248E-4</v>
      </c>
      <c r="AE22" s="442">
        <v>4.1147346585662247E-5</v>
      </c>
      <c r="AF22" s="442">
        <v>1.6054950426152857E-4</v>
      </c>
      <c r="AG22" s="442">
        <v>3.3829154864787188E-4</v>
      </c>
      <c r="AH22" s="442">
        <v>4.5781973481004895E-4</v>
      </c>
      <c r="AI22" s="442">
        <v>2.6296610600329339E-4</v>
      </c>
      <c r="AJ22" s="442">
        <v>2.1509454557111759E-4</v>
      </c>
      <c r="AK22" s="442">
        <v>3.1437606628272177E-4</v>
      </c>
      <c r="AL22" s="442">
        <v>2.1985821044620958E-3</v>
      </c>
      <c r="AM22" s="442">
        <v>1.3695536451127977E-4</v>
      </c>
      <c r="AN22" s="442">
        <v>1.0836069516166906E-2</v>
      </c>
      <c r="AO22" s="442">
        <v>8.4871175337305896E-4</v>
      </c>
      <c r="AP22" s="318">
        <f t="shared" si="0"/>
        <v>1.0910881318813967</v>
      </c>
    </row>
    <row r="23" spans="1:42" ht="12.5" x14ac:dyDescent="0.2">
      <c r="A23" s="281" t="s">
        <v>463</v>
      </c>
      <c r="B23" s="283" t="s">
        <v>35</v>
      </c>
      <c r="C23" s="442">
        <v>1.3084405357601114E-4</v>
      </c>
      <c r="D23" s="442">
        <v>1.8435277720867481E-5</v>
      </c>
      <c r="E23" s="442">
        <v>0</v>
      </c>
      <c r="F23" s="442">
        <v>3.3219638850700352E-4</v>
      </c>
      <c r="G23" s="442">
        <v>1.5752774755317634E-4</v>
      </c>
      <c r="H23" s="442">
        <v>1.7891696443562388E-4</v>
      </c>
      <c r="I23" s="442">
        <v>1.9952220742391349E-4</v>
      </c>
      <c r="J23" s="442">
        <v>2.202128631405557E-4</v>
      </c>
      <c r="K23" s="442">
        <v>1.1800431630496927E-4</v>
      </c>
      <c r="L23" s="442">
        <v>1.9071557061288365E-4</v>
      </c>
      <c r="M23" s="442">
        <v>3.0709560241593231E-4</v>
      </c>
      <c r="N23" s="442">
        <v>1.0191383723033828E-4</v>
      </c>
      <c r="O23" s="442">
        <v>1.5236510399683269E-4</v>
      </c>
      <c r="P23" s="442">
        <v>6.981817143687371E-4</v>
      </c>
      <c r="Q23" s="442">
        <v>1.4350920039978341E-2</v>
      </c>
      <c r="R23" s="442">
        <v>1.3696147779203699E-2</v>
      </c>
      <c r="S23" s="442">
        <v>1.1993209320462514E-2</v>
      </c>
      <c r="T23" s="442">
        <v>1.2475421731483367E-2</v>
      </c>
      <c r="U23" s="442">
        <v>1.0677245536978115</v>
      </c>
      <c r="V23" s="442">
        <v>1.1729926250026198E-2</v>
      </c>
      <c r="W23" s="442">
        <v>2.0418486906043226E-2</v>
      </c>
      <c r="X23" s="442">
        <v>1.4143474105154598E-3</v>
      </c>
      <c r="Y23" s="442">
        <v>5.2223989331857765E-3</v>
      </c>
      <c r="Z23" s="442">
        <v>4.1983595140498476E-4</v>
      </c>
      <c r="AA23" s="442">
        <v>7.7537945002865364E-4</v>
      </c>
      <c r="AB23" s="442">
        <v>3.2678285769690576E-4</v>
      </c>
      <c r="AC23" s="442">
        <v>5.1024304288033206E-4</v>
      </c>
      <c r="AD23" s="442">
        <v>5.3702469081658838E-4</v>
      </c>
      <c r="AE23" s="442">
        <v>1.3603666307865491E-4</v>
      </c>
      <c r="AF23" s="442">
        <v>3.7317217269753722E-4</v>
      </c>
      <c r="AG23" s="442">
        <v>9.1582458596892635E-4</v>
      </c>
      <c r="AH23" s="442">
        <v>1.5925103225432249E-3</v>
      </c>
      <c r="AI23" s="442">
        <v>6.2216120357752233E-4</v>
      </c>
      <c r="AJ23" s="442">
        <v>3.7418817637645512E-4</v>
      </c>
      <c r="AK23" s="442">
        <v>4.1759791428190888E-4</v>
      </c>
      <c r="AL23" s="442">
        <v>8.721669268440875E-3</v>
      </c>
      <c r="AM23" s="442">
        <v>2.8275457039457329E-4</v>
      </c>
      <c r="AN23" s="442">
        <v>2.9086885786177728E-4</v>
      </c>
      <c r="AO23" s="442">
        <v>1.0733141095643564E-3</v>
      </c>
      <c r="AP23" s="318">
        <f t="shared" si="0"/>
        <v>1.1781273934440457</v>
      </c>
    </row>
    <row r="24" spans="1:42" ht="12.5" x14ac:dyDescent="0.2">
      <c r="A24" s="281" t="s">
        <v>464</v>
      </c>
      <c r="B24" s="283" t="s">
        <v>465</v>
      </c>
      <c r="C24" s="442">
        <v>3.8180778648437147E-5</v>
      </c>
      <c r="D24" s="442">
        <v>1.3864587346975601E-5</v>
      </c>
      <c r="E24" s="442">
        <v>0</v>
      </c>
      <c r="F24" s="442">
        <v>7.7715469199185253E-5</v>
      </c>
      <c r="G24" s="442">
        <v>4.1520479334189422E-5</v>
      </c>
      <c r="H24" s="442">
        <v>4.490382698622871E-5</v>
      </c>
      <c r="I24" s="442">
        <v>4.4577410421042343E-5</v>
      </c>
      <c r="J24" s="442">
        <v>1.0209539780884238E-4</v>
      </c>
      <c r="K24" s="442">
        <v>2.9405190670244978E-5</v>
      </c>
      <c r="L24" s="442">
        <v>4.6830265885326909E-5</v>
      </c>
      <c r="M24" s="442">
        <v>7.3066190326876799E-5</v>
      </c>
      <c r="N24" s="442">
        <v>2.8099937653821503E-5</v>
      </c>
      <c r="O24" s="442">
        <v>3.7167109301054452E-5</v>
      </c>
      <c r="P24" s="442">
        <v>4.0999556369289593E-5</v>
      </c>
      <c r="Q24" s="442">
        <v>8.7581082738855327E-4</v>
      </c>
      <c r="R24" s="442">
        <v>2.6649082352317682E-4</v>
      </c>
      <c r="S24" s="442">
        <v>4.3266560034901268E-5</v>
      </c>
      <c r="T24" s="442">
        <v>1.0981036745283157E-4</v>
      </c>
      <c r="U24" s="442">
        <v>9.1861307998682446E-5</v>
      </c>
      <c r="V24" s="442">
        <v>1.0275487654608986</v>
      </c>
      <c r="W24" s="442">
        <v>7.1895217843491368E-3</v>
      </c>
      <c r="X24" s="442">
        <v>1.1522496988004839E-4</v>
      </c>
      <c r="Y24" s="442">
        <v>1.8599198366235918E-3</v>
      </c>
      <c r="Z24" s="442">
        <v>9.9400774591406197E-5</v>
      </c>
      <c r="AA24" s="442">
        <v>1.7778541400388016E-4</v>
      </c>
      <c r="AB24" s="442">
        <v>7.7499027302917412E-5</v>
      </c>
      <c r="AC24" s="442">
        <v>3.9733133268922757E-4</v>
      </c>
      <c r="AD24" s="442">
        <v>1.9762362592722996E-4</v>
      </c>
      <c r="AE24" s="442">
        <v>4.2022291170661663E-5</v>
      </c>
      <c r="AF24" s="442">
        <v>2.806509488039439E-4</v>
      </c>
      <c r="AG24" s="442">
        <v>1.7649546798740231E-4</v>
      </c>
      <c r="AH24" s="442">
        <v>1.8431428610063713E-3</v>
      </c>
      <c r="AI24" s="442">
        <v>1.4022163181472898E-4</v>
      </c>
      <c r="AJ24" s="442">
        <v>5.5471010057305491E-5</v>
      </c>
      <c r="AK24" s="442">
        <v>8.5913937389817829E-5</v>
      </c>
      <c r="AL24" s="442">
        <v>1.646630822477515E-3</v>
      </c>
      <c r="AM24" s="442">
        <v>1.5105451012317495E-4</v>
      </c>
      <c r="AN24" s="442">
        <v>2.698064537614327E-5</v>
      </c>
      <c r="AO24" s="442">
        <v>3.9789142341155673E-4</v>
      </c>
      <c r="AP24" s="318">
        <f t="shared" si="0"/>
        <v>1.0441173224388229</v>
      </c>
    </row>
    <row r="25" spans="1:42" ht="12.5" x14ac:dyDescent="0.2">
      <c r="A25" s="281" t="s">
        <v>466</v>
      </c>
      <c r="B25" s="283" t="s">
        <v>191</v>
      </c>
      <c r="C25" s="442">
        <v>1.3688543173459499E-4</v>
      </c>
      <c r="D25" s="442">
        <v>2.1696730194208487E-5</v>
      </c>
      <c r="E25" s="442">
        <v>0</v>
      </c>
      <c r="F25" s="442">
        <v>3.7717150910069962E-4</v>
      </c>
      <c r="G25" s="442">
        <v>1.7564163195346545E-4</v>
      </c>
      <c r="H25" s="442">
        <v>1.8817468693762315E-4</v>
      </c>
      <c r="I25" s="442">
        <v>1.3676530776614949E-4</v>
      </c>
      <c r="J25" s="442">
        <v>2.5560617395754305E-4</v>
      </c>
      <c r="K25" s="442">
        <v>1.3568440095976334E-4</v>
      </c>
      <c r="L25" s="442">
        <v>2.1637523586725611E-4</v>
      </c>
      <c r="M25" s="442">
        <v>3.2979486116894145E-4</v>
      </c>
      <c r="N25" s="442">
        <v>8.572058431744164E-5</v>
      </c>
      <c r="O25" s="442">
        <v>1.2633164262176668E-4</v>
      </c>
      <c r="P25" s="442">
        <v>1.6384811941923646E-4</v>
      </c>
      <c r="Q25" s="442">
        <v>2.2264741028961603E-4</v>
      </c>
      <c r="R25" s="442">
        <v>2.8449681212101965E-4</v>
      </c>
      <c r="S25" s="442">
        <v>1.9196797970846228E-4</v>
      </c>
      <c r="T25" s="442">
        <v>2.5505292089900909E-4</v>
      </c>
      <c r="U25" s="442">
        <v>2.3054858125827403E-4</v>
      </c>
      <c r="V25" s="442">
        <v>2.1259270855859678E-4</v>
      </c>
      <c r="W25" s="442">
        <v>1.0844260014212357</v>
      </c>
      <c r="X25" s="442">
        <v>2.3952532276145364E-4</v>
      </c>
      <c r="Y25" s="442">
        <v>5.3659870652434153E-4</v>
      </c>
      <c r="Z25" s="442">
        <v>4.462616634587441E-4</v>
      </c>
      <c r="AA25" s="442">
        <v>7.7876726556397888E-4</v>
      </c>
      <c r="AB25" s="442">
        <v>3.7142527159145374E-4</v>
      </c>
      <c r="AC25" s="442">
        <v>4.7666238401283904E-4</v>
      </c>
      <c r="AD25" s="442">
        <v>6.5074427352444851E-4</v>
      </c>
      <c r="AE25" s="442">
        <v>1.1025738361855032E-4</v>
      </c>
      <c r="AF25" s="442">
        <v>4.3919142795664101E-4</v>
      </c>
      <c r="AG25" s="442">
        <v>1.1679949381919435E-3</v>
      </c>
      <c r="AH25" s="442">
        <v>1.497252621059106E-3</v>
      </c>
      <c r="AI25" s="442">
        <v>3.3714089661313377E-4</v>
      </c>
      <c r="AJ25" s="442">
        <v>2.7569480720123879E-4</v>
      </c>
      <c r="AK25" s="442">
        <v>4.5429351024877101E-4</v>
      </c>
      <c r="AL25" s="442">
        <v>1.1455361520411534E-2</v>
      </c>
      <c r="AM25" s="442">
        <v>2.2198165894166011E-4</v>
      </c>
      <c r="AN25" s="442">
        <v>5.5360027912532073E-5</v>
      </c>
      <c r="AO25" s="442">
        <v>4.9118105483434197E-4</v>
      </c>
      <c r="AP25" s="318">
        <f t="shared" si="0"/>
        <v>1.1076875178296617</v>
      </c>
    </row>
    <row r="26" spans="1:42" ht="12.5" x14ac:dyDescent="0.2">
      <c r="A26" s="281" t="s">
        <v>467</v>
      </c>
      <c r="B26" s="283" t="s">
        <v>50</v>
      </c>
      <c r="C26" s="442">
        <v>1.8569686836123448E-3</v>
      </c>
      <c r="D26" s="442">
        <v>1.5655897217045384E-4</v>
      </c>
      <c r="E26" s="442">
        <v>0</v>
      </c>
      <c r="F26" s="442">
        <v>5.454707859133376E-3</v>
      </c>
      <c r="G26" s="442">
        <v>8.2869775045481663E-3</v>
      </c>
      <c r="H26" s="442">
        <v>1.3753253012241722E-2</v>
      </c>
      <c r="I26" s="442">
        <v>1.4238890696901613E-2</v>
      </c>
      <c r="J26" s="442">
        <v>3.4528783698604707E-3</v>
      </c>
      <c r="K26" s="442">
        <v>2.8831285136519621E-3</v>
      </c>
      <c r="L26" s="442">
        <v>2.3067332946799558E-3</v>
      </c>
      <c r="M26" s="442">
        <v>9.4072948119045402E-3</v>
      </c>
      <c r="N26" s="442">
        <v>7.4859434627241091E-3</v>
      </c>
      <c r="O26" s="442">
        <v>2.7028338018652114E-2</v>
      </c>
      <c r="P26" s="442">
        <v>3.4157177468551632E-3</v>
      </c>
      <c r="Q26" s="442">
        <v>2.1329515617464247E-3</v>
      </c>
      <c r="R26" s="442">
        <v>3.4581068514767809E-3</v>
      </c>
      <c r="S26" s="442">
        <v>7.2336815678370166E-3</v>
      </c>
      <c r="T26" s="442">
        <v>5.0679996170335338E-3</v>
      </c>
      <c r="U26" s="442">
        <v>4.3303609705756347E-3</v>
      </c>
      <c r="V26" s="442">
        <v>6.9356081546548412E-3</v>
      </c>
      <c r="W26" s="442">
        <v>2.0605637974352494E-3</v>
      </c>
      <c r="X26" s="442">
        <v>1.0393643920857714</v>
      </c>
      <c r="Y26" s="442">
        <v>4.1847107235129374E-3</v>
      </c>
      <c r="Z26" s="442">
        <v>7.6956027514419063E-3</v>
      </c>
      <c r="AA26" s="442">
        <v>3.3722939748658974E-3</v>
      </c>
      <c r="AB26" s="442">
        <v>5.5499110689390431E-3</v>
      </c>
      <c r="AC26" s="442">
        <v>6.233079827678809E-3</v>
      </c>
      <c r="AD26" s="442">
        <v>1.4882232449771056E-2</v>
      </c>
      <c r="AE26" s="442">
        <v>1.2565903311423075E-3</v>
      </c>
      <c r="AF26" s="442">
        <v>3.1691115634244105E-3</v>
      </c>
      <c r="AG26" s="442">
        <v>1.2058178146125129E-2</v>
      </c>
      <c r="AH26" s="442">
        <v>8.243546104413425E-3</v>
      </c>
      <c r="AI26" s="442">
        <v>1.2394927241574046E-2</v>
      </c>
      <c r="AJ26" s="442">
        <v>3.7070545423944956E-3</v>
      </c>
      <c r="AK26" s="442">
        <v>4.0469325719243825E-2</v>
      </c>
      <c r="AL26" s="442">
        <v>5.1001282283644391E-3</v>
      </c>
      <c r="AM26" s="442">
        <v>7.0257262403033201E-3</v>
      </c>
      <c r="AN26" s="442">
        <v>5.7912405364500125E-2</v>
      </c>
      <c r="AO26" s="442">
        <v>3.0316853634250233E-2</v>
      </c>
      <c r="AP26" s="318">
        <f t="shared" si="0"/>
        <v>1.3635658798311621</v>
      </c>
    </row>
    <row r="27" spans="1:42" ht="12.5" x14ac:dyDescent="0.2">
      <c r="A27" s="281" t="s">
        <v>468</v>
      </c>
      <c r="B27" s="283" t="s">
        <v>36</v>
      </c>
      <c r="C27" s="442">
        <v>3.218260478241725E-3</v>
      </c>
      <c r="D27" s="442">
        <v>1.1798825556833078E-4</v>
      </c>
      <c r="E27" s="442">
        <v>0</v>
      </c>
      <c r="F27" s="442">
        <v>3.9098837139935234E-3</v>
      </c>
      <c r="G27" s="442">
        <v>1.0005383223529081E-3</v>
      </c>
      <c r="H27" s="442">
        <v>2.8531354282662624E-3</v>
      </c>
      <c r="I27" s="442">
        <v>5.1860772302972351E-3</v>
      </c>
      <c r="J27" s="442">
        <v>3.5177555548785515E-3</v>
      </c>
      <c r="K27" s="442">
        <v>1.1111768208150606E-3</v>
      </c>
      <c r="L27" s="442">
        <v>3.8725404986215258E-3</v>
      </c>
      <c r="M27" s="442">
        <v>6.2549030206554713E-3</v>
      </c>
      <c r="N27" s="442">
        <v>4.7763493935123668E-3</v>
      </c>
      <c r="O27" s="442">
        <v>3.6052870743313505E-3</v>
      </c>
      <c r="P27" s="442">
        <v>4.2640002037374553E-3</v>
      </c>
      <c r="Q27" s="442">
        <v>2.1591322665340529E-3</v>
      </c>
      <c r="R27" s="442">
        <v>2.0571068681923539E-3</v>
      </c>
      <c r="S27" s="442">
        <v>1.6199232431664571E-3</v>
      </c>
      <c r="T27" s="442">
        <v>3.7009662583902224E-3</v>
      </c>
      <c r="U27" s="442">
        <v>2.1934710064873057E-3</v>
      </c>
      <c r="V27" s="442">
        <v>2.0098244897996643E-3</v>
      </c>
      <c r="W27" s="442">
        <v>9.2785767614481963E-4</v>
      </c>
      <c r="X27" s="442">
        <v>2.002417949222656E-3</v>
      </c>
      <c r="Y27" s="442">
        <v>1.0011850710824035</v>
      </c>
      <c r="Z27" s="442">
        <v>1.3548422727431298E-2</v>
      </c>
      <c r="AA27" s="442">
        <v>3.0857897451027794E-2</v>
      </c>
      <c r="AB27" s="442">
        <v>3.6284912928592002E-3</v>
      </c>
      <c r="AC27" s="442">
        <v>3.5761343302847218E-3</v>
      </c>
      <c r="AD27" s="442">
        <v>3.0691482078801947E-3</v>
      </c>
      <c r="AE27" s="442">
        <v>1.0278619963298648E-2</v>
      </c>
      <c r="AF27" s="442">
        <v>2.3883520687831786E-3</v>
      </c>
      <c r="AG27" s="442">
        <v>1.8619698833662465E-3</v>
      </c>
      <c r="AH27" s="442">
        <v>8.5946493693759146E-3</v>
      </c>
      <c r="AI27" s="442">
        <v>6.6763776197730391E-3</v>
      </c>
      <c r="AJ27" s="442">
        <v>2.7887662408701886E-3</v>
      </c>
      <c r="AK27" s="442">
        <v>2.5667554161475166E-3</v>
      </c>
      <c r="AL27" s="442">
        <v>1.414892000765545E-3</v>
      </c>
      <c r="AM27" s="442">
        <v>2.8650607085728445E-3</v>
      </c>
      <c r="AN27" s="442">
        <v>1.0004716213466605E-3</v>
      </c>
      <c r="AO27" s="442">
        <v>2.2557889237677011E-3</v>
      </c>
      <c r="AP27" s="318">
        <f t="shared" si="0"/>
        <v>1.1566596757373959</v>
      </c>
    </row>
    <row r="28" spans="1:42" ht="12.5" x14ac:dyDescent="0.2">
      <c r="A28" s="281" t="s">
        <v>469</v>
      </c>
      <c r="B28" s="283" t="s">
        <v>192</v>
      </c>
      <c r="C28" s="442">
        <v>1.0190048573923943E-3</v>
      </c>
      <c r="D28" s="442">
        <v>2.9456520560078801E-5</v>
      </c>
      <c r="E28" s="442">
        <v>0</v>
      </c>
      <c r="F28" s="442">
        <v>4.3106202944909553E-3</v>
      </c>
      <c r="G28" s="442">
        <v>1.4482216219888237E-3</v>
      </c>
      <c r="H28" s="442">
        <v>2.7436675716295948E-3</v>
      </c>
      <c r="I28" s="442">
        <v>5.0954561631835378E-3</v>
      </c>
      <c r="J28" s="442">
        <v>2.7170549826990441E-3</v>
      </c>
      <c r="K28" s="442">
        <v>1.7569691933076795E-3</v>
      </c>
      <c r="L28" s="442">
        <v>3.1984912035686185E-3</v>
      </c>
      <c r="M28" s="442">
        <v>5.3437077967312934E-3</v>
      </c>
      <c r="N28" s="442">
        <v>4.4036556839159129E-3</v>
      </c>
      <c r="O28" s="442">
        <v>3.6711395950765847E-3</v>
      </c>
      <c r="P28" s="442">
        <v>2.3680347232273133E-3</v>
      </c>
      <c r="Q28" s="442">
        <v>1.4501674445893409E-3</v>
      </c>
      <c r="R28" s="442">
        <v>1.1323978646127009E-3</v>
      </c>
      <c r="S28" s="442">
        <v>1.0720903180028276E-3</v>
      </c>
      <c r="T28" s="442">
        <v>2.6981169688896057E-3</v>
      </c>
      <c r="U28" s="442">
        <v>1.0664821880783588E-3</v>
      </c>
      <c r="V28" s="442">
        <v>6.9627562104897548E-4</v>
      </c>
      <c r="W28" s="442">
        <v>1.3343128282376599E-3</v>
      </c>
      <c r="X28" s="442">
        <v>1.7535125359111558E-3</v>
      </c>
      <c r="Y28" s="442">
        <v>5.6708192916613736E-4</v>
      </c>
      <c r="Z28" s="442">
        <v>1.0096198923598032</v>
      </c>
      <c r="AA28" s="442">
        <v>3.982018068137346E-3</v>
      </c>
      <c r="AB28" s="442">
        <v>6.7245525089289762E-3</v>
      </c>
      <c r="AC28" s="442">
        <v>2.1301199612400578E-3</v>
      </c>
      <c r="AD28" s="442">
        <v>5.8134863386881245E-4</v>
      </c>
      <c r="AE28" s="442">
        <v>1.6764908940527338E-4</v>
      </c>
      <c r="AF28" s="442">
        <v>5.9626732745510474E-4</v>
      </c>
      <c r="AG28" s="442">
        <v>3.6612205115489139E-4</v>
      </c>
      <c r="AH28" s="442">
        <v>1.2527428760917632E-3</v>
      </c>
      <c r="AI28" s="442">
        <v>2.1396601886058092E-3</v>
      </c>
      <c r="AJ28" s="442">
        <v>1.1239389746324777E-3</v>
      </c>
      <c r="AK28" s="442">
        <v>6.4496506630511011E-4</v>
      </c>
      <c r="AL28" s="442">
        <v>6.268040338666854E-4</v>
      </c>
      <c r="AM28" s="442">
        <v>3.4567961887759214E-3</v>
      </c>
      <c r="AN28" s="442">
        <v>8.8559366861117278E-4</v>
      </c>
      <c r="AO28" s="442">
        <v>8.6335258889204619E-4</v>
      </c>
      <c r="AP28" s="318">
        <f t="shared" si="0"/>
        <v>1.0841743889031914</v>
      </c>
    </row>
    <row r="29" spans="1:42" ht="12.5" x14ac:dyDescent="0.2">
      <c r="A29" s="281" t="s">
        <v>470</v>
      </c>
      <c r="B29" s="283" t="s">
        <v>285</v>
      </c>
      <c r="C29" s="442">
        <v>2.4473637963983547E-4</v>
      </c>
      <c r="D29" s="442">
        <v>2.2231893767690054E-5</v>
      </c>
      <c r="E29" s="442">
        <v>0</v>
      </c>
      <c r="F29" s="442">
        <v>1.1342776481092212E-3</v>
      </c>
      <c r="G29" s="442">
        <v>6.9100013702148291E-4</v>
      </c>
      <c r="H29" s="442">
        <v>5.7374069855855052E-4</v>
      </c>
      <c r="I29" s="442">
        <v>9.0426228307780444E-4</v>
      </c>
      <c r="J29" s="442">
        <v>8.2313816632420208E-4</v>
      </c>
      <c r="K29" s="442">
        <v>8.4788492099723098E-4</v>
      </c>
      <c r="L29" s="442">
        <v>3.6770022313174002E-4</v>
      </c>
      <c r="M29" s="442">
        <v>5.4235054410717916E-4</v>
      </c>
      <c r="N29" s="442">
        <v>3.8075822624953368E-4</v>
      </c>
      <c r="O29" s="442">
        <v>3.0993896893627366E-4</v>
      </c>
      <c r="P29" s="442">
        <v>2.5011916502011317E-4</v>
      </c>
      <c r="Q29" s="442">
        <v>2.4705228260578604E-4</v>
      </c>
      <c r="R29" s="442">
        <v>2.1242061437590221E-4</v>
      </c>
      <c r="S29" s="442">
        <v>2.4775313656443633E-4</v>
      </c>
      <c r="T29" s="442">
        <v>6.0619019824888502E-4</v>
      </c>
      <c r="U29" s="442">
        <v>2.4760580421053467E-4</v>
      </c>
      <c r="V29" s="442">
        <v>1.307542822457444E-4</v>
      </c>
      <c r="W29" s="442">
        <v>1.7025225036665522E-4</v>
      </c>
      <c r="X29" s="442">
        <v>4.1509103007833704E-4</v>
      </c>
      <c r="Y29" s="442">
        <v>3.2253272621787777E-4</v>
      </c>
      <c r="Z29" s="442">
        <v>2.1895175323031755E-4</v>
      </c>
      <c r="AA29" s="442">
        <v>1.0291143786147641</v>
      </c>
      <c r="AB29" s="442">
        <v>3.0030274663865211E-3</v>
      </c>
      <c r="AC29" s="442">
        <v>7.7037489503636826E-4</v>
      </c>
      <c r="AD29" s="442">
        <v>4.6476923913920455E-4</v>
      </c>
      <c r="AE29" s="442">
        <v>6.7079633750222425E-5</v>
      </c>
      <c r="AF29" s="442">
        <v>4.5002436231697567E-4</v>
      </c>
      <c r="AG29" s="442">
        <v>6.9291288345079677E-5</v>
      </c>
      <c r="AH29" s="442">
        <v>1.3566781152901722E-3</v>
      </c>
      <c r="AI29" s="442">
        <v>2.9774204178185455E-3</v>
      </c>
      <c r="AJ29" s="442">
        <v>1.5481143275999519E-3</v>
      </c>
      <c r="AK29" s="442">
        <v>1.0355381863134312E-3</v>
      </c>
      <c r="AL29" s="442">
        <v>3.5402665318505429E-4</v>
      </c>
      <c r="AM29" s="442">
        <v>2.7443222136519056E-3</v>
      </c>
      <c r="AN29" s="442">
        <v>1.7758065010221776E-4</v>
      </c>
      <c r="AO29" s="442">
        <v>6.9671722039325781E-4</v>
      </c>
      <c r="AP29" s="318">
        <f t="shared" si="0"/>
        <v>1.0540433693967852</v>
      </c>
    </row>
    <row r="30" spans="1:42" ht="12.5" x14ac:dyDescent="0.2">
      <c r="A30" s="281" t="s">
        <v>471</v>
      </c>
      <c r="B30" s="283" t="s">
        <v>281</v>
      </c>
      <c r="C30" s="442">
        <v>5.2608480313463867E-4</v>
      </c>
      <c r="D30" s="442">
        <v>9.1605982615614324E-5</v>
      </c>
      <c r="E30" s="442">
        <v>0</v>
      </c>
      <c r="F30" s="442">
        <v>2.104481597186506E-3</v>
      </c>
      <c r="G30" s="442">
        <v>7.4816996596071791E-4</v>
      </c>
      <c r="H30" s="442">
        <v>1.5766845632990127E-4</v>
      </c>
      <c r="I30" s="442">
        <v>7.8905371112886376E-4</v>
      </c>
      <c r="J30" s="442">
        <v>1.592452667684647E-3</v>
      </c>
      <c r="K30" s="442">
        <v>5.9422022862181409E-4</v>
      </c>
      <c r="L30" s="442">
        <v>1.4853475661208624E-4</v>
      </c>
      <c r="M30" s="442">
        <v>1.6729807924466958E-3</v>
      </c>
      <c r="N30" s="442">
        <v>3.017389340972837E-4</v>
      </c>
      <c r="O30" s="442">
        <v>5.0154184274350192E-4</v>
      </c>
      <c r="P30" s="442">
        <v>2.5359795483938328E-4</v>
      </c>
      <c r="Q30" s="442">
        <v>3.5387918058061251E-4</v>
      </c>
      <c r="R30" s="442">
        <v>1.4813630498925636E-4</v>
      </c>
      <c r="S30" s="442">
        <v>5.3042701400400616E-4</v>
      </c>
      <c r="T30" s="442">
        <v>5.9780540710843092E-4</v>
      </c>
      <c r="U30" s="442">
        <v>2.5897157730645935E-4</v>
      </c>
      <c r="V30" s="442">
        <v>2.3238911802776402E-4</v>
      </c>
      <c r="W30" s="442">
        <v>3.5885056501563489E-4</v>
      </c>
      <c r="X30" s="442">
        <v>3.8854224202955674E-4</v>
      </c>
      <c r="Y30" s="442">
        <v>1.5582345555640326E-3</v>
      </c>
      <c r="Z30" s="442">
        <v>7.7327401801610953E-3</v>
      </c>
      <c r="AA30" s="442">
        <v>1.7767673932071212E-3</v>
      </c>
      <c r="AB30" s="442">
        <v>1.0004493306738165</v>
      </c>
      <c r="AC30" s="442">
        <v>1.0959536340738767E-3</v>
      </c>
      <c r="AD30" s="442">
        <v>2.3769701520472051E-3</v>
      </c>
      <c r="AE30" s="442">
        <v>2.0933275456119741E-4</v>
      </c>
      <c r="AF30" s="442">
        <v>1.8543145420622954E-3</v>
      </c>
      <c r="AG30" s="442">
        <v>1.4523363469383228E-4</v>
      </c>
      <c r="AH30" s="442">
        <v>1.745726981500801E-2</v>
      </c>
      <c r="AI30" s="442">
        <v>3.7163197598973612E-3</v>
      </c>
      <c r="AJ30" s="442">
        <v>2.6731707114060394E-3</v>
      </c>
      <c r="AK30" s="442">
        <v>2.7878827098407364E-4</v>
      </c>
      <c r="AL30" s="442">
        <v>3.1239444706842012E-4</v>
      </c>
      <c r="AM30" s="442">
        <v>1.2118378374959262E-2</v>
      </c>
      <c r="AN30" s="442">
        <v>2.1272531193150548E-4</v>
      </c>
      <c r="AO30" s="442">
        <v>1.0455783699610271E-2</v>
      </c>
      <c r="AP30" s="318">
        <f t="shared" si="0"/>
        <v>1.0663190573139048</v>
      </c>
    </row>
    <row r="31" spans="1:42" ht="12.5" x14ac:dyDescent="0.2">
      <c r="A31" s="281" t="s">
        <v>472</v>
      </c>
      <c r="B31" s="283" t="s">
        <v>384</v>
      </c>
      <c r="C31" s="442">
        <v>2.2023846329505072E-2</v>
      </c>
      <c r="D31" s="442">
        <v>2.1865635471296222E-4</v>
      </c>
      <c r="E31" s="442">
        <v>0</v>
      </c>
      <c r="F31" s="442">
        <v>8.5637562646189661E-3</v>
      </c>
      <c r="G31" s="442">
        <v>2.4392495469475441E-2</v>
      </c>
      <c r="H31" s="442">
        <v>2.1935172715465689E-2</v>
      </c>
      <c r="I31" s="442">
        <v>2.6491136263374449E-2</v>
      </c>
      <c r="J31" s="442">
        <v>1.1907925077739363E-2</v>
      </c>
      <c r="K31" s="442">
        <v>5.2578409511412107E-3</v>
      </c>
      <c r="L31" s="442">
        <v>1.8037866136554104E-2</v>
      </c>
      <c r="M31" s="442">
        <v>1.2288719520178817E-2</v>
      </c>
      <c r="N31" s="442">
        <v>7.8628732099967867E-3</v>
      </c>
      <c r="O31" s="442">
        <v>1.2758280069427325E-2</v>
      </c>
      <c r="P31" s="442">
        <v>1.3859275628104451E-2</v>
      </c>
      <c r="Q31" s="442">
        <v>1.3948031955235949E-2</v>
      </c>
      <c r="R31" s="442">
        <v>1.2608481209501404E-2</v>
      </c>
      <c r="S31" s="442">
        <v>1.5596336180341874E-2</v>
      </c>
      <c r="T31" s="442">
        <v>1.317838765173932E-2</v>
      </c>
      <c r="U31" s="442">
        <v>1.6438826934177572E-2</v>
      </c>
      <c r="V31" s="442">
        <v>1.372251065470987E-2</v>
      </c>
      <c r="W31" s="442">
        <v>1.3100253407461144E-2</v>
      </c>
      <c r="X31" s="442">
        <v>2.2704369075911991E-2</v>
      </c>
      <c r="Y31" s="442">
        <v>1.8149054856778677E-2</v>
      </c>
      <c r="Z31" s="442">
        <v>6.9452264947767002E-3</v>
      </c>
      <c r="AA31" s="442">
        <v>7.0674052268147923E-3</v>
      </c>
      <c r="AB31" s="442">
        <v>5.8334541350802266E-3</v>
      </c>
      <c r="AC31" s="442">
        <v>1.004268857173213</v>
      </c>
      <c r="AD31" s="442">
        <v>3.1091253442581679E-3</v>
      </c>
      <c r="AE31" s="442">
        <v>7.8933665061106889E-4</v>
      </c>
      <c r="AF31" s="442">
        <v>4.4261045696099201E-3</v>
      </c>
      <c r="AG31" s="442">
        <v>5.2651631879530487E-3</v>
      </c>
      <c r="AH31" s="442">
        <v>4.0528492751099928E-3</v>
      </c>
      <c r="AI31" s="442">
        <v>5.7558892081026923E-3</v>
      </c>
      <c r="AJ31" s="442">
        <v>1.808372636521351E-2</v>
      </c>
      <c r="AK31" s="442">
        <v>1.3455820361977866E-2</v>
      </c>
      <c r="AL31" s="442">
        <v>1.0011924460991339E-2</v>
      </c>
      <c r="AM31" s="442">
        <v>2.2759689676946228E-2</v>
      </c>
      <c r="AN31" s="442">
        <v>1.5793614851965915E-2</v>
      </c>
      <c r="AO31" s="442">
        <v>1.981247906923277E-2</v>
      </c>
      <c r="AP31" s="318">
        <f t="shared" si="0"/>
        <v>1.452662282898777</v>
      </c>
    </row>
    <row r="32" spans="1:42" ht="12.5" x14ac:dyDescent="0.2">
      <c r="A32" s="281" t="s">
        <v>473</v>
      </c>
      <c r="B32" s="283" t="s">
        <v>37</v>
      </c>
      <c r="C32" s="442">
        <v>6.8909552914785711E-3</v>
      </c>
      <c r="D32" s="442">
        <v>6.8241755302585921E-4</v>
      </c>
      <c r="E32" s="442">
        <v>0</v>
      </c>
      <c r="F32" s="442">
        <v>5.5625554136625524E-2</v>
      </c>
      <c r="G32" s="442">
        <v>7.078374685959247E-3</v>
      </c>
      <c r="H32" s="442">
        <v>2.0118259623862832E-2</v>
      </c>
      <c r="I32" s="442">
        <v>1.1148003176640097E-2</v>
      </c>
      <c r="J32" s="442">
        <v>7.5077532940529138E-3</v>
      </c>
      <c r="K32" s="442">
        <v>1.8648503384492431E-2</v>
      </c>
      <c r="L32" s="442">
        <v>4.1012209678491741E-3</v>
      </c>
      <c r="M32" s="442">
        <v>1.4953763552816359E-2</v>
      </c>
      <c r="N32" s="442">
        <v>6.8013086116963783E-3</v>
      </c>
      <c r="O32" s="442">
        <v>1.3606241872874686E-2</v>
      </c>
      <c r="P32" s="442">
        <v>1.3383054785620394E-2</v>
      </c>
      <c r="Q32" s="442">
        <v>7.8994723615628051E-3</v>
      </c>
      <c r="R32" s="442">
        <v>7.9823523921970837E-3</v>
      </c>
      <c r="S32" s="442">
        <v>1.3155766327643556E-2</v>
      </c>
      <c r="T32" s="442">
        <v>7.2844916354167788E-3</v>
      </c>
      <c r="U32" s="442">
        <v>7.726124512275564E-3</v>
      </c>
      <c r="V32" s="442">
        <v>7.9271246533479407E-3</v>
      </c>
      <c r="W32" s="442">
        <v>5.3242451576068443E-3</v>
      </c>
      <c r="X32" s="442">
        <v>2.1710363537258703E-2</v>
      </c>
      <c r="Y32" s="442">
        <v>1.5329422239508136E-2</v>
      </c>
      <c r="Z32" s="442">
        <v>2.9618283055450133E-2</v>
      </c>
      <c r="AA32" s="442">
        <v>2.8843111866740521E-2</v>
      </c>
      <c r="AB32" s="442">
        <v>2.9096897688366281E-2</v>
      </c>
      <c r="AC32" s="442">
        <v>2.1076253578367506E-2</v>
      </c>
      <c r="AD32" s="442">
        <v>1.0527624043979558</v>
      </c>
      <c r="AE32" s="442">
        <v>8.0424960976134177E-2</v>
      </c>
      <c r="AF32" s="442">
        <v>1.3813691597460436E-2</v>
      </c>
      <c r="AG32" s="442">
        <v>8.9441146862486078E-3</v>
      </c>
      <c r="AH32" s="442">
        <v>2.400773916231097E-2</v>
      </c>
      <c r="AI32" s="442">
        <v>1.1184906644053944E-2</v>
      </c>
      <c r="AJ32" s="442">
        <v>1.0485569095925568E-2</v>
      </c>
      <c r="AK32" s="442">
        <v>3.0817268504911319E-2</v>
      </c>
      <c r="AL32" s="442">
        <v>7.0054749573995236E-3</v>
      </c>
      <c r="AM32" s="442">
        <v>9.9348118608498393E-3</v>
      </c>
      <c r="AN32" s="442">
        <v>3.4882015688082264E-3</v>
      </c>
      <c r="AO32" s="442">
        <v>1.0530764806074211E-2</v>
      </c>
      <c r="AP32" s="318">
        <f t="shared" si="0"/>
        <v>1.6363884633947947</v>
      </c>
    </row>
    <row r="33" spans="1:42" ht="12.5" x14ac:dyDescent="0.2">
      <c r="A33" s="281" t="s">
        <v>474</v>
      </c>
      <c r="B33" s="283" t="s">
        <v>38</v>
      </c>
      <c r="C33" s="442">
        <v>2.4080875939970765E-3</v>
      </c>
      <c r="D33" s="442">
        <v>6.1158520951528738E-4</v>
      </c>
      <c r="E33" s="442">
        <v>0</v>
      </c>
      <c r="F33" s="442">
        <v>7.3650205684772209E-3</v>
      </c>
      <c r="G33" s="442">
        <v>2.1145358426589511E-3</v>
      </c>
      <c r="H33" s="442">
        <v>3.4015523119288087E-3</v>
      </c>
      <c r="I33" s="442">
        <v>2.0140264545502914E-3</v>
      </c>
      <c r="J33" s="442">
        <v>1.9255683397345026E-3</v>
      </c>
      <c r="K33" s="442">
        <v>2.1911183639142912E-3</v>
      </c>
      <c r="L33" s="442">
        <v>1.0756379928686609E-3</v>
      </c>
      <c r="M33" s="442">
        <v>2.9944611645665118E-3</v>
      </c>
      <c r="N33" s="442">
        <v>1.4328809557005166E-3</v>
      </c>
      <c r="O33" s="442">
        <v>1.91668144917197E-3</v>
      </c>
      <c r="P33" s="442">
        <v>3.0817822268799965E-3</v>
      </c>
      <c r="Q33" s="442">
        <v>2.2268519355203211E-3</v>
      </c>
      <c r="R33" s="442">
        <v>1.8941849875702291E-3</v>
      </c>
      <c r="S33" s="442">
        <v>2.1506368672707752E-3</v>
      </c>
      <c r="T33" s="442">
        <v>9.4998851218295992E-4</v>
      </c>
      <c r="U33" s="442">
        <v>2.209362793372598E-3</v>
      </c>
      <c r="V33" s="442">
        <v>2.1036121009412019E-3</v>
      </c>
      <c r="W33" s="442">
        <v>9.0687006435340189E-4</v>
      </c>
      <c r="X33" s="442">
        <v>2.5513238329104002E-3</v>
      </c>
      <c r="Y33" s="442">
        <v>3.7769261163893885E-3</v>
      </c>
      <c r="Z33" s="442">
        <v>3.4984542077940903E-3</v>
      </c>
      <c r="AA33" s="442">
        <v>1.2345337699096062E-3</v>
      </c>
      <c r="AB33" s="442">
        <v>2.12788320601427E-3</v>
      </c>
      <c r="AC33" s="442">
        <v>2.054528693607131E-2</v>
      </c>
      <c r="AD33" s="442">
        <v>1.1715449991626169E-2</v>
      </c>
      <c r="AE33" s="442">
        <v>1.0144896316250107</v>
      </c>
      <c r="AF33" s="442">
        <v>1.2379883009094102E-2</v>
      </c>
      <c r="AG33" s="442">
        <v>2.6800786399791249E-2</v>
      </c>
      <c r="AH33" s="442">
        <v>2.0197057223803475E-3</v>
      </c>
      <c r="AI33" s="442">
        <v>3.5286238632439865E-3</v>
      </c>
      <c r="AJ33" s="442">
        <v>1.4703594319901521E-2</v>
      </c>
      <c r="AK33" s="442">
        <v>1.2411173968048578E-2</v>
      </c>
      <c r="AL33" s="442">
        <v>3.8779108050780919E-3</v>
      </c>
      <c r="AM33" s="442">
        <v>8.9366187044374098E-3</v>
      </c>
      <c r="AN33" s="442">
        <v>1.0457105247755406E-3</v>
      </c>
      <c r="AO33" s="442">
        <v>1.9108562178812283E-2</v>
      </c>
      <c r="AP33" s="318">
        <f t="shared" si="0"/>
        <v>1.1906179427376524</v>
      </c>
    </row>
    <row r="34" spans="1:42" ht="12.5" x14ac:dyDescent="0.2">
      <c r="A34" s="281" t="s">
        <v>475</v>
      </c>
      <c r="B34" s="283" t="s">
        <v>476</v>
      </c>
      <c r="C34" s="442">
        <v>1.8499901003115677E-2</v>
      </c>
      <c r="D34" s="442">
        <v>5.0817020103035022E-2</v>
      </c>
      <c r="E34" s="442">
        <v>0</v>
      </c>
      <c r="F34" s="442">
        <v>1.6291098626818178E-2</v>
      </c>
      <c r="G34" s="442">
        <v>1.781967376610738E-2</v>
      </c>
      <c r="H34" s="442">
        <v>1.1776974623729564E-2</v>
      </c>
      <c r="I34" s="442">
        <v>2.2399106416339187E-2</v>
      </c>
      <c r="J34" s="442">
        <v>1.3164571219948882E-2</v>
      </c>
      <c r="K34" s="442">
        <v>1.502092534818705E-2</v>
      </c>
      <c r="L34" s="442">
        <v>1.0785281499059888E-2</v>
      </c>
      <c r="M34" s="442">
        <v>2.8016354135060106E-2</v>
      </c>
      <c r="N34" s="442">
        <v>1.1937929263486085E-2</v>
      </c>
      <c r="O34" s="442">
        <v>1.9158815205351964E-2</v>
      </c>
      <c r="P34" s="442">
        <v>1.3080120195852087E-2</v>
      </c>
      <c r="Q34" s="442">
        <v>1.0685057831311044E-2</v>
      </c>
      <c r="R34" s="442">
        <v>9.1413517406324588E-3</v>
      </c>
      <c r="S34" s="442">
        <v>1.1237981661602052E-2</v>
      </c>
      <c r="T34" s="442">
        <v>1.1189599700077818E-2</v>
      </c>
      <c r="U34" s="442">
        <v>1.2470886295352698E-2</v>
      </c>
      <c r="V34" s="442">
        <v>1.2942002397614132E-2</v>
      </c>
      <c r="W34" s="442">
        <v>1.0044525107490598E-2</v>
      </c>
      <c r="X34" s="442">
        <v>6.136771847583887E-2</v>
      </c>
      <c r="Y34" s="442">
        <v>1.7354587544098018E-2</v>
      </c>
      <c r="Z34" s="442">
        <v>2.1790750594010293E-2</v>
      </c>
      <c r="AA34" s="442">
        <v>9.0394208373452741E-3</v>
      </c>
      <c r="AB34" s="442">
        <v>2.6736633447535841E-2</v>
      </c>
      <c r="AC34" s="442">
        <v>1.3427310147035954E-2</v>
      </c>
      <c r="AD34" s="442">
        <v>1.8850094941252827E-2</v>
      </c>
      <c r="AE34" s="442">
        <v>1.8411821578208079E-3</v>
      </c>
      <c r="AF34" s="442">
        <v>1.0286526782506031</v>
      </c>
      <c r="AG34" s="442">
        <v>8.4845408927913448E-3</v>
      </c>
      <c r="AH34" s="442">
        <v>1.5330774164630901E-2</v>
      </c>
      <c r="AI34" s="442">
        <v>1.1455582788974291E-2</v>
      </c>
      <c r="AJ34" s="442">
        <v>8.2909013435081835E-3</v>
      </c>
      <c r="AK34" s="442">
        <v>1.8721195153576103E-2</v>
      </c>
      <c r="AL34" s="442">
        <v>6.8111495777826618E-3</v>
      </c>
      <c r="AM34" s="442">
        <v>1.7761567977412695E-2</v>
      </c>
      <c r="AN34" s="442">
        <v>3.8602625975859076E-2</v>
      </c>
      <c r="AO34" s="442">
        <v>4.7822287670808455E-2</v>
      </c>
      <c r="AP34" s="318">
        <f t="shared" si="0"/>
        <v>1.6509978904102485</v>
      </c>
    </row>
    <row r="35" spans="1:42" ht="12.5" x14ac:dyDescent="0.2">
      <c r="A35" s="281" t="s">
        <v>477</v>
      </c>
      <c r="B35" s="283" t="s">
        <v>193</v>
      </c>
      <c r="C35" s="442">
        <v>2.5841182323285233E-4</v>
      </c>
      <c r="D35" s="442">
        <v>3.2279871810385135E-5</v>
      </c>
      <c r="E35" s="442">
        <v>0</v>
      </c>
      <c r="F35" s="442">
        <v>7.2716216640939793E-4</v>
      </c>
      <c r="G35" s="442">
        <v>3.0629901216723142E-4</v>
      </c>
      <c r="H35" s="442">
        <v>3.3841560349306634E-4</v>
      </c>
      <c r="I35" s="442">
        <v>3.5944904499957104E-4</v>
      </c>
      <c r="J35" s="442">
        <v>6.1139101374218727E-4</v>
      </c>
      <c r="K35" s="442">
        <v>2.2033177757005166E-4</v>
      </c>
      <c r="L35" s="442">
        <v>2.5508182032049089E-4</v>
      </c>
      <c r="M35" s="442">
        <v>4.0482690495663567E-4</v>
      </c>
      <c r="N35" s="442">
        <v>1.7510804885484066E-4</v>
      </c>
      <c r="O35" s="442">
        <v>2.6179682615433403E-4</v>
      </c>
      <c r="P35" s="442">
        <v>3.9939884712746103E-4</v>
      </c>
      <c r="Q35" s="442">
        <v>4.430123168869235E-4</v>
      </c>
      <c r="R35" s="442">
        <v>5.6585629971408439E-4</v>
      </c>
      <c r="S35" s="442">
        <v>4.4320997733331092E-4</v>
      </c>
      <c r="T35" s="442">
        <v>4.1060254447372016E-4</v>
      </c>
      <c r="U35" s="442">
        <v>7.07475157489536E-4</v>
      </c>
      <c r="V35" s="442">
        <v>1.0062921334126399E-3</v>
      </c>
      <c r="W35" s="442">
        <v>1.9593888713257085E-4</v>
      </c>
      <c r="X35" s="442">
        <v>4.2862935023164217E-4</v>
      </c>
      <c r="Y35" s="442">
        <v>6.0619912041853363E-4</v>
      </c>
      <c r="Z35" s="442">
        <v>5.1630529903166336E-4</v>
      </c>
      <c r="AA35" s="442">
        <v>2.2061541402172992E-3</v>
      </c>
      <c r="AB35" s="442">
        <v>7.2340569164713658E-4</v>
      </c>
      <c r="AC35" s="442">
        <v>1.9429879569302E-3</v>
      </c>
      <c r="AD35" s="442">
        <v>2.9666127528033444E-3</v>
      </c>
      <c r="AE35" s="442">
        <v>2.8300864459002156E-4</v>
      </c>
      <c r="AF35" s="442">
        <v>6.5341841225663845E-4</v>
      </c>
      <c r="AG35" s="442">
        <v>1.006986779116064</v>
      </c>
      <c r="AH35" s="442">
        <v>1.5901469395688652E-3</v>
      </c>
      <c r="AI35" s="442">
        <v>1.0196139708014101E-3</v>
      </c>
      <c r="AJ35" s="442">
        <v>6.7419168805582584E-4</v>
      </c>
      <c r="AK35" s="442">
        <v>3.4848712673946525E-3</v>
      </c>
      <c r="AL35" s="442">
        <v>1.3916705154163884E-3</v>
      </c>
      <c r="AM35" s="442">
        <v>1.0932714606060212E-3</v>
      </c>
      <c r="AN35" s="442">
        <v>1.2193131346757541E-4</v>
      </c>
      <c r="AO35" s="442">
        <v>3.1080016798367763E-3</v>
      </c>
      <c r="AP35" s="318">
        <f t="shared" si="0"/>
        <v>1.0348115377167828</v>
      </c>
    </row>
    <row r="36" spans="1:42" ht="12.5" x14ac:dyDescent="0.2">
      <c r="A36" s="281" t="s">
        <v>478</v>
      </c>
      <c r="B36" s="283" t="s">
        <v>39</v>
      </c>
      <c r="C36" s="442">
        <v>1.0083835606646242E-3</v>
      </c>
      <c r="D36" s="442">
        <v>1.3902757517316125E-4</v>
      </c>
      <c r="E36" s="442">
        <v>0</v>
      </c>
      <c r="F36" s="442">
        <v>3.4661767239346055E-3</v>
      </c>
      <c r="G36" s="442">
        <v>1.4686532777915386E-3</v>
      </c>
      <c r="H36" s="442">
        <v>7.9085604387504828E-4</v>
      </c>
      <c r="I36" s="442">
        <v>7.8245593336959054E-4</v>
      </c>
      <c r="J36" s="442">
        <v>4.878134170538251E-4</v>
      </c>
      <c r="K36" s="442">
        <v>9.6402215650678207E-4</v>
      </c>
      <c r="L36" s="442">
        <v>4.3433607242880081E-4</v>
      </c>
      <c r="M36" s="442">
        <v>2.0769331142267543E-3</v>
      </c>
      <c r="N36" s="442">
        <v>9.5840371733314864E-4</v>
      </c>
      <c r="O36" s="442">
        <v>1.4220277825199919E-3</v>
      </c>
      <c r="P36" s="442">
        <v>9.7826583059768143E-4</v>
      </c>
      <c r="Q36" s="442">
        <v>1.7715025097403867E-3</v>
      </c>
      <c r="R36" s="442">
        <v>1.4413512010605955E-3</v>
      </c>
      <c r="S36" s="442">
        <v>8.5904867961999185E-4</v>
      </c>
      <c r="T36" s="442">
        <v>4.3670141218458486E-4</v>
      </c>
      <c r="U36" s="442">
        <v>7.9796832186223372E-4</v>
      </c>
      <c r="V36" s="442">
        <v>5.6946382941053036E-4</v>
      </c>
      <c r="W36" s="442">
        <v>5.3748037876880106E-4</v>
      </c>
      <c r="X36" s="442">
        <v>9.0899294115170612E-4</v>
      </c>
      <c r="Y36" s="442">
        <v>3.1917922194578917E-3</v>
      </c>
      <c r="Z36" s="442">
        <v>1.3418622877025578E-3</v>
      </c>
      <c r="AA36" s="442">
        <v>2.4993198291322783E-3</v>
      </c>
      <c r="AB36" s="442">
        <v>4.9821994673248209E-3</v>
      </c>
      <c r="AC36" s="442">
        <v>1.8976071447286968E-3</v>
      </c>
      <c r="AD36" s="442">
        <v>1.8731779124613909E-3</v>
      </c>
      <c r="AE36" s="442">
        <v>3.0404509946132093E-4</v>
      </c>
      <c r="AF36" s="442">
        <v>2.8142360032641519E-3</v>
      </c>
      <c r="AG36" s="442">
        <v>6.746235085492168E-4</v>
      </c>
      <c r="AH36" s="442">
        <v>1.0009818782914166</v>
      </c>
      <c r="AI36" s="442">
        <v>2.8415578624774378E-3</v>
      </c>
      <c r="AJ36" s="442">
        <v>1.111501958275838E-3</v>
      </c>
      <c r="AK36" s="442">
        <v>2.1591286041492434E-3</v>
      </c>
      <c r="AL36" s="442">
        <v>9.6416287523592005E-4</v>
      </c>
      <c r="AM36" s="442">
        <v>1.1671057356795679E-3</v>
      </c>
      <c r="AN36" s="442">
        <v>3.8131015307799624E-4</v>
      </c>
      <c r="AO36" s="442">
        <v>0.19010644625108075</v>
      </c>
      <c r="AP36" s="318">
        <f t="shared" si="0"/>
        <v>1.0514853734316694</v>
      </c>
    </row>
    <row r="37" spans="1:42" ht="12.5" x14ac:dyDescent="0.2">
      <c r="A37" s="281" t="s">
        <v>479</v>
      </c>
      <c r="B37" s="283" t="s">
        <v>40</v>
      </c>
      <c r="C37" s="442">
        <v>1.1917760464050534E-5</v>
      </c>
      <c r="D37" s="442">
        <v>9.080598689310605E-6</v>
      </c>
      <c r="E37" s="442">
        <v>0</v>
      </c>
      <c r="F37" s="442">
        <v>2.5645290521703526E-5</v>
      </c>
      <c r="G37" s="442">
        <v>7.7873773813055846E-5</v>
      </c>
      <c r="H37" s="442">
        <v>1.2555465383767294E-5</v>
      </c>
      <c r="I37" s="442">
        <v>7.8774746230446591E-5</v>
      </c>
      <c r="J37" s="442">
        <v>1.7469446751640954E-4</v>
      </c>
      <c r="K37" s="442">
        <v>1.0202686209340362E-5</v>
      </c>
      <c r="L37" s="442">
        <v>1.257788522064304E-4</v>
      </c>
      <c r="M37" s="442">
        <v>2.1390476535012917E-4</v>
      </c>
      <c r="N37" s="442">
        <v>8.5525449373249676E-5</v>
      </c>
      <c r="O37" s="442">
        <v>1.246527514126226E-5</v>
      </c>
      <c r="P37" s="442">
        <v>2.7427109693696191E-4</v>
      </c>
      <c r="Q37" s="442">
        <v>1.1895649357259223E-4</v>
      </c>
      <c r="R37" s="442">
        <v>1.1118072166573181E-4</v>
      </c>
      <c r="S37" s="442">
        <v>3.0335922864156639E-5</v>
      </c>
      <c r="T37" s="442">
        <v>7.8221329767635961E-4</v>
      </c>
      <c r="U37" s="442">
        <v>7.7228679952735541E-4</v>
      </c>
      <c r="V37" s="442">
        <v>1.0675234368320817E-3</v>
      </c>
      <c r="W37" s="442">
        <v>1.17749755206815E-4</v>
      </c>
      <c r="X37" s="442">
        <v>6.9236815603682762E-5</v>
      </c>
      <c r="Y37" s="442">
        <v>1.8580415905075726E-4</v>
      </c>
      <c r="Z37" s="442">
        <v>2.0635785809086334E-5</v>
      </c>
      <c r="AA37" s="442">
        <v>3.0838822767509978E-5</v>
      </c>
      <c r="AB37" s="442">
        <v>2.2417086346003649E-5</v>
      </c>
      <c r="AC37" s="442">
        <v>7.0149558712741391E-5</v>
      </c>
      <c r="AD37" s="442">
        <v>2.3725474191971027E-4</v>
      </c>
      <c r="AE37" s="442">
        <v>2.096786374846694E-5</v>
      </c>
      <c r="AF37" s="442">
        <v>1.8381207994760788E-4</v>
      </c>
      <c r="AG37" s="442">
        <v>2.2063079283711163E-3</v>
      </c>
      <c r="AH37" s="442">
        <v>1.4371447768431357E-4</v>
      </c>
      <c r="AI37" s="442">
        <v>1.0000157188782737</v>
      </c>
      <c r="AJ37" s="442">
        <v>8.4037327148961481E-5</v>
      </c>
      <c r="AK37" s="442">
        <v>2.8475169325920046E-5</v>
      </c>
      <c r="AL37" s="442">
        <v>1.4925957786077231E-4</v>
      </c>
      <c r="AM37" s="442">
        <v>9.604344106539081E-5</v>
      </c>
      <c r="AN37" s="442">
        <v>3.0303713506014936E-5</v>
      </c>
      <c r="AO37" s="442">
        <v>1.7685905794607022E-4</v>
      </c>
      <c r="AP37" s="318">
        <f t="shared" si="0"/>
        <v>1.0077079140823229</v>
      </c>
    </row>
    <row r="38" spans="1:42" ht="12.5" x14ac:dyDescent="0.2">
      <c r="A38" s="281" t="s">
        <v>480</v>
      </c>
      <c r="B38" s="283" t="s">
        <v>481</v>
      </c>
      <c r="C38" s="442">
        <v>4.5267064757276875E-4</v>
      </c>
      <c r="D38" s="442">
        <v>2.0217004760972174E-5</v>
      </c>
      <c r="E38" s="442">
        <v>0</v>
      </c>
      <c r="F38" s="442">
        <v>3.4680865338651056E-5</v>
      </c>
      <c r="G38" s="442">
        <v>3.9073896584357508E-5</v>
      </c>
      <c r="H38" s="442">
        <v>1.23452213612366E-5</v>
      </c>
      <c r="I38" s="442">
        <v>1.4862999431164495E-5</v>
      </c>
      <c r="J38" s="442">
        <v>9.1384630402155263E-6</v>
      </c>
      <c r="K38" s="442">
        <v>1.3800091087535623E-5</v>
      </c>
      <c r="L38" s="442">
        <v>7.5107727370836257E-6</v>
      </c>
      <c r="M38" s="442">
        <v>2.6557180314329941E-5</v>
      </c>
      <c r="N38" s="442">
        <v>1.1863213954529056E-5</v>
      </c>
      <c r="O38" s="442">
        <v>1.8369086382734428E-5</v>
      </c>
      <c r="P38" s="442">
        <v>1.2845579256563412E-5</v>
      </c>
      <c r="Q38" s="442">
        <v>1.7344823638565017E-5</v>
      </c>
      <c r="R38" s="442">
        <v>1.4378648821587728E-5</v>
      </c>
      <c r="S38" s="442">
        <v>1.1275280928274636E-5</v>
      </c>
      <c r="T38" s="442">
        <v>7.8417030439997224E-6</v>
      </c>
      <c r="U38" s="442">
        <v>1.0963307288216496E-5</v>
      </c>
      <c r="V38" s="442">
        <v>9.5016877954064368E-6</v>
      </c>
      <c r="W38" s="442">
        <v>8.0132716952888301E-6</v>
      </c>
      <c r="X38" s="442">
        <v>3.1339994604309481E-5</v>
      </c>
      <c r="Y38" s="442">
        <v>3.0716131470164672E-5</v>
      </c>
      <c r="Z38" s="442">
        <v>1.9771715481483089E-5</v>
      </c>
      <c r="AA38" s="442">
        <v>2.3293091142197229E-5</v>
      </c>
      <c r="AB38" s="442">
        <v>4.7945154500765869E-5</v>
      </c>
      <c r="AC38" s="442">
        <v>2.0145503386635575E-5</v>
      </c>
      <c r="AD38" s="442">
        <v>8.5977474803983206E-5</v>
      </c>
      <c r="AE38" s="442">
        <v>7.8941620147124871E-6</v>
      </c>
      <c r="AF38" s="442">
        <v>4.0923840184673034E-4</v>
      </c>
      <c r="AG38" s="442">
        <v>8.7513905851095246E-6</v>
      </c>
      <c r="AH38" s="442">
        <v>1.4398762408694508E-5</v>
      </c>
      <c r="AI38" s="442">
        <v>2.5953096986965873E-5</v>
      </c>
      <c r="AJ38" s="442">
        <v>1.015151283688335</v>
      </c>
      <c r="AK38" s="442">
        <v>2.4923026667504256E-5</v>
      </c>
      <c r="AL38" s="442">
        <v>1.0006798956067639E-5</v>
      </c>
      <c r="AM38" s="442">
        <v>5.479543140351675E-5</v>
      </c>
      <c r="AN38" s="442">
        <v>1.7560264996824266E-5</v>
      </c>
      <c r="AO38" s="442">
        <v>1.3943144374174341E-3</v>
      </c>
      <c r="AP38" s="318">
        <f t="shared" si="0"/>
        <v>1.0167372478346242</v>
      </c>
    </row>
    <row r="39" spans="1:42" ht="12.5" x14ac:dyDescent="0.2">
      <c r="A39" s="281" t="s">
        <v>482</v>
      </c>
      <c r="B39" s="283" t="s">
        <v>483</v>
      </c>
      <c r="C39" s="442">
        <v>8.0919782263563444E-5</v>
      </c>
      <c r="D39" s="442">
        <v>5.7259554117164E-5</v>
      </c>
      <c r="E39" s="442">
        <v>0</v>
      </c>
      <c r="F39" s="442">
        <v>1.9787903267771282E-3</v>
      </c>
      <c r="G39" s="442">
        <v>4.538939572777913E-4</v>
      </c>
      <c r="H39" s="442">
        <v>6.4140904661568572E-4</v>
      </c>
      <c r="I39" s="442">
        <v>4.595045826224529E-4</v>
      </c>
      <c r="J39" s="442">
        <v>9.8563749521119034E-4</v>
      </c>
      <c r="K39" s="442">
        <v>5.5064038459761171E-4</v>
      </c>
      <c r="L39" s="442">
        <v>2.8986490978355169E-4</v>
      </c>
      <c r="M39" s="442">
        <v>3.4682756639843067E-4</v>
      </c>
      <c r="N39" s="442">
        <v>4.7252660517155232E-4</v>
      </c>
      <c r="O39" s="442">
        <v>4.1509777967148174E-4</v>
      </c>
      <c r="P39" s="442">
        <v>6.0927954284819446E-4</v>
      </c>
      <c r="Q39" s="442">
        <v>1.5500025524305813E-3</v>
      </c>
      <c r="R39" s="442">
        <v>1.2074425363664428E-3</v>
      </c>
      <c r="S39" s="442">
        <v>9.0135314960715189E-4</v>
      </c>
      <c r="T39" s="442">
        <v>4.6246742123595192E-4</v>
      </c>
      <c r="U39" s="442">
        <v>4.3788489621739715E-4</v>
      </c>
      <c r="V39" s="442">
        <v>5.391343540799247E-4</v>
      </c>
      <c r="W39" s="442">
        <v>2.0597664583660454E-4</v>
      </c>
      <c r="X39" s="442">
        <v>6.0408971197356402E-4</v>
      </c>
      <c r="Y39" s="442">
        <v>6.0740772791644416E-4</v>
      </c>
      <c r="Z39" s="442">
        <v>3.9929761752416967E-4</v>
      </c>
      <c r="AA39" s="442">
        <v>6.2493031969356391E-3</v>
      </c>
      <c r="AB39" s="442">
        <v>1.5615172049733435E-3</v>
      </c>
      <c r="AC39" s="442">
        <v>3.7594624923597582E-4</v>
      </c>
      <c r="AD39" s="442">
        <v>1.8930799960598748E-3</v>
      </c>
      <c r="AE39" s="442">
        <v>2.111234086171995E-4</v>
      </c>
      <c r="AF39" s="442">
        <v>1.1590642973285704E-3</v>
      </c>
      <c r="AG39" s="442">
        <v>1.7271484615215396E-4</v>
      </c>
      <c r="AH39" s="442">
        <v>1.6800005059809211E-4</v>
      </c>
      <c r="AI39" s="442">
        <v>9.923160779368766E-4</v>
      </c>
      <c r="AJ39" s="442">
        <v>7.3929439080888519E-4</v>
      </c>
      <c r="AK39" s="442">
        <v>1.0001826217761687</v>
      </c>
      <c r="AL39" s="442">
        <v>1.2412192990926855E-3</v>
      </c>
      <c r="AM39" s="442">
        <v>2.042692696992348E-3</v>
      </c>
      <c r="AN39" s="442">
        <v>1.4609607718105391E-4</v>
      </c>
      <c r="AO39" s="442">
        <v>2.5527767968237186E-3</v>
      </c>
      <c r="AP39" s="318">
        <f t="shared" si="0"/>
        <v>1.0313916977146254</v>
      </c>
    </row>
    <row r="40" spans="1:42" ht="12.5" x14ac:dyDescent="0.2">
      <c r="A40" s="281" t="s">
        <v>484</v>
      </c>
      <c r="B40" s="283" t="s">
        <v>41</v>
      </c>
      <c r="C40" s="442">
        <v>1.2473875096231813E-2</v>
      </c>
      <c r="D40" s="442">
        <v>1.6937329343250365E-3</v>
      </c>
      <c r="E40" s="442">
        <v>0</v>
      </c>
      <c r="F40" s="442">
        <v>3.4514386311896045E-2</v>
      </c>
      <c r="G40" s="442">
        <v>1.6024785776093117E-2</v>
      </c>
      <c r="H40" s="442">
        <v>1.7283225696718921E-2</v>
      </c>
      <c r="I40" s="442">
        <v>1.2459954673347011E-2</v>
      </c>
      <c r="J40" s="442">
        <v>2.3546605766967963E-2</v>
      </c>
      <c r="K40" s="442">
        <v>1.2387437196975989E-2</v>
      </c>
      <c r="L40" s="442">
        <v>1.9932807441122812E-2</v>
      </c>
      <c r="M40" s="442">
        <v>3.0183552017587555E-2</v>
      </c>
      <c r="N40" s="442">
        <v>7.7794656928673262E-3</v>
      </c>
      <c r="O40" s="442">
        <v>1.1455002936858957E-2</v>
      </c>
      <c r="P40" s="442">
        <v>1.500541519317467E-2</v>
      </c>
      <c r="Q40" s="442">
        <v>2.0392558087353435E-2</v>
      </c>
      <c r="R40" s="442">
        <v>1.7163746926085265E-2</v>
      </c>
      <c r="S40" s="442">
        <v>1.7631481074799647E-2</v>
      </c>
      <c r="T40" s="442">
        <v>2.3511029530741891E-2</v>
      </c>
      <c r="U40" s="442">
        <v>2.1201435155573791E-2</v>
      </c>
      <c r="V40" s="442">
        <v>1.9556303010345402E-2</v>
      </c>
      <c r="W40" s="442">
        <v>1.4278648779329522E-2</v>
      </c>
      <c r="X40" s="442">
        <v>2.1731801442149333E-2</v>
      </c>
      <c r="Y40" s="442">
        <v>4.9296041700624287E-2</v>
      </c>
      <c r="Z40" s="442">
        <v>4.1072852003917672E-2</v>
      </c>
      <c r="AA40" s="442">
        <v>7.1834230885538627E-2</v>
      </c>
      <c r="AB40" s="442">
        <v>3.3782081946148998E-2</v>
      </c>
      <c r="AC40" s="442">
        <v>4.388670276308531E-2</v>
      </c>
      <c r="AD40" s="442">
        <v>5.997725978586161E-2</v>
      </c>
      <c r="AE40" s="442">
        <v>1.0171227758303978E-2</v>
      </c>
      <c r="AF40" s="442">
        <v>3.4285027252722464E-2</v>
      </c>
      <c r="AG40" s="442">
        <v>0.10804215627664249</v>
      </c>
      <c r="AH40" s="442">
        <v>4.7468668695917399E-2</v>
      </c>
      <c r="AI40" s="442">
        <v>2.9729859057580198E-2</v>
      </c>
      <c r="AJ40" s="442">
        <v>2.5371971553911389E-2</v>
      </c>
      <c r="AK40" s="442">
        <v>4.1758758687853073E-2</v>
      </c>
      <c r="AL40" s="442">
        <v>1.0606636730036794</v>
      </c>
      <c r="AM40" s="442">
        <v>1.9517248103878039E-2</v>
      </c>
      <c r="AN40" s="442">
        <v>4.861695306260112E-3</v>
      </c>
      <c r="AO40" s="442">
        <v>2.7899011856662936E-2</v>
      </c>
      <c r="AP40" s="318">
        <f t="shared" si="0"/>
        <v>2.0519267055224701</v>
      </c>
    </row>
    <row r="41" spans="1:42" ht="12.5" x14ac:dyDescent="0.2">
      <c r="A41" s="286">
        <v>37</v>
      </c>
      <c r="B41" s="283" t="s">
        <v>42</v>
      </c>
      <c r="C41" s="442">
        <v>4.2563741029654609E-5</v>
      </c>
      <c r="D41" s="442">
        <v>1.8624431455705764E-5</v>
      </c>
      <c r="E41" s="442">
        <v>0</v>
      </c>
      <c r="F41" s="442">
        <v>6.195520519946976E-5</v>
      </c>
      <c r="G41" s="442">
        <v>1.5763494502051079E-4</v>
      </c>
      <c r="H41" s="442">
        <v>4.203637767884349E-5</v>
      </c>
      <c r="I41" s="442">
        <v>1.0083776286835086E-4</v>
      </c>
      <c r="J41" s="442">
        <v>1.0468247704228595E-4</v>
      </c>
      <c r="K41" s="442">
        <v>2.4847139003827133E-5</v>
      </c>
      <c r="L41" s="442">
        <v>1.3185938999735075E-4</v>
      </c>
      <c r="M41" s="442">
        <v>5.3494784823501414E-5</v>
      </c>
      <c r="N41" s="442">
        <v>2.4108359175282246E-5</v>
      </c>
      <c r="O41" s="442">
        <v>4.2050822919677814E-5</v>
      </c>
      <c r="P41" s="442">
        <v>3.3170543982615866E-5</v>
      </c>
      <c r="Q41" s="442">
        <v>1.2099213292627925E-4</v>
      </c>
      <c r="R41" s="442">
        <v>1.1138816922494127E-4</v>
      </c>
      <c r="S41" s="442">
        <v>3.8723219239612279E-5</v>
      </c>
      <c r="T41" s="442">
        <v>1.7291352711305919E-4</v>
      </c>
      <c r="U41" s="442">
        <v>9.8747427611904106E-5</v>
      </c>
      <c r="V41" s="442">
        <v>1.2477016854594401E-4</v>
      </c>
      <c r="W41" s="442">
        <v>1.0110443125880211E-4</v>
      </c>
      <c r="X41" s="442">
        <v>4.6247419717340249E-4</v>
      </c>
      <c r="Y41" s="442">
        <v>2.0209064757440522E-4</v>
      </c>
      <c r="Z41" s="442">
        <v>5.1533054050980857E-5</v>
      </c>
      <c r="AA41" s="442">
        <v>8.9119275154856729E-5</v>
      </c>
      <c r="AB41" s="442">
        <v>6.7358707103271418E-5</v>
      </c>
      <c r="AC41" s="442">
        <v>6.9193052791019223E-4</v>
      </c>
      <c r="AD41" s="442">
        <v>1.3553805054835705E-4</v>
      </c>
      <c r="AE41" s="442">
        <v>2.4065678514794152E-4</v>
      </c>
      <c r="AF41" s="442">
        <v>3.7700107678416005E-4</v>
      </c>
      <c r="AG41" s="442">
        <v>2.8702621235709483E-3</v>
      </c>
      <c r="AH41" s="442">
        <v>4.5976674185231711E-4</v>
      </c>
      <c r="AI41" s="442">
        <v>2.3163093245587964E-3</v>
      </c>
      <c r="AJ41" s="442">
        <v>9.0069050649333147E-3</v>
      </c>
      <c r="AK41" s="442">
        <v>2.2162806719740261E-3</v>
      </c>
      <c r="AL41" s="442">
        <v>6.3499134778859014E-4</v>
      </c>
      <c r="AM41" s="442">
        <v>1.0116496394307162</v>
      </c>
      <c r="AN41" s="442">
        <v>6.0923166138991974E-5</v>
      </c>
      <c r="AO41" s="442">
        <v>1.0257084143484808E-3</v>
      </c>
      <c r="AP41" s="318">
        <f t="shared" si="0"/>
        <v>1.0331392852490984</v>
      </c>
    </row>
    <row r="42" spans="1:42" ht="12.5" x14ac:dyDescent="0.2">
      <c r="A42" s="287">
        <v>38</v>
      </c>
      <c r="B42" s="272" t="s">
        <v>282</v>
      </c>
      <c r="C42" s="442">
        <v>3.5108377499016084E-3</v>
      </c>
      <c r="D42" s="442">
        <v>3.3031772432600938E-4</v>
      </c>
      <c r="E42" s="442">
        <v>0</v>
      </c>
      <c r="F42" s="442">
        <v>3.2292137052762973E-3</v>
      </c>
      <c r="G42" s="442">
        <v>3.2944941481214932E-3</v>
      </c>
      <c r="H42" s="442">
        <v>3.2111914279731608E-3</v>
      </c>
      <c r="I42" s="442">
        <v>3.1367889173767038E-3</v>
      </c>
      <c r="J42" s="442">
        <v>2.4342599075238875E-3</v>
      </c>
      <c r="K42" s="442">
        <v>1.0145493557736419E-3</v>
      </c>
      <c r="L42" s="442">
        <v>8.2858863179405479E-4</v>
      </c>
      <c r="M42" s="442">
        <v>5.3648344544807132E-3</v>
      </c>
      <c r="N42" s="442">
        <v>9.5691213339975855E-4</v>
      </c>
      <c r="O42" s="442">
        <v>1.6633947328944252E-3</v>
      </c>
      <c r="P42" s="442">
        <v>2.1106574458781267E-3</v>
      </c>
      <c r="Q42" s="442">
        <v>2.7793462819340311E-3</v>
      </c>
      <c r="R42" s="442">
        <v>3.1885950585166098E-3</v>
      </c>
      <c r="S42" s="442">
        <v>4.3744126305593949E-3</v>
      </c>
      <c r="T42" s="442">
        <v>4.1969743860738274E-3</v>
      </c>
      <c r="U42" s="442">
        <v>3.8760993672923975E-3</v>
      </c>
      <c r="V42" s="442">
        <v>3.3474039962322804E-3</v>
      </c>
      <c r="W42" s="442">
        <v>3.0772665802601224E-3</v>
      </c>
      <c r="X42" s="442">
        <v>5.0526621116199063E-3</v>
      </c>
      <c r="Y42" s="442">
        <v>3.6831371382311635E-3</v>
      </c>
      <c r="Z42" s="442">
        <v>1.2466494413469968E-3</v>
      </c>
      <c r="AA42" s="442">
        <v>1.1198354880566702E-3</v>
      </c>
      <c r="AB42" s="442">
        <v>1.4535474312402827E-2</v>
      </c>
      <c r="AC42" s="442">
        <v>7.9153759760045225E-3</v>
      </c>
      <c r="AD42" s="442">
        <v>1.3505907907887093E-2</v>
      </c>
      <c r="AE42" s="442">
        <v>1.5881237028624938E-3</v>
      </c>
      <c r="AF42" s="442">
        <v>6.6863860004514669E-3</v>
      </c>
      <c r="AG42" s="442">
        <v>9.0418103660543547E-4</v>
      </c>
      <c r="AH42" s="442">
        <v>1.0432010066786901E-2</v>
      </c>
      <c r="AI42" s="442">
        <v>1.013380728781884E-2</v>
      </c>
      <c r="AJ42" s="442">
        <v>6.7046285856632243E-3</v>
      </c>
      <c r="AK42" s="442">
        <v>1.7481510988254421E-2</v>
      </c>
      <c r="AL42" s="442">
        <v>5.9562205061840286E-3</v>
      </c>
      <c r="AM42" s="442">
        <v>7.2760732483343566E-3</v>
      </c>
      <c r="AN42" s="442">
        <v>1.001055385188871</v>
      </c>
      <c r="AO42" s="442">
        <v>3.3901163694545866E-3</v>
      </c>
      <c r="AP42" s="318">
        <f t="shared" si="0"/>
        <v>1.1712035076229699</v>
      </c>
    </row>
    <row r="43" spans="1:42" ht="12.5" x14ac:dyDescent="0.2">
      <c r="A43" s="287">
        <v>39</v>
      </c>
      <c r="B43" s="272" t="s">
        <v>283</v>
      </c>
      <c r="C43" s="442">
        <v>5.3186484710299438E-3</v>
      </c>
      <c r="D43" s="442">
        <v>7.3329120879199125E-4</v>
      </c>
      <c r="E43" s="442">
        <v>0</v>
      </c>
      <c r="F43" s="442">
        <v>1.8282106385117621E-2</v>
      </c>
      <c r="G43" s="442">
        <v>7.746308860143155E-3</v>
      </c>
      <c r="H43" s="442">
        <v>4.1713148177350877E-3</v>
      </c>
      <c r="I43" s="442">
        <v>4.1270090231554056E-3</v>
      </c>
      <c r="J43" s="442">
        <v>2.5729377054215185E-3</v>
      </c>
      <c r="K43" s="442">
        <v>5.0846673515426927E-3</v>
      </c>
      <c r="L43" s="442">
        <v>2.2908751963528848E-3</v>
      </c>
      <c r="M43" s="442">
        <v>1.0954638258018476E-2</v>
      </c>
      <c r="N43" s="442">
        <v>5.0550332875951166E-3</v>
      </c>
      <c r="O43" s="442">
        <v>7.5003859506367968E-3</v>
      </c>
      <c r="P43" s="442">
        <v>5.1597946130139917E-3</v>
      </c>
      <c r="Q43" s="442">
        <v>9.3436659247463222E-3</v>
      </c>
      <c r="R43" s="442">
        <v>7.6023059684604856E-3</v>
      </c>
      <c r="S43" s="442">
        <v>4.5309920992660313E-3</v>
      </c>
      <c r="T43" s="442">
        <v>2.3033510152439384E-3</v>
      </c>
      <c r="U43" s="442">
        <v>4.2088280298873681E-3</v>
      </c>
      <c r="V43" s="442">
        <v>3.0035970872084729E-3</v>
      </c>
      <c r="W43" s="442">
        <v>2.8349026166820234E-3</v>
      </c>
      <c r="X43" s="442">
        <v>4.7944196089899022E-3</v>
      </c>
      <c r="Y43" s="442">
        <v>1.6834884532108112E-2</v>
      </c>
      <c r="Z43" s="442">
        <v>7.0775586624181328E-3</v>
      </c>
      <c r="AA43" s="442">
        <v>1.3182487404959092E-2</v>
      </c>
      <c r="AB43" s="442">
        <v>2.6278262174155426E-2</v>
      </c>
      <c r="AC43" s="442">
        <v>1.0008795990560072E-2</v>
      </c>
      <c r="AD43" s="442">
        <v>9.8799457158081673E-3</v>
      </c>
      <c r="AE43" s="442">
        <v>1.6036645840480257E-3</v>
      </c>
      <c r="AF43" s="442">
        <v>1.4843490711027616E-2</v>
      </c>
      <c r="AG43" s="442">
        <v>3.5582544502225383E-3</v>
      </c>
      <c r="AH43" s="442">
        <v>5.1788482846135695E-3</v>
      </c>
      <c r="AI43" s="442">
        <v>1.4987597944027983E-2</v>
      </c>
      <c r="AJ43" s="442">
        <v>5.8625392375835517E-3</v>
      </c>
      <c r="AK43" s="442">
        <v>1.1388172613252971E-2</v>
      </c>
      <c r="AL43" s="442">
        <v>5.0854095626246369E-3</v>
      </c>
      <c r="AM43" s="442">
        <v>6.1558174674239095E-3</v>
      </c>
      <c r="AN43" s="442">
        <v>2.0111936982786494E-3</v>
      </c>
      <c r="AO43" s="442">
        <v>1.0027031371076955</v>
      </c>
      <c r="AP43" s="318">
        <f t="shared" si="0"/>
        <v>0.27155599651215168</v>
      </c>
    </row>
    <row r="44" spans="1:42" ht="12.5" x14ac:dyDescent="0.2">
      <c r="A44" s="319">
        <v>40</v>
      </c>
      <c r="B44" s="320" t="s">
        <v>43</v>
      </c>
      <c r="C44" s="321">
        <f t="shared" ref="C44:AO44" si="1">SUM(C5:C42)</f>
        <v>1.151353805625734</v>
      </c>
      <c r="D44" s="322">
        <f t="shared" si="1"/>
        <v>1.0689459429504133</v>
      </c>
      <c r="E44" s="322">
        <f t="shared" si="1"/>
        <v>1</v>
      </c>
      <c r="F44" s="322">
        <f t="shared" si="1"/>
        <v>1.1620229475189496</v>
      </c>
      <c r="G44" s="322">
        <f t="shared" si="1"/>
        <v>1.1904081619914935</v>
      </c>
      <c r="H44" s="322">
        <f t="shared" si="1"/>
        <v>1.1098751993764329</v>
      </c>
      <c r="I44" s="322">
        <f t="shared" si="1"/>
        <v>1.2013955584037583</v>
      </c>
      <c r="J44" s="322">
        <f t="shared" si="1"/>
        <v>1.0963985373198064</v>
      </c>
      <c r="K44" s="322">
        <f t="shared" si="1"/>
        <v>1.3351956623152124</v>
      </c>
      <c r="L44" s="322">
        <f t="shared" si="1"/>
        <v>1.1229509699684077</v>
      </c>
      <c r="M44" s="322">
        <f t="shared" si="1"/>
        <v>1.1856081646431502</v>
      </c>
      <c r="N44" s="322">
        <f t="shared" si="1"/>
        <v>1.2009999467262862</v>
      </c>
      <c r="O44" s="322">
        <f t="shared" si="1"/>
        <v>1.2025387280295092</v>
      </c>
      <c r="P44" s="322">
        <f t="shared" si="1"/>
        <v>1.1440140904266984</v>
      </c>
      <c r="Q44" s="322">
        <f t="shared" si="1"/>
        <v>1.149338633117738</v>
      </c>
      <c r="R44" s="322">
        <f t="shared" si="1"/>
        <v>1.1207362218191204</v>
      </c>
      <c r="S44" s="322">
        <f t="shared" si="1"/>
        <v>1.1845759968628091</v>
      </c>
      <c r="T44" s="322">
        <f t="shared" si="1"/>
        <v>1.1333473964798046</v>
      </c>
      <c r="U44" s="322">
        <f t="shared" si="1"/>
        <v>1.1913008040969817</v>
      </c>
      <c r="V44" s="322">
        <f t="shared" si="1"/>
        <v>1.1598162947340249</v>
      </c>
      <c r="W44" s="322">
        <f t="shared" si="1"/>
        <v>1.195893031926766</v>
      </c>
      <c r="X44" s="322">
        <f t="shared" si="1"/>
        <v>1.2256043953440374</v>
      </c>
      <c r="Y44" s="322">
        <f t="shared" si="1"/>
        <v>1.1806130582930496</v>
      </c>
      <c r="Z44" s="322">
        <f t="shared" si="1"/>
        <v>1.2892214547123386</v>
      </c>
      <c r="AA44" s="322">
        <f t="shared" si="1"/>
        <v>1.2170255972603214</v>
      </c>
      <c r="AB44" s="322">
        <f t="shared" si="1"/>
        <v>1.1500159537340153</v>
      </c>
      <c r="AC44" s="322">
        <f t="shared" si="1"/>
        <v>1.1389944128000604</v>
      </c>
      <c r="AD44" s="322">
        <f t="shared" si="1"/>
        <v>1.1962653682614215</v>
      </c>
      <c r="AE44" s="322">
        <f t="shared" si="1"/>
        <v>1.1241183991382817</v>
      </c>
      <c r="AF44" s="322">
        <f t="shared" si="1"/>
        <v>1.1226938226855532</v>
      </c>
      <c r="AG44" s="322">
        <f t="shared" si="1"/>
        <v>1.1951847247928964</v>
      </c>
      <c r="AH44" s="322">
        <f t="shared" si="1"/>
        <v>1.1567338610169851</v>
      </c>
      <c r="AI44" s="322">
        <f t="shared" si="1"/>
        <v>1.1167487107394631</v>
      </c>
      <c r="AJ44" s="322">
        <f t="shared" si="1"/>
        <v>1.1377645678963564</v>
      </c>
      <c r="AK44" s="322">
        <f t="shared" si="1"/>
        <v>1.2028873718643531</v>
      </c>
      <c r="AL44" s="322">
        <f t="shared" si="1"/>
        <v>1.146314228143988</v>
      </c>
      <c r="AM44" s="322">
        <f t="shared" si="1"/>
        <v>1.1692423807093573</v>
      </c>
      <c r="AN44" s="322">
        <f t="shared" si="1"/>
        <v>1.3004292114776317</v>
      </c>
      <c r="AO44" s="322">
        <f t="shared" si="1"/>
        <v>0.41357015353853399</v>
      </c>
      <c r="AP44" s="323">
        <f t="shared" si="0"/>
        <v>44.37657361320322</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X43"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2" t="s">
        <v>490</v>
      </c>
      <c r="B3" s="463"/>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2" t="s">
        <v>490</v>
      </c>
      <c r="B49" s="464"/>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0.1411060433295325</v>
      </c>
      <c r="E5" s="77">
        <f>$C$5*D5</f>
        <v>14.110604332953249</v>
      </c>
      <c r="F5" s="76">
        <f>分析係数表!C8</f>
        <v>0.24707259953161598</v>
      </c>
      <c r="G5" s="77">
        <f t="shared" ref="G5:G38" si="0">E5*F5</f>
        <v>3.4863436935048435</v>
      </c>
      <c r="H5" s="77">
        <f t="array" ref="H5:H43">MMULT(逆行列係数!C5:AO43,'1'!G5:G43)</f>
        <v>3.7457631929762707</v>
      </c>
      <c r="I5" s="77">
        <f t="shared" ref="I5:I38" si="1">C5+H5</f>
        <v>103.74576319297627</v>
      </c>
      <c r="J5" s="76">
        <f>分析係数表!G8</f>
        <v>0.12001140250855188</v>
      </c>
      <c r="K5" s="78">
        <f t="shared" ref="K5:K38" si="2">I5*J5</f>
        <v>12.450674545109182</v>
      </c>
      <c r="L5" s="79" t="s">
        <v>177</v>
      </c>
      <c r="M5" s="80" t="s">
        <v>177</v>
      </c>
      <c r="N5" s="81">
        <f>分析係数表!H8</f>
        <v>1.0676396295256806E-2</v>
      </c>
      <c r="O5" s="82">
        <f t="shared" ref="O5:O43" si="3">$M$44*N5</f>
        <v>0.1060017583597211</v>
      </c>
      <c r="P5" s="76">
        <f>分析係数表!C8</f>
        <v>0.24707259953161598</v>
      </c>
      <c r="Q5" s="82">
        <f t="shared" ref="Q5:Q38" si="4">O5*P5</f>
        <v>2.6190129992858496E-2</v>
      </c>
      <c r="R5" s="83">
        <f t="array" ref="R5:R43">MMULT(逆行列係数!C5:AO43,'1'!Q5:Q43)</f>
        <v>4.0942275475930566E-2</v>
      </c>
      <c r="S5" s="84">
        <f t="shared" ref="S5:S38" si="5">I5+R5</f>
        <v>103.7867054684522</v>
      </c>
      <c r="T5" s="85">
        <f>分析係数表!F8</f>
        <v>0.45011402508551879</v>
      </c>
      <c r="U5" s="86">
        <f t="shared" ref="U5:U43" si="6">S5*T5</f>
        <v>46.715851748770241</v>
      </c>
      <c r="V5" s="87">
        <f>分析係数表!D8</f>
        <v>0.3184150513112885</v>
      </c>
      <c r="W5" s="167">
        <f t="shared" ref="W5:W43" si="7">ROUND(S5*V5,0)</f>
        <v>33</v>
      </c>
      <c r="X5" s="76">
        <f>分析係数表!E8</f>
        <v>0.16220068415051311</v>
      </c>
      <c r="Y5" s="166">
        <f t="shared" ref="Y5:Y43" si="8">ROUND(S5*X5,0)</f>
        <v>17</v>
      </c>
    </row>
    <row r="6" spans="1:25" x14ac:dyDescent="0.2">
      <c r="A6" s="6" t="s">
        <v>219</v>
      </c>
      <c r="B6" s="5" t="s">
        <v>265</v>
      </c>
      <c r="C6" s="90"/>
      <c r="D6" s="76">
        <f>投入係数表!C6</f>
        <v>2.8506271379703536E-4</v>
      </c>
      <c r="E6" s="77">
        <f t="shared" ref="E6:E38" si="9">$C$5*D6</f>
        <v>2.8506271379703536E-2</v>
      </c>
      <c r="F6" s="76">
        <f>分析係数表!C9</f>
        <v>9.7560975609756073E-2</v>
      </c>
      <c r="G6" s="77">
        <f t="shared" si="0"/>
        <v>2.7810996468003442E-3</v>
      </c>
      <c r="H6" s="77">
        <v>3.5974034720147679E-3</v>
      </c>
      <c r="I6" s="77">
        <f t="shared" si="1"/>
        <v>3.5974034720147679E-3</v>
      </c>
      <c r="J6" s="76">
        <f>分析係数表!G9</f>
        <v>0.27272727272727271</v>
      </c>
      <c r="K6" s="78">
        <f t="shared" si="2"/>
        <v>9.8111003782220944E-4</v>
      </c>
      <c r="L6" s="79"/>
      <c r="M6" s="80"/>
      <c r="N6" s="81">
        <f>分析係数表!H9</f>
        <v>5.7255122088127987E-4</v>
      </c>
      <c r="O6" s="82">
        <f t="shared" si="3"/>
        <v>5.6846368836443494E-3</v>
      </c>
      <c r="P6" s="76">
        <f>分析係数表!C9</f>
        <v>9.7560975609756073E-2</v>
      </c>
      <c r="Q6" s="82">
        <f t="shared" si="4"/>
        <v>5.5459872035554616E-4</v>
      </c>
      <c r="R6" s="83">
        <v>6.7519680304764323E-4</v>
      </c>
      <c r="S6" s="84">
        <f t="shared" si="5"/>
        <v>4.2726002750624109E-3</v>
      </c>
      <c r="T6" s="85">
        <f>分析係数表!F9</f>
        <v>0.77272727272727271</v>
      </c>
      <c r="U6" s="86">
        <f t="shared" si="6"/>
        <v>3.301554758002772E-3</v>
      </c>
      <c r="V6" s="87">
        <f>分析係数表!D9</f>
        <v>9.0909090909090912E-2</v>
      </c>
      <c r="W6" s="167">
        <f t="shared" si="7"/>
        <v>0</v>
      </c>
      <c r="X6" s="76">
        <f>分析係数表!E9</f>
        <v>0</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1.0665169800729722E-3</v>
      </c>
      <c r="O7" s="82">
        <f t="shared" si="3"/>
        <v>1.0589029489141434E-2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0.44906166219839139</v>
      </c>
      <c r="G8" s="77">
        <f t="shared" si="0"/>
        <v>0</v>
      </c>
      <c r="H8" s="77">
        <v>2.9967021103757829E-2</v>
      </c>
      <c r="I8" s="77">
        <f t="shared" si="1"/>
        <v>2.9967021103757829E-2</v>
      </c>
      <c r="J8" s="76">
        <f>分析係数表!G11</f>
        <v>0.33788395904436858</v>
      </c>
      <c r="K8" s="78">
        <f t="shared" si="2"/>
        <v>1.0125375731303839E-2</v>
      </c>
      <c r="L8" s="79"/>
      <c r="M8" s="80"/>
      <c r="N8" s="81">
        <f>分析係数表!H11</f>
        <v>-2.2452989054167835E-5</v>
      </c>
      <c r="O8" s="82">
        <f t="shared" si="3"/>
        <v>-2.2292693661350388E-4</v>
      </c>
      <c r="P8" s="76">
        <f>分析係数表!C11</f>
        <v>0.44906166219839139</v>
      </c>
      <c r="Q8" s="82">
        <f t="shared" si="4"/>
        <v>-1.0010794070445549E-4</v>
      </c>
      <c r="R8" s="83">
        <v>6.3035375015940785E-3</v>
      </c>
      <c r="S8" s="84">
        <f t="shared" si="5"/>
        <v>3.6270558605351909E-2</v>
      </c>
      <c r="T8" s="85">
        <f>分析係数表!F11</f>
        <v>0.55767918088737201</v>
      </c>
      <c r="U8" s="86">
        <f t="shared" si="6"/>
        <v>2.0227335413360074E-2</v>
      </c>
      <c r="V8" s="87">
        <f>分析係数表!D11</f>
        <v>2.9351535836177476E-2</v>
      </c>
      <c r="W8" s="167">
        <f t="shared" si="7"/>
        <v>0</v>
      </c>
      <c r="X8" s="76">
        <f>分析係数表!E11</f>
        <v>2.4573378839590442E-2</v>
      </c>
      <c r="Y8" s="166">
        <f t="shared" si="8"/>
        <v>0</v>
      </c>
    </row>
    <row r="9" spans="1:25" x14ac:dyDescent="0.2">
      <c r="A9" s="6" t="s">
        <v>222</v>
      </c>
      <c r="B9" s="5" t="s">
        <v>190</v>
      </c>
      <c r="C9" s="90"/>
      <c r="D9" s="76">
        <f>投入係数表!C9</f>
        <v>0.13198403648802737</v>
      </c>
      <c r="E9" s="77">
        <f t="shared" si="9"/>
        <v>13.198403648802737</v>
      </c>
      <c r="F9" s="76">
        <f>分析係数表!C12</f>
        <v>0.19299381807477189</v>
      </c>
      <c r="G9" s="77">
        <f t="shared" si="0"/>
        <v>2.5472103126744408</v>
      </c>
      <c r="H9" s="77">
        <v>2.7496811714015523</v>
      </c>
      <c r="I9" s="77">
        <f t="shared" si="1"/>
        <v>2.7496811714015523</v>
      </c>
      <c r="J9" s="76">
        <f>分析係数表!G12</f>
        <v>0.13871320371671741</v>
      </c>
      <c r="K9" s="78">
        <f t="shared" si="2"/>
        <v>0.38141708448464573</v>
      </c>
      <c r="L9" s="79"/>
      <c r="M9" s="80"/>
      <c r="N9" s="81">
        <f>分析係数表!H12</f>
        <v>9.0137524557956775E-2</v>
      </c>
      <c r="O9" s="82">
        <f t="shared" si="3"/>
        <v>0.89494018703491129</v>
      </c>
      <c r="P9" s="76">
        <f>分析係数表!C12</f>
        <v>0.19299381807477189</v>
      </c>
      <c r="Q9" s="82">
        <f t="shared" si="4"/>
        <v>0.17271792364441801</v>
      </c>
      <c r="R9" s="83">
        <v>0.20224973217095213</v>
      </c>
      <c r="S9" s="84">
        <f t="shared" si="5"/>
        <v>2.9519309035725043</v>
      </c>
      <c r="T9" s="85">
        <f>分析係数表!F12</f>
        <v>0.32372921058795973</v>
      </c>
      <c r="U9" s="86">
        <f t="shared" si="6"/>
        <v>0.9556262611237295</v>
      </c>
      <c r="V9" s="87">
        <f>分析係数表!D12</f>
        <v>2.9241820879206685E-2</v>
      </c>
      <c r="W9" s="167">
        <f t="shared" si="7"/>
        <v>0</v>
      </c>
      <c r="X9" s="76">
        <f>分析係数表!E12</f>
        <v>3.2208948231435934E-2</v>
      </c>
      <c r="Y9" s="166">
        <f t="shared" si="8"/>
        <v>0</v>
      </c>
    </row>
    <row r="10" spans="1:25" x14ac:dyDescent="0.2">
      <c r="A10" s="6" t="s">
        <v>223</v>
      </c>
      <c r="B10" s="5" t="s">
        <v>28</v>
      </c>
      <c r="C10" s="90"/>
      <c r="D10" s="76">
        <f>投入係数表!C10</f>
        <v>4.2759407069555304E-3</v>
      </c>
      <c r="E10" s="77">
        <f t="shared" si="9"/>
        <v>0.42759407069555305</v>
      </c>
      <c r="F10" s="76">
        <f>分析係数表!C13</f>
        <v>0</v>
      </c>
      <c r="G10" s="77">
        <f t="shared" si="0"/>
        <v>0</v>
      </c>
      <c r="H10" s="77">
        <v>0</v>
      </c>
      <c r="I10" s="77">
        <f t="shared" si="1"/>
        <v>0</v>
      </c>
      <c r="J10" s="76">
        <f>分析係数表!G13</f>
        <v>0.24555461473327689</v>
      </c>
      <c r="K10" s="78">
        <f t="shared" si="2"/>
        <v>0</v>
      </c>
      <c r="L10" s="79"/>
      <c r="M10" s="80"/>
      <c r="N10" s="81">
        <f>分析係数表!H13</f>
        <v>1.4437271961829919E-2</v>
      </c>
      <c r="O10" s="82">
        <f t="shared" si="3"/>
        <v>0.14334202024248299</v>
      </c>
      <c r="P10" s="76">
        <f>分析係数表!C13</f>
        <v>0</v>
      </c>
      <c r="Q10" s="82">
        <f t="shared" si="4"/>
        <v>0</v>
      </c>
      <c r="R10" s="83">
        <v>0</v>
      </c>
      <c r="S10" s="84">
        <f t="shared" si="5"/>
        <v>0</v>
      </c>
      <c r="T10" s="85">
        <f>分析係数表!F13</f>
        <v>0.38272650296359018</v>
      </c>
      <c r="U10" s="86">
        <f t="shared" si="6"/>
        <v>0</v>
      </c>
      <c r="V10" s="87">
        <f>分析係数表!D13</f>
        <v>0.22861981371718881</v>
      </c>
      <c r="W10" s="167">
        <f t="shared" si="7"/>
        <v>0</v>
      </c>
      <c r="X10" s="76">
        <f>分析係数表!E13</f>
        <v>0.19898391193903472</v>
      </c>
      <c r="Y10" s="166">
        <f t="shared" si="8"/>
        <v>0</v>
      </c>
    </row>
    <row r="11" spans="1:25" x14ac:dyDescent="0.2">
      <c r="A11" s="6" t="s">
        <v>224</v>
      </c>
      <c r="B11" s="5" t="s">
        <v>267</v>
      </c>
      <c r="C11" s="90"/>
      <c r="D11" s="76">
        <f>投入係数表!C11</f>
        <v>2.6795895096921322E-2</v>
      </c>
      <c r="E11" s="77">
        <f t="shared" si="9"/>
        <v>2.6795895096921321</v>
      </c>
      <c r="F11" s="76">
        <f>分析係数表!C14</f>
        <v>0.21988652218398286</v>
      </c>
      <c r="G11" s="77">
        <f t="shared" si="0"/>
        <v>0.58920561816688677</v>
      </c>
      <c r="H11" s="77">
        <v>0.75129165348942195</v>
      </c>
      <c r="I11" s="77">
        <f t="shared" si="1"/>
        <v>0.75129165348942195</v>
      </c>
      <c r="J11" s="76">
        <f>分析係数表!G14</f>
        <v>0.16684014869888475</v>
      </c>
      <c r="K11" s="78">
        <f t="shared" si="2"/>
        <v>0.12534561118440615</v>
      </c>
      <c r="L11" s="79"/>
      <c r="M11" s="80"/>
      <c r="N11" s="81">
        <f>分析係数表!H14</f>
        <v>1.1338759472354757E-3</v>
      </c>
      <c r="O11" s="82">
        <f t="shared" si="3"/>
        <v>1.1257810298981945E-2</v>
      </c>
      <c r="P11" s="76">
        <f>分析係数表!C14</f>
        <v>0.21988652218398286</v>
      </c>
      <c r="Q11" s="82">
        <f t="shared" si="4"/>
        <v>2.4754407540501641E-3</v>
      </c>
      <c r="R11" s="83">
        <v>2.8413819983216869E-2</v>
      </c>
      <c r="S11" s="84">
        <f t="shared" si="5"/>
        <v>0.77970547347263885</v>
      </c>
      <c r="T11" s="85">
        <f>分析係数表!F14</f>
        <v>0.30074349442379184</v>
      </c>
      <c r="U11" s="86">
        <f t="shared" si="6"/>
        <v>0.23449134871351854</v>
      </c>
      <c r="V11" s="87">
        <f>分析係数表!D14</f>
        <v>4.8401486988847581E-2</v>
      </c>
      <c r="W11" s="167">
        <f t="shared" si="7"/>
        <v>0</v>
      </c>
      <c r="X11" s="76">
        <f>分析係数表!E14</f>
        <v>4.5501858736059476E-2</v>
      </c>
      <c r="Y11" s="166">
        <f t="shared" si="8"/>
        <v>0</v>
      </c>
    </row>
    <row r="12" spans="1:25" x14ac:dyDescent="0.2">
      <c r="A12" s="6" t="s">
        <v>225</v>
      </c>
      <c r="B12" s="5" t="s">
        <v>29</v>
      </c>
      <c r="C12" s="90"/>
      <c r="D12" s="76">
        <f>投入係数表!C12</f>
        <v>6.784492588369441E-2</v>
      </c>
      <c r="E12" s="77">
        <f t="shared" si="9"/>
        <v>6.7844925883694414</v>
      </c>
      <c r="F12" s="76">
        <f>分析係数表!C15</f>
        <v>0</v>
      </c>
      <c r="G12" s="77">
        <f t="shared" si="0"/>
        <v>0</v>
      </c>
      <c r="H12" s="77">
        <v>0</v>
      </c>
      <c r="I12" s="77">
        <f t="shared" si="1"/>
        <v>0</v>
      </c>
      <c r="J12" s="76">
        <f>分析係数表!G15</f>
        <v>9.5628278790906823E-2</v>
      </c>
      <c r="K12" s="78">
        <f t="shared" si="2"/>
        <v>0</v>
      </c>
      <c r="L12" s="79"/>
      <c r="M12" s="80"/>
      <c r="N12" s="81">
        <f>分析係数表!H15</f>
        <v>8.2177939938254275E-3</v>
      </c>
      <c r="O12" s="82">
        <f t="shared" si="3"/>
        <v>8.159125880054241E-2</v>
      </c>
      <c r="P12" s="76">
        <f>分析係数表!C15</f>
        <v>0</v>
      </c>
      <c r="Q12" s="82">
        <f t="shared" si="4"/>
        <v>0</v>
      </c>
      <c r="R12" s="83">
        <v>0</v>
      </c>
      <c r="S12" s="84">
        <f t="shared" si="5"/>
        <v>0</v>
      </c>
      <c r="T12" s="85">
        <f>分析係数表!F15</f>
        <v>0.30247314514114415</v>
      </c>
      <c r="U12" s="86">
        <f t="shared" si="6"/>
        <v>0</v>
      </c>
      <c r="V12" s="87">
        <f>分析係数表!D15</f>
        <v>2.9777666749937547E-2</v>
      </c>
      <c r="W12" s="167">
        <f t="shared" si="7"/>
        <v>0</v>
      </c>
      <c r="X12" s="76">
        <f>分析係数表!E15</f>
        <v>2.7329502872845367E-2</v>
      </c>
      <c r="Y12" s="166">
        <f t="shared" si="8"/>
        <v>0</v>
      </c>
    </row>
    <row r="13" spans="1:25" x14ac:dyDescent="0.2">
      <c r="A13" s="6" t="s">
        <v>226</v>
      </c>
      <c r="B13" s="5" t="s">
        <v>30</v>
      </c>
      <c r="C13" s="90"/>
      <c r="D13" s="76">
        <f>投入係数表!C13</f>
        <v>7.1265678449258839E-3</v>
      </c>
      <c r="E13" s="77">
        <f t="shared" si="9"/>
        <v>0.7126567844925884</v>
      </c>
      <c r="F13" s="76">
        <f>分析係数表!C16</f>
        <v>4.5651796563096703E-2</v>
      </c>
      <c r="G13" s="77">
        <f t="shared" si="0"/>
        <v>3.2534062544966297E-2</v>
      </c>
      <c r="H13" s="77">
        <v>4.0515941178283922E-2</v>
      </c>
      <c r="I13" s="77">
        <f t="shared" si="1"/>
        <v>4.0515941178283922E-2</v>
      </c>
      <c r="J13" s="76">
        <f>分析係数表!G16</f>
        <v>3.2758620689655175E-2</v>
      </c>
      <c r="K13" s="78">
        <f t="shared" si="2"/>
        <v>1.3272463489437838E-3</v>
      </c>
      <c r="L13" s="79"/>
      <c r="M13" s="80"/>
      <c r="N13" s="81">
        <f>分析係数表!H16</f>
        <v>1.6682570867246702E-2</v>
      </c>
      <c r="O13" s="82">
        <f t="shared" si="3"/>
        <v>0.16563471390383339</v>
      </c>
      <c r="P13" s="76">
        <f>分析係数表!C16</f>
        <v>4.5651796563096703E-2</v>
      </c>
      <c r="Q13" s="82">
        <f t="shared" si="4"/>
        <v>7.561522262924527E-3</v>
      </c>
      <c r="R13" s="83">
        <v>9.410096974653788E-3</v>
      </c>
      <c r="S13" s="84">
        <f t="shared" si="5"/>
        <v>4.992603815293771E-2</v>
      </c>
      <c r="T13" s="85">
        <f>分析係数表!F16</f>
        <v>0.28965517241379313</v>
      </c>
      <c r="U13" s="86">
        <f t="shared" si="6"/>
        <v>1.4461335189126786E-2</v>
      </c>
      <c r="V13" s="87">
        <f>分析係数表!D16</f>
        <v>1.5517241379310345E-2</v>
      </c>
      <c r="W13" s="167">
        <f t="shared" si="7"/>
        <v>0</v>
      </c>
      <c r="X13" s="76">
        <f>分析係数表!E16</f>
        <v>1.5517241379310345E-2</v>
      </c>
      <c r="Y13" s="166">
        <f t="shared" si="8"/>
        <v>0</v>
      </c>
    </row>
    <row r="14" spans="1:25" x14ac:dyDescent="0.2">
      <c r="A14" s="6" t="s">
        <v>2</v>
      </c>
      <c r="B14" s="5" t="s">
        <v>364</v>
      </c>
      <c r="C14" s="90"/>
      <c r="D14" s="76">
        <f>投入係数表!C14</f>
        <v>8.2668187001140245E-3</v>
      </c>
      <c r="E14" s="77">
        <f t="shared" si="9"/>
        <v>0.82668187001140248</v>
      </c>
      <c r="F14" s="76">
        <f>分析係数表!C17</f>
        <v>0.18709439528023597</v>
      </c>
      <c r="G14" s="77">
        <f t="shared" si="0"/>
        <v>0.15466754455891799</v>
      </c>
      <c r="H14" s="77">
        <v>0.19928323661038844</v>
      </c>
      <c r="I14" s="77">
        <f t="shared" si="1"/>
        <v>0.19928323661038844</v>
      </c>
      <c r="J14" s="76">
        <f>分析係数表!G17</f>
        <v>0.21183949688973955</v>
      </c>
      <c r="K14" s="78">
        <f t="shared" si="2"/>
        <v>4.2216060582103615E-2</v>
      </c>
      <c r="L14" s="79"/>
      <c r="M14" s="80"/>
      <c r="N14" s="81">
        <f>分析係数表!H17</f>
        <v>2.9525680606230704E-3</v>
      </c>
      <c r="O14" s="82">
        <f t="shared" si="3"/>
        <v>2.9314892164675758E-2</v>
      </c>
      <c r="P14" s="76">
        <f>分析係数表!C17</f>
        <v>0.18709439528023597</v>
      </c>
      <c r="Q14" s="82">
        <f t="shared" si="4"/>
        <v>5.4846520222553386E-3</v>
      </c>
      <c r="R14" s="83">
        <v>1.5413583656429343E-2</v>
      </c>
      <c r="S14" s="84">
        <f t="shared" si="5"/>
        <v>0.21469682026681777</v>
      </c>
      <c r="T14" s="85">
        <f>分析係数表!F17</f>
        <v>0.32134800738259622</v>
      </c>
      <c r="U14" s="86">
        <f t="shared" si="6"/>
        <v>6.8992395384121288E-2</v>
      </c>
      <c r="V14" s="87">
        <f>分析係数表!D17</f>
        <v>5.1062957139927541E-2</v>
      </c>
      <c r="W14" s="167">
        <f t="shared" si="7"/>
        <v>0</v>
      </c>
      <c r="X14" s="76">
        <f>分析係数表!E17</f>
        <v>4.9900881810103222E-2</v>
      </c>
      <c r="Y14" s="166">
        <f t="shared" si="8"/>
        <v>0</v>
      </c>
    </row>
    <row r="15" spans="1:25" x14ac:dyDescent="0.2">
      <c r="A15" s="6" t="s">
        <v>3</v>
      </c>
      <c r="B15" s="5" t="s">
        <v>31</v>
      </c>
      <c r="C15" s="90"/>
      <c r="D15" s="76">
        <f>投入係数表!C15</f>
        <v>2.5655644241733182E-3</v>
      </c>
      <c r="E15" s="77">
        <f t="shared" si="9"/>
        <v>0.25655644241733183</v>
      </c>
      <c r="F15" s="76">
        <f>分析係数表!C18</f>
        <v>0.19379844961240311</v>
      </c>
      <c r="G15" s="77">
        <f t="shared" si="0"/>
        <v>4.9720240778552686E-2</v>
      </c>
      <c r="H15" s="77">
        <v>5.9533776754912421E-2</v>
      </c>
      <c r="I15" s="77">
        <f t="shared" si="1"/>
        <v>5.9533776754912421E-2</v>
      </c>
      <c r="J15" s="76">
        <f>分析係数表!G18</f>
        <v>0.21558441558441557</v>
      </c>
      <c r="K15" s="78">
        <f t="shared" si="2"/>
        <v>1.2834554469240859E-2</v>
      </c>
      <c r="L15" s="79"/>
      <c r="M15" s="80"/>
      <c r="N15" s="81">
        <f>分析係数表!H18</f>
        <v>4.3783328655627279E-4</v>
      </c>
      <c r="O15" s="82">
        <f t="shared" si="3"/>
        <v>4.3470752639633257E-3</v>
      </c>
      <c r="P15" s="76">
        <f>分析係数表!C18</f>
        <v>0.19379844961240311</v>
      </c>
      <c r="Q15" s="82">
        <f t="shared" si="4"/>
        <v>8.4245644650452053E-4</v>
      </c>
      <c r="R15" s="83">
        <v>2.7963929345402906E-3</v>
      </c>
      <c r="S15" s="84">
        <f t="shared" si="5"/>
        <v>6.2330169689452708E-2</v>
      </c>
      <c r="T15" s="85">
        <f>分析係数表!F18</f>
        <v>0.45643447461629277</v>
      </c>
      <c r="U15" s="86">
        <f t="shared" si="6"/>
        <v>2.8449638254949724E-2</v>
      </c>
      <c r="V15" s="87">
        <f>分析係数表!D18</f>
        <v>7.5088547815820542E-2</v>
      </c>
      <c r="W15" s="167">
        <f t="shared" si="7"/>
        <v>0</v>
      </c>
      <c r="X15" s="76">
        <f>分析係数表!E18</f>
        <v>7.5796930342384883E-2</v>
      </c>
      <c r="Y15" s="166">
        <f t="shared" si="8"/>
        <v>0</v>
      </c>
    </row>
    <row r="16" spans="1:25" x14ac:dyDescent="0.2">
      <c r="A16" s="6" t="s">
        <v>4</v>
      </c>
      <c r="B16" s="5" t="s">
        <v>32</v>
      </c>
      <c r="C16" s="90"/>
      <c r="D16" s="76">
        <f>投入係数表!C16</f>
        <v>0</v>
      </c>
      <c r="E16" s="77">
        <f t="shared" si="9"/>
        <v>0</v>
      </c>
      <c r="F16" s="76">
        <f>分析係数表!C19</f>
        <v>0.18975946996975368</v>
      </c>
      <c r="G16" s="77">
        <f t="shared" si="0"/>
        <v>0</v>
      </c>
      <c r="H16" s="77">
        <v>5.5617425164956411E-3</v>
      </c>
      <c r="I16" s="77">
        <f t="shared" si="1"/>
        <v>5.5617425164956411E-3</v>
      </c>
      <c r="J16" s="76">
        <f>分析係数表!G19</f>
        <v>5.7642820380854352E-2</v>
      </c>
      <c r="K16" s="78">
        <f t="shared" si="2"/>
        <v>3.2059452488291914E-4</v>
      </c>
      <c r="L16" s="79"/>
      <c r="M16" s="80"/>
      <c r="N16" s="81">
        <f>分析係数表!H19</f>
        <v>-1.1226494527083918E-4</v>
      </c>
      <c r="O16" s="82">
        <f t="shared" si="3"/>
        <v>-1.1146346830675194E-3</v>
      </c>
      <c r="P16" s="76">
        <f>分析係数表!C19</f>
        <v>0.18975946996975368</v>
      </c>
      <c r="Q16" s="82">
        <f t="shared" si="4"/>
        <v>-2.1151248666879686E-4</v>
      </c>
      <c r="R16" s="83">
        <v>2.0560689411010368E-3</v>
      </c>
      <c r="S16" s="84">
        <f t="shared" si="5"/>
        <v>7.6178114575966779E-3</v>
      </c>
      <c r="T16" s="85">
        <f>分析係数表!F19</f>
        <v>0.23974952822096415</v>
      </c>
      <c r="U16" s="86">
        <f t="shared" si="6"/>
        <v>1.8263667030350588E-3</v>
      </c>
      <c r="V16" s="87">
        <f>分析係数表!D19</f>
        <v>4.54623434551381E-3</v>
      </c>
      <c r="W16" s="167">
        <f t="shared" si="7"/>
        <v>0</v>
      </c>
      <c r="X16" s="76">
        <f>分析係数表!E19</f>
        <v>4.7177903585520669E-3</v>
      </c>
      <c r="Y16" s="166">
        <f t="shared" si="8"/>
        <v>0</v>
      </c>
    </row>
    <row r="17" spans="1:25" x14ac:dyDescent="0.2">
      <c r="A17" s="6" t="s">
        <v>5</v>
      </c>
      <c r="B17" s="5" t="s">
        <v>33</v>
      </c>
      <c r="C17" s="90"/>
      <c r="D17" s="76">
        <f>投入係数表!C17</f>
        <v>0</v>
      </c>
      <c r="E17" s="77">
        <f t="shared" si="9"/>
        <v>0</v>
      </c>
      <c r="F17" s="76">
        <f>分析係数表!C20</f>
        <v>6.5301867121599799E-2</v>
      </c>
      <c r="G17" s="77">
        <f t="shared" si="0"/>
        <v>0</v>
      </c>
      <c r="H17" s="77">
        <v>1.4224616676174586E-3</v>
      </c>
      <c r="I17" s="77">
        <f t="shared" si="1"/>
        <v>1.4224616676174586E-3</v>
      </c>
      <c r="J17" s="76">
        <f>分析係数表!G20</f>
        <v>0.10011990407673861</v>
      </c>
      <c r="K17" s="78">
        <f t="shared" si="2"/>
        <v>1.4241672571469759E-4</v>
      </c>
      <c r="L17" s="79"/>
      <c r="M17" s="80"/>
      <c r="N17" s="81">
        <f>分析係数表!H20</f>
        <v>5.5009823182711204E-4</v>
      </c>
      <c r="O17" s="82">
        <f t="shared" si="3"/>
        <v>5.4617099470308456E-3</v>
      </c>
      <c r="P17" s="76">
        <f>分析係数表!C20</f>
        <v>6.5301867121599799E-2</v>
      </c>
      <c r="Q17" s="82">
        <f t="shared" si="4"/>
        <v>3.5665985721772817E-4</v>
      </c>
      <c r="R17" s="83">
        <v>1.486875680159476E-3</v>
      </c>
      <c r="S17" s="84">
        <f t="shared" si="5"/>
        <v>2.9093373477769345E-3</v>
      </c>
      <c r="T17" s="85">
        <f>分析係数表!F20</f>
        <v>0.22242206235011991</v>
      </c>
      <c r="U17" s="86">
        <f t="shared" si="6"/>
        <v>6.471008129647738E-4</v>
      </c>
      <c r="V17" s="87">
        <f>分析係数表!D20</f>
        <v>4.3465227817745804E-2</v>
      </c>
      <c r="W17" s="167">
        <f t="shared" si="7"/>
        <v>0</v>
      </c>
      <c r="X17" s="76">
        <f>分析係数表!E20</f>
        <v>4.6762589928057555E-2</v>
      </c>
      <c r="Y17" s="166">
        <f t="shared" si="8"/>
        <v>0</v>
      </c>
    </row>
    <row r="18" spans="1:25" x14ac:dyDescent="0.2">
      <c r="A18" s="6" t="s">
        <v>6</v>
      </c>
      <c r="B18" s="5" t="s">
        <v>34</v>
      </c>
      <c r="C18" s="90"/>
      <c r="D18" s="76">
        <f>投入係数表!C18</f>
        <v>1.4253135689851768E-3</v>
      </c>
      <c r="E18" s="77">
        <f t="shared" si="9"/>
        <v>0.14253135689851767</v>
      </c>
      <c r="F18" s="76">
        <f>分析係数表!C21</f>
        <v>0.11128404669260705</v>
      </c>
      <c r="G18" s="77">
        <f t="shared" si="0"/>
        <v>1.5861466176255282E-2</v>
      </c>
      <c r="H18" s="77">
        <v>2.6470847927826505E-2</v>
      </c>
      <c r="I18" s="77">
        <f t="shared" si="1"/>
        <v>2.6470847927826505E-2</v>
      </c>
      <c r="J18" s="76">
        <f>分析係数表!G21</f>
        <v>0.28512917454316322</v>
      </c>
      <c r="K18" s="78">
        <f t="shared" si="2"/>
        <v>7.5476110191187743E-3</v>
      </c>
      <c r="L18" s="79"/>
      <c r="M18" s="80"/>
      <c r="N18" s="81">
        <f>分析係数表!H21</f>
        <v>9.2057255122088126E-4</v>
      </c>
      <c r="O18" s="82">
        <f t="shared" si="3"/>
        <v>9.1400044011536591E-3</v>
      </c>
      <c r="P18" s="76">
        <f>分析係数表!C21</f>
        <v>0.11128404669260705</v>
      </c>
      <c r="Q18" s="82">
        <f t="shared" si="4"/>
        <v>1.0171366765486178E-3</v>
      </c>
      <c r="R18" s="83">
        <v>3.433826242276524E-3</v>
      </c>
      <c r="S18" s="84">
        <f t="shared" si="5"/>
        <v>2.9904674170103028E-2</v>
      </c>
      <c r="T18" s="85">
        <f>分析係数表!F21</f>
        <v>0.42485822306238186</v>
      </c>
      <c r="U18" s="86">
        <f t="shared" si="6"/>
        <v>1.2705246729169482E-2</v>
      </c>
      <c r="V18" s="87">
        <f>分析係数表!D21</f>
        <v>9.2470069313169506E-2</v>
      </c>
      <c r="W18" s="167">
        <f t="shared" si="7"/>
        <v>0</v>
      </c>
      <c r="X18" s="76">
        <f>分析係数表!E21</f>
        <v>8.1758034026465032E-2</v>
      </c>
      <c r="Y18" s="166">
        <f t="shared" si="8"/>
        <v>0</v>
      </c>
    </row>
    <row r="19" spans="1:25" x14ac:dyDescent="0.2">
      <c r="A19" s="6" t="s">
        <v>7</v>
      </c>
      <c r="B19" s="5" t="s">
        <v>268</v>
      </c>
      <c r="C19" s="90"/>
      <c r="D19" s="76">
        <f>投入係数表!C19</f>
        <v>0</v>
      </c>
      <c r="E19" s="77">
        <f t="shared" si="9"/>
        <v>0</v>
      </c>
      <c r="F19" s="76">
        <f>分析係数表!C22</f>
        <v>0.13366912049593183</v>
      </c>
      <c r="G19" s="77">
        <f t="shared" si="0"/>
        <v>0</v>
      </c>
      <c r="H19" s="77">
        <v>3.4046655665323686E-3</v>
      </c>
      <c r="I19" s="77">
        <f t="shared" si="1"/>
        <v>3.4046655665323686E-3</v>
      </c>
      <c r="J19" s="76">
        <f>分析係数表!G22</f>
        <v>0.19466531325776801</v>
      </c>
      <c r="K19" s="78">
        <f t="shared" si="2"/>
        <v>6.6277028904695968E-4</v>
      </c>
      <c r="L19" s="79"/>
      <c r="M19" s="80"/>
      <c r="N19" s="81">
        <f>分析係数表!H22</f>
        <v>4.490597810833567E-5</v>
      </c>
      <c r="O19" s="82">
        <f t="shared" si="3"/>
        <v>4.4585387322700775E-4</v>
      </c>
      <c r="P19" s="76">
        <f>分析係数表!C22</f>
        <v>0.13366912049593183</v>
      </c>
      <c r="Q19" s="82">
        <f t="shared" si="4"/>
        <v>5.9596895103958812E-5</v>
      </c>
      <c r="R19" s="83">
        <v>1.0293947229219145E-3</v>
      </c>
      <c r="S19" s="84">
        <f t="shared" si="5"/>
        <v>4.4340602894542835E-3</v>
      </c>
      <c r="T19" s="85">
        <f>分析係数表!F22</f>
        <v>0.41154908926859529</v>
      </c>
      <c r="U19" s="86">
        <f t="shared" si="6"/>
        <v>1.8248334738869545E-3</v>
      </c>
      <c r="V19" s="87">
        <f>分析係数表!D22</f>
        <v>4.4775277730784414E-2</v>
      </c>
      <c r="W19" s="167">
        <f t="shared" si="7"/>
        <v>0</v>
      </c>
      <c r="X19" s="76">
        <f>分析係数表!E22</f>
        <v>4.7087351266001241E-2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0.21578550662216001</v>
      </c>
      <c r="K20" s="78">
        <f t="shared" si="2"/>
        <v>0</v>
      </c>
      <c r="L20" s="79"/>
      <c r="M20" s="80"/>
      <c r="N20" s="81">
        <f>分析係数表!H23</f>
        <v>2.2452989054167835E-5</v>
      </c>
      <c r="O20" s="82">
        <f t="shared" si="3"/>
        <v>2.2292693661350388E-4</v>
      </c>
      <c r="P20" s="76">
        <f>分析係数表!C23</f>
        <v>0</v>
      </c>
      <c r="Q20" s="82">
        <f t="shared" si="4"/>
        <v>0</v>
      </c>
      <c r="R20" s="83">
        <v>0</v>
      </c>
      <c r="S20" s="84">
        <f t="shared" si="5"/>
        <v>0</v>
      </c>
      <c r="T20" s="85">
        <f>分析係数表!F23</f>
        <v>0.43921610853881771</v>
      </c>
      <c r="U20" s="86">
        <f t="shared" si="6"/>
        <v>0</v>
      </c>
      <c r="V20" s="87">
        <f>分析係数表!D23</f>
        <v>6.2775923333692252E-2</v>
      </c>
      <c r="W20" s="167">
        <f t="shared" si="7"/>
        <v>0</v>
      </c>
      <c r="X20" s="76">
        <f>分析係数表!E23</f>
        <v>6.6759987078712182E-2</v>
      </c>
      <c r="Y20" s="166">
        <f t="shared" si="8"/>
        <v>0</v>
      </c>
    </row>
    <row r="21" spans="1:25" x14ac:dyDescent="0.2">
      <c r="A21" s="6" t="s">
        <v>9</v>
      </c>
      <c r="B21" s="5" t="s">
        <v>270</v>
      </c>
      <c r="C21" s="90"/>
      <c r="D21" s="76">
        <f>投入係数表!C21</f>
        <v>2.8506271379703536E-4</v>
      </c>
      <c r="E21" s="77">
        <f t="shared" si="9"/>
        <v>2.8506271379703536E-2</v>
      </c>
      <c r="F21" s="76">
        <f>分析係数表!C24</f>
        <v>0.55726027397260269</v>
      </c>
      <c r="G21" s="77">
        <f t="shared" si="0"/>
        <v>1.5885412598990956E-2</v>
      </c>
      <c r="H21" s="77">
        <v>2.8456029310715662E-2</v>
      </c>
      <c r="I21" s="77">
        <f t="shared" si="1"/>
        <v>2.8456029310715662E-2</v>
      </c>
      <c r="J21" s="76">
        <f>分析係数表!G24</f>
        <v>0.20783847980997625</v>
      </c>
      <c r="K21" s="78">
        <f t="shared" si="2"/>
        <v>5.9142578733672692E-3</v>
      </c>
      <c r="L21" s="79"/>
      <c r="M21" s="80"/>
      <c r="N21" s="81">
        <f>分析係数表!H24</f>
        <v>3.255683412854336E-4</v>
      </c>
      <c r="O21" s="82">
        <f t="shared" si="3"/>
        <v>3.2324405808958059E-3</v>
      </c>
      <c r="P21" s="76">
        <f>分析係数表!C24</f>
        <v>0.55726027397260269</v>
      </c>
      <c r="Q21" s="82">
        <f t="shared" si="4"/>
        <v>1.8013107237101558E-3</v>
      </c>
      <c r="R21" s="83">
        <v>9.2801554932448668E-3</v>
      </c>
      <c r="S21" s="84">
        <f t="shared" si="5"/>
        <v>3.7736184803960529E-2</v>
      </c>
      <c r="T21" s="85">
        <f>分析係数表!F24</f>
        <v>0.38954869358669836</v>
      </c>
      <c r="U21" s="86">
        <f t="shared" si="6"/>
        <v>1.4700081491329044E-2</v>
      </c>
      <c r="V21" s="87">
        <f>分析係数表!D24</f>
        <v>4.1567695961995249E-3</v>
      </c>
      <c r="W21" s="167">
        <f t="shared" si="7"/>
        <v>0</v>
      </c>
      <c r="X21" s="76">
        <f>分析係数表!E24</f>
        <v>2.3752969121140144E-3</v>
      </c>
      <c r="Y21" s="166">
        <f t="shared" si="8"/>
        <v>0</v>
      </c>
    </row>
    <row r="22" spans="1:25" x14ac:dyDescent="0.2">
      <c r="A22" s="6" t="s">
        <v>10</v>
      </c>
      <c r="B22" s="5" t="s">
        <v>271</v>
      </c>
      <c r="C22" s="90"/>
      <c r="D22" s="76">
        <f>投入係数表!C22</f>
        <v>0</v>
      </c>
      <c r="E22" s="77">
        <f t="shared" si="9"/>
        <v>0</v>
      </c>
      <c r="F22" s="76">
        <f>分析係数表!C25</f>
        <v>7.2460776218001621E-2</v>
      </c>
      <c r="G22" s="77">
        <f t="shared" si="0"/>
        <v>0</v>
      </c>
      <c r="H22" s="77">
        <v>7.0978340538252662E-3</v>
      </c>
      <c r="I22" s="77">
        <f t="shared" si="1"/>
        <v>7.0978340538252662E-3</v>
      </c>
      <c r="J22" s="76">
        <f>分析係数表!G25</f>
        <v>0.19694960212201593</v>
      </c>
      <c r="K22" s="78">
        <f t="shared" si="2"/>
        <v>1.3979155928289817E-3</v>
      </c>
      <c r="L22" s="79"/>
      <c r="M22" s="80"/>
      <c r="N22" s="81">
        <f>分析係数表!H25</f>
        <v>5.0519225371877636E-4</v>
      </c>
      <c r="O22" s="82">
        <f t="shared" si="3"/>
        <v>5.015856073803838E-3</v>
      </c>
      <c r="P22" s="76">
        <f>分析係数表!C25</f>
        <v>7.2460776218001621E-2</v>
      </c>
      <c r="Q22" s="82">
        <f t="shared" si="4"/>
        <v>3.6345282450560415E-4</v>
      </c>
      <c r="R22" s="83">
        <v>5.3223749438419034E-3</v>
      </c>
      <c r="S22" s="84">
        <f t="shared" si="5"/>
        <v>1.242020899766717E-2</v>
      </c>
      <c r="T22" s="85">
        <f>分析係数表!F25</f>
        <v>0.34811560565870908</v>
      </c>
      <c r="U22" s="86">
        <f t="shared" si="6"/>
        <v>4.3236685776306552E-3</v>
      </c>
      <c r="V22" s="87">
        <f>分析係数表!D25</f>
        <v>1.248894783377542E-2</v>
      </c>
      <c r="W22" s="167">
        <f t="shared" si="7"/>
        <v>0</v>
      </c>
      <c r="X22" s="76">
        <f>分析係数表!E25</f>
        <v>1.1715296198054819E-2</v>
      </c>
      <c r="Y22" s="166">
        <f t="shared" si="8"/>
        <v>0</v>
      </c>
    </row>
    <row r="23" spans="1:25" x14ac:dyDescent="0.2">
      <c r="A23" s="6" t="s">
        <v>11</v>
      </c>
      <c r="B23" s="5" t="s">
        <v>35</v>
      </c>
      <c r="C23" s="90"/>
      <c r="D23" s="76">
        <f>投入係数表!C23</f>
        <v>0</v>
      </c>
      <c r="E23" s="77">
        <f t="shared" si="9"/>
        <v>0</v>
      </c>
      <c r="F23" s="76">
        <f>分析係数表!C26</f>
        <v>0.52994639944068989</v>
      </c>
      <c r="G23" s="77">
        <f t="shared" si="0"/>
        <v>0</v>
      </c>
      <c r="H23" s="77">
        <v>1.3084405357601116E-2</v>
      </c>
      <c r="I23" s="77">
        <f t="shared" si="1"/>
        <v>1.3084405357601116E-2</v>
      </c>
      <c r="J23" s="76">
        <f>分析係数表!G26</f>
        <v>0.19649205047072152</v>
      </c>
      <c r="K23" s="78">
        <f t="shared" si="2"/>
        <v>2.5709816379051375E-3</v>
      </c>
      <c r="L23" s="79"/>
      <c r="M23" s="80"/>
      <c r="N23" s="81">
        <f>分析係数表!H26</f>
        <v>1.0148751052483862E-2</v>
      </c>
      <c r="O23" s="82">
        <f t="shared" si="3"/>
        <v>0.10076297534930376</v>
      </c>
      <c r="P23" s="76">
        <f>分析係数表!C26</f>
        <v>0.52994639944068989</v>
      </c>
      <c r="Q23" s="82">
        <f t="shared" si="4"/>
        <v>5.3398975983294517E-2</v>
      </c>
      <c r="R23" s="83">
        <v>6.2402013117994093E-2</v>
      </c>
      <c r="S23" s="84">
        <f t="shared" si="5"/>
        <v>7.5486418475595202E-2</v>
      </c>
      <c r="T23" s="85">
        <f>分析係数表!F26</f>
        <v>0.33286456502207118</v>
      </c>
      <c r="U23" s="86">
        <f t="shared" si="6"/>
        <v>2.5126753850953035E-2</v>
      </c>
      <c r="V23" s="87">
        <f>分析係数表!D26</f>
        <v>1.68365951794992E-2</v>
      </c>
      <c r="W23" s="167">
        <f t="shared" si="7"/>
        <v>0</v>
      </c>
      <c r="X23" s="76">
        <f>分析係数表!E26</f>
        <v>1.8360092191101216E-2</v>
      </c>
      <c r="Y23" s="166">
        <f t="shared" si="8"/>
        <v>0</v>
      </c>
    </row>
    <row r="24" spans="1:25" x14ac:dyDescent="0.2">
      <c r="A24" s="6" t="s">
        <v>12</v>
      </c>
      <c r="B24" s="5" t="s">
        <v>366</v>
      </c>
      <c r="C24" s="90"/>
      <c r="D24" s="76">
        <f>投入係数表!C24</f>
        <v>0</v>
      </c>
      <c r="E24" s="77">
        <f t="shared" si="9"/>
        <v>0</v>
      </c>
      <c r="F24" s="76">
        <f>分析係数表!C27</f>
        <v>1</v>
      </c>
      <c r="G24" s="77">
        <f t="shared" si="0"/>
        <v>0</v>
      </c>
      <c r="H24" s="77">
        <v>3.8180778648437136E-3</v>
      </c>
      <c r="I24" s="77">
        <f t="shared" si="1"/>
        <v>3.8180778648437136E-3</v>
      </c>
      <c r="J24" s="76">
        <f>分析係数表!G27</f>
        <v>0.17101837770961673</v>
      </c>
      <c r="K24" s="78">
        <f t="shared" si="2"/>
        <v>6.529614824145692E-4</v>
      </c>
      <c r="L24" s="79"/>
      <c r="M24" s="80"/>
      <c r="N24" s="81">
        <f>分析係数表!H27</f>
        <v>1.1349985966881842E-2</v>
      </c>
      <c r="O24" s="82">
        <f t="shared" si="3"/>
        <v>0.11268956645812622</v>
      </c>
      <c r="P24" s="76">
        <f>分析係数表!C27</f>
        <v>1</v>
      </c>
      <c r="Q24" s="82">
        <f t="shared" si="4"/>
        <v>0.11268956645812622</v>
      </c>
      <c r="R24" s="83">
        <v>0.11715070983269381</v>
      </c>
      <c r="S24" s="84">
        <f t="shared" si="5"/>
        <v>0.12096878769753752</v>
      </c>
      <c r="T24" s="85">
        <f>分析係数表!F27</f>
        <v>0.32043714720210326</v>
      </c>
      <c r="U24" s="86">
        <f t="shared" si="6"/>
        <v>3.876289323029581E-2</v>
      </c>
      <c r="V24" s="87">
        <f>分析係数表!D27</f>
        <v>8.5186998994767633E-3</v>
      </c>
      <c r="W24" s="167">
        <f t="shared" si="7"/>
        <v>0</v>
      </c>
      <c r="X24" s="76">
        <f>分析係数表!E27</f>
        <v>1.0026548444467355E-2</v>
      </c>
      <c r="Y24" s="166">
        <f t="shared" si="8"/>
        <v>0</v>
      </c>
    </row>
    <row r="25" spans="1:25" x14ac:dyDescent="0.2">
      <c r="A25" s="6" t="s">
        <v>13</v>
      </c>
      <c r="B25" s="5" t="s">
        <v>191</v>
      </c>
      <c r="C25" s="90"/>
      <c r="D25" s="76">
        <f>投入係数表!C25</f>
        <v>0</v>
      </c>
      <c r="E25" s="77">
        <f t="shared" si="9"/>
        <v>0</v>
      </c>
      <c r="F25" s="76">
        <f>分析係数表!C28</f>
        <v>0.16640624999999998</v>
      </c>
      <c r="G25" s="77">
        <f t="shared" si="0"/>
        <v>0</v>
      </c>
      <c r="H25" s="77">
        <v>1.3688543173459498E-2</v>
      </c>
      <c r="I25" s="77">
        <f t="shared" si="1"/>
        <v>1.3688543173459498E-2</v>
      </c>
      <c r="J25" s="76">
        <f>分析係数表!G28</f>
        <v>0.1248661800486618</v>
      </c>
      <c r="K25" s="78">
        <f t="shared" si="2"/>
        <v>1.7092360965010741E-3</v>
      </c>
      <c r="L25" s="79"/>
      <c r="M25" s="80"/>
      <c r="N25" s="81">
        <f>分析係数表!H28</f>
        <v>1.9927027785573953E-2</v>
      </c>
      <c r="O25" s="82">
        <f t="shared" si="3"/>
        <v>0.19784765624448467</v>
      </c>
      <c r="P25" s="76">
        <f>分析係数表!C28</f>
        <v>0.16640624999999998</v>
      </c>
      <c r="Q25" s="82">
        <f t="shared" si="4"/>
        <v>3.2923086546933773E-2</v>
      </c>
      <c r="R25" s="83">
        <v>3.9038179284834489E-2</v>
      </c>
      <c r="S25" s="84">
        <f t="shared" si="5"/>
        <v>5.272672245829399E-2</v>
      </c>
      <c r="T25" s="85">
        <f>分析係数表!F28</f>
        <v>0.21187347931873479</v>
      </c>
      <c r="U25" s="86">
        <f t="shared" si="6"/>
        <v>1.117139414031202E-2</v>
      </c>
      <c r="V25" s="87">
        <f>分析係数表!D28</f>
        <v>2.0145985401459853E-2</v>
      </c>
      <c r="W25" s="167">
        <f t="shared" si="7"/>
        <v>0</v>
      </c>
      <c r="X25" s="76">
        <f>分析係数表!E28</f>
        <v>2.0145985401459853E-2</v>
      </c>
      <c r="Y25" s="166">
        <f t="shared" si="8"/>
        <v>0</v>
      </c>
    </row>
    <row r="26" spans="1:25" x14ac:dyDescent="0.2">
      <c r="A26" s="6" t="s">
        <v>14</v>
      </c>
      <c r="B26" s="5" t="s">
        <v>50</v>
      </c>
      <c r="C26" s="90"/>
      <c r="D26" s="76">
        <f>投入係数表!C26</f>
        <v>1.1402508551881414E-3</v>
      </c>
      <c r="E26" s="77">
        <f t="shared" si="9"/>
        <v>0.11402508551881414</v>
      </c>
      <c r="F26" s="76">
        <f>分析係数表!C29</f>
        <v>0.73364739989128469</v>
      </c>
      <c r="G26" s="77">
        <f t="shared" si="0"/>
        <v>8.3654207513259374E-2</v>
      </c>
      <c r="H26" s="77">
        <v>0.18569686836123447</v>
      </c>
      <c r="I26" s="77">
        <f t="shared" si="1"/>
        <v>0.18569686836123447</v>
      </c>
      <c r="J26" s="76">
        <f>分析係数表!G29</f>
        <v>0.26009380097879281</v>
      </c>
      <c r="K26" s="78">
        <f t="shared" si="2"/>
        <v>4.8298604321932004E-2</v>
      </c>
      <c r="L26" s="79"/>
      <c r="M26" s="80"/>
      <c r="N26" s="81">
        <f>分析係数表!H29</f>
        <v>1.0137524557956778E-2</v>
      </c>
      <c r="O26" s="82">
        <f t="shared" si="3"/>
        <v>0.100651511880997</v>
      </c>
      <c r="P26" s="76">
        <f>分析係数表!C29</f>
        <v>0.73364739989128469</v>
      </c>
      <c r="Q26" s="82">
        <f t="shared" si="4"/>
        <v>7.3842719986620189E-2</v>
      </c>
      <c r="R26" s="83">
        <v>0.12181743751095882</v>
      </c>
      <c r="S26" s="84">
        <f t="shared" si="5"/>
        <v>0.30751430587219331</v>
      </c>
      <c r="T26" s="85">
        <f>分析係数表!F29</f>
        <v>0.41032830342577487</v>
      </c>
      <c r="U26" s="86">
        <f t="shared" si="6"/>
        <v>0.12618182340769188</v>
      </c>
      <c r="V26" s="87">
        <f>分析係数表!D29</f>
        <v>0.11816884176182708</v>
      </c>
      <c r="W26" s="167">
        <f t="shared" si="7"/>
        <v>0</v>
      </c>
      <c r="X26" s="76">
        <f>分析係数表!E29</f>
        <v>9.9714518760195756E-2</v>
      </c>
      <c r="Y26" s="166">
        <f t="shared" si="8"/>
        <v>0</v>
      </c>
    </row>
    <row r="27" spans="1:25" x14ac:dyDescent="0.2">
      <c r="A27" s="6" t="s">
        <v>15</v>
      </c>
      <c r="B27" s="5" t="s">
        <v>36</v>
      </c>
      <c r="C27" s="90"/>
      <c r="D27" s="76">
        <f>投入係数表!C27</f>
        <v>2.8506271379703536E-3</v>
      </c>
      <c r="E27" s="77">
        <f t="shared" si="9"/>
        <v>0.28506271379703535</v>
      </c>
      <c r="F27" s="76">
        <f>分析係数表!C30</f>
        <v>1</v>
      </c>
      <c r="G27" s="77">
        <f t="shared" si="0"/>
        <v>0.28506271379703535</v>
      </c>
      <c r="H27" s="77">
        <v>0.3218260478241724</v>
      </c>
      <c r="I27" s="77">
        <f t="shared" si="1"/>
        <v>0.3218260478241724</v>
      </c>
      <c r="J27" s="76">
        <f>分析係数表!G30</f>
        <v>0.34455785557569396</v>
      </c>
      <c r="K27" s="78">
        <f t="shared" si="2"/>
        <v>0.11088769290669757</v>
      </c>
      <c r="L27" s="79"/>
      <c r="M27" s="80"/>
      <c r="N27" s="81">
        <f>分析係数表!H30</f>
        <v>0</v>
      </c>
      <c r="O27" s="82">
        <f t="shared" si="3"/>
        <v>0</v>
      </c>
      <c r="P27" s="76">
        <f>分析係数表!C30</f>
        <v>1</v>
      </c>
      <c r="Q27" s="82">
        <f t="shared" si="4"/>
        <v>0</v>
      </c>
      <c r="R27" s="83">
        <v>2.4631451469560747E-2</v>
      </c>
      <c r="S27" s="84">
        <f t="shared" si="5"/>
        <v>0.34645749929373315</v>
      </c>
      <c r="T27" s="85">
        <f>分析係数表!F30</f>
        <v>0.43861490031479539</v>
      </c>
      <c r="U27" s="86">
        <f t="shared" si="6"/>
        <v>0.15196142151603406</v>
      </c>
      <c r="V27" s="87">
        <f>分析係数表!D30</f>
        <v>0.11847753505675857</v>
      </c>
      <c r="W27" s="167">
        <f t="shared" si="7"/>
        <v>0</v>
      </c>
      <c r="X27" s="76">
        <f>分析係数表!E30</f>
        <v>7.8889630830869029E-2</v>
      </c>
      <c r="Y27" s="166">
        <f t="shared" si="8"/>
        <v>0</v>
      </c>
    </row>
    <row r="28" spans="1:25" x14ac:dyDescent="0.2">
      <c r="A28" s="6" t="s">
        <v>16</v>
      </c>
      <c r="B28" s="5" t="s">
        <v>192</v>
      </c>
      <c r="C28" s="90"/>
      <c r="D28" s="76">
        <f>投入係数表!C28</f>
        <v>9.6921322690992021E-3</v>
      </c>
      <c r="E28" s="77">
        <f t="shared" si="9"/>
        <v>0.96921322690992018</v>
      </c>
      <c r="F28" s="76">
        <f>分析係数表!C31</f>
        <v>8.5246870996353641E-2</v>
      </c>
      <c r="G28" s="77">
        <f t="shared" si="0"/>
        <v>8.2622394922349601E-2</v>
      </c>
      <c r="H28" s="77">
        <v>0.10190048573923946</v>
      </c>
      <c r="I28" s="77">
        <f t="shared" si="1"/>
        <v>0.10190048573923946</v>
      </c>
      <c r="J28" s="76">
        <f>分析係数表!G31</f>
        <v>7.1346375143843496E-2</v>
      </c>
      <c r="K28" s="78">
        <f t="shared" si="2"/>
        <v>7.2702302828916527E-3</v>
      </c>
      <c r="L28" s="79"/>
      <c r="M28" s="80"/>
      <c r="N28" s="81">
        <f>分析係数表!H31</f>
        <v>2.2093741229301151E-2</v>
      </c>
      <c r="O28" s="82">
        <f t="shared" si="3"/>
        <v>0.21936010562768782</v>
      </c>
      <c r="P28" s="76">
        <f>分析係数表!C31</f>
        <v>8.5246870996353641E-2</v>
      </c>
      <c r="Q28" s="82">
        <f t="shared" si="4"/>
        <v>1.8699762626190011E-2</v>
      </c>
      <c r="R28" s="83">
        <v>2.5537013674587158E-2</v>
      </c>
      <c r="S28" s="84">
        <f t="shared" si="5"/>
        <v>0.12743749941382662</v>
      </c>
      <c r="T28" s="85">
        <f>分析係数表!F31</f>
        <v>0.34637514384349827</v>
      </c>
      <c r="U28" s="86">
        <f t="shared" si="6"/>
        <v>4.414118219051992E-2</v>
      </c>
      <c r="V28" s="87">
        <f>分析係数表!D31</f>
        <v>0.16455696202531644</v>
      </c>
      <c r="W28" s="167">
        <f t="shared" si="7"/>
        <v>0</v>
      </c>
      <c r="X28" s="76">
        <f>分析係数表!E31</f>
        <v>0.14384349827387802</v>
      </c>
      <c r="Y28" s="166">
        <f t="shared" si="8"/>
        <v>0</v>
      </c>
    </row>
    <row r="29" spans="1:25" x14ac:dyDescent="0.2">
      <c r="A29" s="6" t="s">
        <v>17</v>
      </c>
      <c r="B29" s="5" t="s">
        <v>272</v>
      </c>
      <c r="C29" s="90"/>
      <c r="D29" s="76">
        <f>投入係数表!C29</f>
        <v>5.7012542759407071E-4</v>
      </c>
      <c r="E29" s="77">
        <f t="shared" si="9"/>
        <v>5.7012542759407071E-2</v>
      </c>
      <c r="F29" s="76">
        <f>分析係数表!C32</f>
        <v>0.30214830214830213</v>
      </c>
      <c r="G29" s="77">
        <f t="shared" si="0"/>
        <v>1.7226242995912324E-2</v>
      </c>
      <c r="H29" s="77">
        <v>2.4473637963983552E-2</v>
      </c>
      <c r="I29" s="77">
        <f t="shared" si="1"/>
        <v>2.4473637963983552E-2</v>
      </c>
      <c r="J29" s="76">
        <f>分析係数表!G32</f>
        <v>0.14123006833712984</v>
      </c>
      <c r="K29" s="78">
        <f t="shared" si="2"/>
        <v>3.4564135621115723E-3</v>
      </c>
      <c r="L29" s="79"/>
      <c r="M29" s="80"/>
      <c r="N29" s="81">
        <f>分析係数表!H32</f>
        <v>6.1970249789503225E-3</v>
      </c>
      <c r="O29" s="82">
        <f t="shared" si="3"/>
        <v>6.1527834505327068E-2</v>
      </c>
      <c r="P29" s="76">
        <f>分析係数表!C32</f>
        <v>0.30214830214830213</v>
      </c>
      <c r="Q29" s="82">
        <f t="shared" si="4"/>
        <v>1.8590530730646291E-2</v>
      </c>
      <c r="R29" s="83">
        <v>2.4160305936709005E-2</v>
      </c>
      <c r="S29" s="84">
        <f t="shared" si="5"/>
        <v>4.8633943900692561E-2</v>
      </c>
      <c r="T29" s="85">
        <f>分析係数表!F32</f>
        <v>0.48519362186788156</v>
      </c>
      <c r="U29" s="86">
        <f t="shared" si="6"/>
        <v>2.3596879386896391E-2</v>
      </c>
      <c r="V29" s="87">
        <f>分析係数表!D32</f>
        <v>2.5056947608200455E-2</v>
      </c>
      <c r="W29" s="167">
        <f t="shared" si="7"/>
        <v>0</v>
      </c>
      <c r="X29" s="76">
        <f>分析係数表!E32</f>
        <v>3.644646924829157E-2</v>
      </c>
      <c r="Y29" s="166">
        <f t="shared" si="8"/>
        <v>0</v>
      </c>
    </row>
    <row r="30" spans="1:25" x14ac:dyDescent="0.2">
      <c r="A30" s="6" t="s">
        <v>18</v>
      </c>
      <c r="B30" s="5" t="s">
        <v>273</v>
      </c>
      <c r="C30" s="90"/>
      <c r="D30" s="76">
        <f>投入係数表!C30</f>
        <v>5.7012542759407071E-4</v>
      </c>
      <c r="E30" s="77">
        <f t="shared" si="9"/>
        <v>5.7012542759407071E-2</v>
      </c>
      <c r="F30" s="76">
        <f>分析係数表!C33</f>
        <v>0.62789160608063455</v>
      </c>
      <c r="G30" s="77">
        <f t="shared" si="0"/>
        <v>3.579769703994496E-2</v>
      </c>
      <c r="H30" s="77">
        <v>5.2608480313463865E-2</v>
      </c>
      <c r="I30" s="77">
        <f t="shared" si="1"/>
        <v>5.2608480313463865E-2</v>
      </c>
      <c r="J30" s="76">
        <f>分析係数表!G33</f>
        <v>0.50525210084033612</v>
      </c>
      <c r="K30" s="78">
        <f t="shared" si="2"/>
        <v>2.6580545200395083E-2</v>
      </c>
      <c r="L30" s="79"/>
      <c r="M30" s="80"/>
      <c r="N30" s="81">
        <f>分析係数表!H33</f>
        <v>9.5425203480213302E-4</v>
      </c>
      <c r="O30" s="82">
        <f t="shared" si="3"/>
        <v>9.4743948060739148E-3</v>
      </c>
      <c r="P30" s="76">
        <f>分析係数表!C33</f>
        <v>0.62789160608063455</v>
      </c>
      <c r="Q30" s="82">
        <f t="shared" si="4"/>
        <v>5.9488929714277723E-3</v>
      </c>
      <c r="R30" s="83">
        <v>2.6118952356631135E-2</v>
      </c>
      <c r="S30" s="84">
        <f t="shared" si="5"/>
        <v>7.8727432670094993E-2</v>
      </c>
      <c r="T30" s="85">
        <f>分析係数表!F33</f>
        <v>0.63235294117647056</v>
      </c>
      <c r="U30" s="86">
        <f t="shared" si="6"/>
        <v>4.9783523600207123E-2</v>
      </c>
      <c r="V30" s="87">
        <f>分析係数表!D33</f>
        <v>0.1134453781512605</v>
      </c>
      <c r="W30" s="167">
        <f t="shared" si="7"/>
        <v>0</v>
      </c>
      <c r="X30" s="76">
        <f>分析係数表!E33</f>
        <v>0.10189075630252101</v>
      </c>
      <c r="Y30" s="166">
        <f t="shared" si="8"/>
        <v>0</v>
      </c>
    </row>
    <row r="31" spans="1:25" x14ac:dyDescent="0.2">
      <c r="A31" s="6" t="s">
        <v>19</v>
      </c>
      <c r="B31" s="5" t="s">
        <v>274</v>
      </c>
      <c r="C31" s="90"/>
      <c r="D31" s="76">
        <f>投入係数表!C31</f>
        <v>7.2405929304446975E-2</v>
      </c>
      <c r="E31" s="77">
        <f t="shared" si="9"/>
        <v>7.2405929304446977</v>
      </c>
      <c r="F31" s="76">
        <f>分析係数表!C34</f>
        <v>0.27565714917493578</v>
      </c>
      <c r="G31" s="77">
        <f t="shared" si="0"/>
        <v>1.9959212055425795</v>
      </c>
      <c r="H31" s="77">
        <v>2.2023846329505075</v>
      </c>
      <c r="I31" s="77">
        <f t="shared" si="1"/>
        <v>2.2023846329505075</v>
      </c>
      <c r="J31" s="76">
        <f>分析係数表!G34</f>
        <v>0.42483061710309467</v>
      </c>
      <c r="K31" s="78">
        <f t="shared" si="2"/>
        <v>0.93564042271473669</v>
      </c>
      <c r="L31" s="79"/>
      <c r="M31" s="80"/>
      <c r="N31" s="81">
        <f>分析係数表!H34</f>
        <v>0.15684535503788941</v>
      </c>
      <c r="O31" s="82">
        <f t="shared" si="3"/>
        <v>1.5572561157136311</v>
      </c>
      <c r="P31" s="76">
        <f>分析係数表!C34</f>
        <v>0.27565714917493578</v>
      </c>
      <c r="Q31" s="82">
        <f t="shared" si="4"/>
        <v>0.42926878139285346</v>
      </c>
      <c r="R31" s="83">
        <v>0.48320631362955518</v>
      </c>
      <c r="S31" s="84">
        <f t="shared" si="5"/>
        <v>2.6855909465800627</v>
      </c>
      <c r="T31" s="85">
        <f>分析係数表!F34</f>
        <v>0.69468351339803458</v>
      </c>
      <c r="U31" s="86">
        <f t="shared" si="6"/>
        <v>1.8656357543201914</v>
      </c>
      <c r="V31" s="87">
        <f>分析係数表!D34</f>
        <v>0.20460233168528352</v>
      </c>
      <c r="W31" s="167">
        <f t="shared" si="7"/>
        <v>1</v>
      </c>
      <c r="X31" s="76">
        <f>分析係数表!E34</f>
        <v>0.14466214978941586</v>
      </c>
      <c r="Y31" s="166">
        <f t="shared" si="8"/>
        <v>0</v>
      </c>
    </row>
    <row r="32" spans="1:25" x14ac:dyDescent="0.2">
      <c r="A32" s="6" t="s">
        <v>20</v>
      </c>
      <c r="B32" s="5" t="s">
        <v>37</v>
      </c>
      <c r="C32" s="90"/>
      <c r="D32" s="76">
        <f>投入係数表!C32</f>
        <v>5.1311288483466364E-3</v>
      </c>
      <c r="E32" s="77">
        <f t="shared" si="9"/>
        <v>0.51311288483466366</v>
      </c>
      <c r="F32" s="76">
        <f>分析係数表!C35</f>
        <v>1</v>
      </c>
      <c r="G32" s="77">
        <f t="shared" si="0"/>
        <v>0.51311288483466366</v>
      </c>
      <c r="H32" s="77">
        <v>0.6890955291478571</v>
      </c>
      <c r="I32" s="77">
        <f t="shared" si="1"/>
        <v>0.6890955291478571</v>
      </c>
      <c r="J32" s="76">
        <f>分析係数表!G35</f>
        <v>0.31381419117031079</v>
      </c>
      <c r="K32" s="78">
        <f t="shared" si="2"/>
        <v>0.21624795611861208</v>
      </c>
      <c r="L32" s="79"/>
      <c r="M32" s="80"/>
      <c r="N32" s="81">
        <f>分析係数表!H35</f>
        <v>5.8153241650294694E-2</v>
      </c>
      <c r="O32" s="82">
        <f t="shared" si="3"/>
        <v>0.57738076582897502</v>
      </c>
      <c r="P32" s="76">
        <f>分析係数表!C35</f>
        <v>1</v>
      </c>
      <c r="Q32" s="82">
        <f t="shared" si="4"/>
        <v>0.57738076582897502</v>
      </c>
      <c r="R32" s="83">
        <v>0.74609533013774665</v>
      </c>
      <c r="S32" s="84">
        <f t="shared" si="5"/>
        <v>1.4351908592856037</v>
      </c>
      <c r="T32" s="85">
        <f>分析係数表!F35</f>
        <v>0.63575437714668681</v>
      </c>
      <c r="U32" s="86">
        <f t="shared" si="6"/>
        <v>0.91242887083173729</v>
      </c>
      <c r="V32" s="87">
        <f>分析係数表!D35</f>
        <v>1.6503309039122057E-2</v>
      </c>
      <c r="W32" s="167">
        <f t="shared" si="7"/>
        <v>0</v>
      </c>
      <c r="X32" s="76">
        <f>分析係数表!E35</f>
        <v>1.4911619334841249E-2</v>
      </c>
      <c r="Y32" s="166">
        <f t="shared" si="8"/>
        <v>0</v>
      </c>
    </row>
    <row r="33" spans="1:25" x14ac:dyDescent="0.2">
      <c r="A33" s="6" t="s">
        <v>21</v>
      </c>
      <c r="B33" s="5" t="s">
        <v>38</v>
      </c>
      <c r="C33" s="90"/>
      <c r="D33" s="76">
        <f>投入係数表!C33</f>
        <v>1.9954389965792475E-3</v>
      </c>
      <c r="E33" s="77">
        <f t="shared" si="9"/>
        <v>0.19954389965792474</v>
      </c>
      <c r="F33" s="76">
        <f>分析係数表!C36</f>
        <v>0.71183260362767953</v>
      </c>
      <c r="G33" s="77">
        <f t="shared" si="0"/>
        <v>0.142041853631521</v>
      </c>
      <c r="H33" s="77">
        <v>0.24080875939970769</v>
      </c>
      <c r="I33" s="77">
        <f t="shared" si="1"/>
        <v>0.24080875939970769</v>
      </c>
      <c r="J33" s="76">
        <f>分析係数表!G36</f>
        <v>2.303890306122449E-2</v>
      </c>
      <c r="K33" s="78">
        <f t="shared" si="2"/>
        <v>5.5479696641035975E-3</v>
      </c>
      <c r="L33" s="79"/>
      <c r="M33" s="80"/>
      <c r="N33" s="81">
        <f>分析係数表!H36</f>
        <v>0.16821779399382542</v>
      </c>
      <c r="O33" s="82">
        <f t="shared" si="3"/>
        <v>1.6701686091083709</v>
      </c>
      <c r="P33" s="76">
        <f>分析係数表!C36</f>
        <v>0.71183260362767953</v>
      </c>
      <c r="Q33" s="82">
        <f t="shared" si="4"/>
        <v>1.1888804695188318</v>
      </c>
      <c r="R33" s="83">
        <v>1.2506348540967789</v>
      </c>
      <c r="S33" s="84">
        <f t="shared" si="5"/>
        <v>1.4914436134964866</v>
      </c>
      <c r="T33" s="85">
        <f>分析係数表!F36</f>
        <v>0.87794961734693877</v>
      </c>
      <c r="U33" s="86">
        <f t="shared" si="6"/>
        <v>1.309412349763776</v>
      </c>
      <c r="V33" s="87">
        <f>分析係数表!D36</f>
        <v>1.8176020408163265E-2</v>
      </c>
      <c r="W33" s="167">
        <f t="shared" si="7"/>
        <v>0</v>
      </c>
      <c r="X33" s="76">
        <f>分析係数表!E36</f>
        <v>7.5733418367346936E-3</v>
      </c>
      <c r="Y33" s="166">
        <f t="shared" si="8"/>
        <v>0</v>
      </c>
    </row>
    <row r="34" spans="1:25" x14ac:dyDescent="0.2">
      <c r="A34" s="6" t="s">
        <v>22</v>
      </c>
      <c r="B34" s="5" t="s">
        <v>377</v>
      </c>
      <c r="C34" s="90"/>
      <c r="D34" s="76">
        <f>投入係数表!C34</f>
        <v>2.9646522234891677E-2</v>
      </c>
      <c r="E34" s="77">
        <f t="shared" si="9"/>
        <v>2.9646522234891677</v>
      </c>
      <c r="F34" s="76">
        <f>分析係数表!C37</f>
        <v>0.53618737957610785</v>
      </c>
      <c r="G34" s="77">
        <f t="shared" si="0"/>
        <v>1.5896091070671385</v>
      </c>
      <c r="H34" s="77">
        <v>1.8499901003115671</v>
      </c>
      <c r="I34" s="77">
        <f t="shared" si="1"/>
        <v>1.8499901003115671</v>
      </c>
      <c r="J34" s="76">
        <f>分析係数表!G37</f>
        <v>0.49029596047068413</v>
      </c>
      <c r="K34" s="78">
        <f t="shared" si="2"/>
        <v>0.90704267309351705</v>
      </c>
      <c r="L34" s="79"/>
      <c r="M34" s="80"/>
      <c r="N34" s="81">
        <f>分析係数表!H37</f>
        <v>4.9362896435587986E-2</v>
      </c>
      <c r="O34" s="82">
        <f t="shared" si="3"/>
        <v>0.49010487014478826</v>
      </c>
      <c r="P34" s="76">
        <f>分析係数表!C37</f>
        <v>0.53618737957610785</v>
      </c>
      <c r="Q34" s="82">
        <f t="shared" si="4"/>
        <v>0.26278804604042261</v>
      </c>
      <c r="R34" s="83">
        <v>0.34635152490259635</v>
      </c>
      <c r="S34" s="84">
        <f t="shared" si="5"/>
        <v>2.1963416252141634</v>
      </c>
      <c r="T34" s="85">
        <f>分析係数表!F37</f>
        <v>0.71575569252712545</v>
      </c>
      <c r="U34" s="86">
        <f t="shared" si="6"/>
        <v>1.5720440209813158</v>
      </c>
      <c r="V34" s="87">
        <f>分析係数表!D37</f>
        <v>6.9634761346849372E-2</v>
      </c>
      <c r="W34" s="167">
        <f t="shared" si="7"/>
        <v>0</v>
      </c>
      <c r="X34" s="76">
        <f>分析係数表!E37</f>
        <v>6.698588966430645E-2</v>
      </c>
      <c r="Y34" s="166">
        <f t="shared" si="8"/>
        <v>0</v>
      </c>
    </row>
    <row r="35" spans="1:25" x14ac:dyDescent="0.2">
      <c r="A35" s="6" t="s">
        <v>23</v>
      </c>
      <c r="B35" s="5" t="s">
        <v>193</v>
      </c>
      <c r="C35" s="90"/>
      <c r="D35" s="76">
        <f>投入係数表!C35</f>
        <v>3.1356898517673889E-3</v>
      </c>
      <c r="E35" s="77">
        <f t="shared" si="9"/>
        <v>0.31356898517673887</v>
      </c>
      <c r="F35" s="76">
        <f>分析係数表!C38</f>
        <v>4.5765302018820897E-2</v>
      </c>
      <c r="G35" s="77">
        <f t="shared" si="0"/>
        <v>1.4350579310348627E-2</v>
      </c>
      <c r="H35" s="77">
        <v>2.5841182323285236E-2</v>
      </c>
      <c r="I35" s="77">
        <f t="shared" si="1"/>
        <v>2.5841182323285236E-2</v>
      </c>
      <c r="J35" s="76">
        <f>分析係数表!G38</f>
        <v>0.29880478087649404</v>
      </c>
      <c r="K35" s="78">
        <f t="shared" si="2"/>
        <v>7.7214688216987763E-3</v>
      </c>
      <c r="L35" s="79"/>
      <c r="M35" s="80"/>
      <c r="N35" s="81">
        <f>分析係数表!H38</f>
        <v>4.3266909907381419E-2</v>
      </c>
      <c r="O35" s="82">
        <f t="shared" si="3"/>
        <v>0.42958020685422194</v>
      </c>
      <c r="P35" s="76">
        <f>分析係数表!C38</f>
        <v>4.5765302018820897E-2</v>
      </c>
      <c r="Q35" s="82">
        <f t="shared" si="4"/>
        <v>1.965986790799102E-2</v>
      </c>
      <c r="R35" s="83">
        <v>2.651754661999902E-2</v>
      </c>
      <c r="S35" s="84">
        <f t="shared" si="5"/>
        <v>5.2358728943284256E-2</v>
      </c>
      <c r="T35" s="85">
        <f>分析係数表!F38</f>
        <v>0.49667994687915007</v>
      </c>
      <c r="U35" s="86">
        <f t="shared" si="6"/>
        <v>2.600553071021024E-2</v>
      </c>
      <c r="V35" s="87">
        <f>分析係数表!D38</f>
        <v>9.5617529880478086E-2</v>
      </c>
      <c r="W35" s="167">
        <f t="shared" si="7"/>
        <v>0</v>
      </c>
      <c r="X35" s="76">
        <f>分析係数表!E38</f>
        <v>7.8353253652058433E-2</v>
      </c>
      <c r="Y35" s="166">
        <f t="shared" si="8"/>
        <v>0</v>
      </c>
    </row>
    <row r="36" spans="1:25" x14ac:dyDescent="0.2">
      <c r="A36" s="6" t="s">
        <v>24</v>
      </c>
      <c r="B36" s="5" t="s">
        <v>39</v>
      </c>
      <c r="C36" s="90"/>
      <c r="D36" s="76">
        <f>投入係数表!C36</f>
        <v>0</v>
      </c>
      <c r="E36" s="77">
        <f t="shared" si="9"/>
        <v>0</v>
      </c>
      <c r="F36" s="76">
        <f>分析係数表!C39</f>
        <v>1</v>
      </c>
      <c r="G36" s="77">
        <f t="shared" si="0"/>
        <v>0</v>
      </c>
      <c r="H36" s="77">
        <v>0.10083835606646241</v>
      </c>
      <c r="I36" s="77">
        <f t="shared" si="1"/>
        <v>0.10083835606646241</v>
      </c>
      <c r="J36" s="76">
        <f>分析係数表!G39</f>
        <v>0.34650769117538827</v>
      </c>
      <c r="K36" s="78">
        <f t="shared" si="2"/>
        <v>3.4941265942511596E-2</v>
      </c>
      <c r="L36" s="79"/>
      <c r="M36" s="80"/>
      <c r="N36" s="81">
        <f>分析係数表!H39</f>
        <v>3.8057816446814483E-3</v>
      </c>
      <c r="O36" s="82">
        <f t="shared" si="3"/>
        <v>3.7786115755988905E-2</v>
      </c>
      <c r="P36" s="76">
        <f>分析係数表!C39</f>
        <v>1</v>
      </c>
      <c r="Q36" s="82">
        <f t="shared" si="4"/>
        <v>3.7786115755988905E-2</v>
      </c>
      <c r="R36" s="83">
        <v>0.132687466903397</v>
      </c>
      <c r="S36" s="84">
        <f t="shared" si="5"/>
        <v>0.23352582296985941</v>
      </c>
      <c r="T36" s="85">
        <f>分析係数表!F39</f>
        <v>0.69721056892617939</v>
      </c>
      <c r="U36" s="86">
        <f t="shared" si="6"/>
        <v>0.16281667189176993</v>
      </c>
      <c r="V36" s="87">
        <f>分析係数表!D39</f>
        <v>6.2559799808640612E-2</v>
      </c>
      <c r="W36" s="167">
        <f t="shared" si="7"/>
        <v>0</v>
      </c>
      <c r="X36" s="76">
        <f>分析係数表!E39</f>
        <v>7.911974681681018E-2</v>
      </c>
      <c r="Y36" s="166">
        <f t="shared" si="8"/>
        <v>0</v>
      </c>
    </row>
    <row r="37" spans="1:25" x14ac:dyDescent="0.2">
      <c r="A37" s="6" t="s">
        <v>25</v>
      </c>
      <c r="B37" s="5" t="s">
        <v>40</v>
      </c>
      <c r="C37" s="90"/>
      <c r="D37" s="76">
        <f>投入係数表!C37</f>
        <v>0</v>
      </c>
      <c r="E37" s="77">
        <f t="shared" si="9"/>
        <v>0</v>
      </c>
      <c r="F37" s="76">
        <f>分析係数表!C40</f>
        <v>0.81742190937087544</v>
      </c>
      <c r="G37" s="77">
        <f t="shared" si="0"/>
        <v>0</v>
      </c>
      <c r="H37" s="77">
        <v>1.1917760464050533E-3</v>
      </c>
      <c r="I37" s="77">
        <f t="shared" si="1"/>
        <v>1.1917760464050533E-3</v>
      </c>
      <c r="J37" s="76">
        <f>分析係数表!G40</f>
        <v>0.56450715973863475</v>
      </c>
      <c r="K37" s="78">
        <f t="shared" si="2"/>
        <v>6.7276611100065603E-4</v>
      </c>
      <c r="L37" s="79"/>
      <c r="M37" s="80"/>
      <c r="N37" s="81">
        <f>分析係数表!H40</f>
        <v>3.0412573673870333E-2</v>
      </c>
      <c r="O37" s="82">
        <f t="shared" si="3"/>
        <v>0.30195453564299096</v>
      </c>
      <c r="P37" s="76">
        <f>分析係数表!C40</f>
        <v>0.81742190937087544</v>
      </c>
      <c r="Q37" s="82">
        <f t="shared" si="4"/>
        <v>0.24682425306848974</v>
      </c>
      <c r="R37" s="83">
        <v>0.2475191905247511</v>
      </c>
      <c r="S37" s="84">
        <f t="shared" si="5"/>
        <v>0.24871096657115616</v>
      </c>
      <c r="T37" s="85">
        <f>分析係数表!F40</f>
        <v>0.75483108577783953</v>
      </c>
      <c r="U37" s="86">
        <f t="shared" si="6"/>
        <v>0.18773476894176175</v>
      </c>
      <c r="V37" s="87">
        <f>分析係数表!D40</f>
        <v>9.815098011956068E-2</v>
      </c>
      <c r="W37" s="167">
        <f t="shared" si="7"/>
        <v>0</v>
      </c>
      <c r="X37" s="76">
        <f>分析係数表!E40</f>
        <v>6.1865702766578615E-2</v>
      </c>
      <c r="Y37" s="166">
        <f t="shared" si="8"/>
        <v>0</v>
      </c>
    </row>
    <row r="38" spans="1:25" x14ac:dyDescent="0.2">
      <c r="A38" s="6" t="s">
        <v>26</v>
      </c>
      <c r="B38" s="5" t="s">
        <v>276</v>
      </c>
      <c r="C38" s="90"/>
      <c r="D38" s="76">
        <f>投入係数表!C38</f>
        <v>5.7012542759407071E-4</v>
      </c>
      <c r="E38" s="77">
        <f t="shared" si="9"/>
        <v>5.7012542759407071E-2</v>
      </c>
      <c r="F38" s="76">
        <f>分析係数表!C41</f>
        <v>0.72941623882867468</v>
      </c>
      <c r="G38" s="77">
        <f t="shared" si="0"/>
        <v>4.1585874505625696E-2</v>
      </c>
      <c r="H38" s="77">
        <v>4.526706475727689E-2</v>
      </c>
      <c r="I38" s="77">
        <f t="shared" si="1"/>
        <v>4.526706475727689E-2</v>
      </c>
      <c r="J38" s="76">
        <f>分析係数表!G41</f>
        <v>0.453348349649138</v>
      </c>
      <c r="K38" s="78">
        <f t="shared" si="2"/>
        <v>2.0521749101172135E-2</v>
      </c>
      <c r="L38" s="79"/>
      <c r="M38" s="80"/>
      <c r="N38" s="81">
        <f>分析係数表!H41</f>
        <v>5.191131069323604E-2</v>
      </c>
      <c r="O38" s="82">
        <f t="shared" si="3"/>
        <v>0.51540707745042103</v>
      </c>
      <c r="P38" s="76">
        <f>分析係数表!C41</f>
        <v>0.72941623882867468</v>
      </c>
      <c r="Q38" s="82">
        <f t="shared" si="4"/>
        <v>0.37594629189956552</v>
      </c>
      <c r="R38" s="83">
        <v>0.38254792163420243</v>
      </c>
      <c r="S38" s="84">
        <f t="shared" si="5"/>
        <v>0.4278149863914793</v>
      </c>
      <c r="T38" s="85">
        <f>分析係数表!F41</f>
        <v>0.55271593173351818</v>
      </c>
      <c r="U38" s="86">
        <f t="shared" si="6"/>
        <v>0.23646015881292889</v>
      </c>
      <c r="V38" s="87">
        <f>分析係数表!D41</f>
        <v>0.15680499003725201</v>
      </c>
      <c r="W38" s="167">
        <f t="shared" si="7"/>
        <v>0</v>
      </c>
      <c r="X38" s="76">
        <f>分析係数表!E41</f>
        <v>0.15299315602529673</v>
      </c>
      <c r="Y38" s="166">
        <f t="shared" si="8"/>
        <v>0</v>
      </c>
    </row>
    <row r="39" spans="1:25" x14ac:dyDescent="0.2">
      <c r="A39" s="6" t="s">
        <v>51</v>
      </c>
      <c r="B39" s="5" t="s">
        <v>367</v>
      </c>
      <c r="C39" s="90"/>
      <c r="D39" s="76">
        <f>投入係数表!C39</f>
        <v>0</v>
      </c>
      <c r="E39" s="77">
        <f>$C$5*D39</f>
        <v>0</v>
      </c>
      <c r="F39" s="76">
        <f>分析係数表!C42</f>
        <v>0.64552736982643522</v>
      </c>
      <c r="G39" s="77">
        <f>E39*F39</f>
        <v>0</v>
      </c>
      <c r="H39" s="77">
        <v>8.0919782263563431E-3</v>
      </c>
      <c r="I39" s="77">
        <f>C39+H39</f>
        <v>8.0919782263563431E-3</v>
      </c>
      <c r="J39" s="76">
        <f>分析係数表!G42</f>
        <v>0.48562628336755648</v>
      </c>
      <c r="K39" s="78">
        <f>I39*J39</f>
        <v>3.9296773111566225E-3</v>
      </c>
      <c r="L39" s="79"/>
      <c r="M39" s="80"/>
      <c r="N39" s="81">
        <f>分析係数表!H42</f>
        <v>1.1765366264383946E-2</v>
      </c>
      <c r="O39" s="82">
        <f t="shared" si="3"/>
        <v>0.11681371478547603</v>
      </c>
      <c r="P39" s="76">
        <f>分析係数表!C42</f>
        <v>0.64552736982643522</v>
      </c>
      <c r="Q39" s="82">
        <f>O39*P39</f>
        <v>7.5406450065123712E-2</v>
      </c>
      <c r="R39" s="83">
        <v>8.1122054531195906E-2</v>
      </c>
      <c r="S39" s="84">
        <f>I39+R39</f>
        <v>8.9214032757552242E-2</v>
      </c>
      <c r="T39" s="85">
        <f>分析係数表!F42</f>
        <v>0.5462012320328542</v>
      </c>
      <c r="U39" s="86">
        <f t="shared" si="6"/>
        <v>4.872881460679445E-2</v>
      </c>
      <c r="V39" s="87">
        <f>分析係数表!D42</f>
        <v>0.32956878850102672</v>
      </c>
      <c r="W39" s="167">
        <f t="shared" si="7"/>
        <v>0</v>
      </c>
      <c r="X39" s="76">
        <f>分析係数表!E42</f>
        <v>0.30492813141683778</v>
      </c>
      <c r="Y39" s="166">
        <f t="shared" si="8"/>
        <v>0</v>
      </c>
    </row>
    <row r="40" spans="1:25" x14ac:dyDescent="0.2">
      <c r="A40" s="6" t="s">
        <v>194</v>
      </c>
      <c r="B40" s="5" t="s">
        <v>41</v>
      </c>
      <c r="C40" s="90"/>
      <c r="D40" s="76">
        <f>投入係数表!C40</f>
        <v>1.9669327251995439E-2</v>
      </c>
      <c r="E40" s="77">
        <f>$C$5*D40</f>
        <v>1.9669327251995439</v>
      </c>
      <c r="F40" s="76">
        <f>分析係数表!C43</f>
        <v>0.44974585997704541</v>
      </c>
      <c r="G40" s="77">
        <f>E40*F40</f>
        <v>0.88461985001186239</v>
      </c>
      <c r="H40" s="77">
        <v>1.2473875096231808</v>
      </c>
      <c r="I40" s="77">
        <f>C40+H40</f>
        <v>1.2473875096231808</v>
      </c>
      <c r="J40" s="76">
        <f>分析係数表!G43</f>
        <v>0.36430023338101331</v>
      </c>
      <c r="K40" s="78">
        <f>I40*J40</f>
        <v>0.45442356087228575</v>
      </c>
      <c r="L40" s="79"/>
      <c r="M40" s="80"/>
      <c r="N40" s="81">
        <f>分析係数表!H43</f>
        <v>3.2949761436991298E-2</v>
      </c>
      <c r="O40" s="82">
        <f t="shared" si="3"/>
        <v>0.32714527948031691</v>
      </c>
      <c r="P40" s="76">
        <f>分析係数表!C43</f>
        <v>0.44974585997704541</v>
      </c>
      <c r="Q40" s="82">
        <f>O40*P40</f>
        <v>0.14713223505730599</v>
      </c>
      <c r="R40" s="83">
        <v>0.29426398700481499</v>
      </c>
      <c r="S40" s="84">
        <f>I40+R40</f>
        <v>1.5416514966279957</v>
      </c>
      <c r="T40" s="85">
        <f>分析係数表!F43</f>
        <v>0.57336445080177667</v>
      </c>
      <c r="U40" s="86">
        <f t="shared" si="6"/>
        <v>0.88392816369184779</v>
      </c>
      <c r="V40" s="87">
        <f>分析係数表!D43</f>
        <v>9.4481668297824284E-2</v>
      </c>
      <c r="W40" s="167">
        <f t="shared" si="7"/>
        <v>0</v>
      </c>
      <c r="X40" s="76">
        <f>分析係数表!E43</f>
        <v>6.9412030414815931E-2</v>
      </c>
      <c r="Y40" s="166">
        <f t="shared" si="8"/>
        <v>0</v>
      </c>
    </row>
    <row r="41" spans="1:25" x14ac:dyDescent="0.2">
      <c r="A41" s="6" t="s">
        <v>340</v>
      </c>
      <c r="B41" s="5" t="s">
        <v>345</v>
      </c>
      <c r="C41" s="90"/>
      <c r="D41" s="76">
        <f>投入係数表!C41</f>
        <v>0</v>
      </c>
      <c r="E41" s="77">
        <f>$C$5*D41</f>
        <v>0</v>
      </c>
      <c r="F41" s="76">
        <f>分析係数表!C44</f>
        <v>0.68535687071374141</v>
      </c>
      <c r="G41" s="77">
        <f>E41*F41</f>
        <v>0</v>
      </c>
      <c r="H41" s="77">
        <v>4.2563741029654602E-3</v>
      </c>
      <c r="I41" s="77">
        <f>C41+H41</f>
        <v>4.2563741029654602E-3</v>
      </c>
      <c r="J41" s="76">
        <f>分析係数表!G44</f>
        <v>0.27039319248826293</v>
      </c>
      <c r="K41" s="78">
        <f>I41*J41</f>
        <v>1.1508945821251972E-3</v>
      </c>
      <c r="L41" s="79"/>
      <c r="M41" s="80"/>
      <c r="N41" s="81">
        <f>分析係数表!H44</f>
        <v>0.11684535503788943</v>
      </c>
      <c r="O41" s="82">
        <f t="shared" si="3"/>
        <v>1.1601117781366743</v>
      </c>
      <c r="P41" s="76">
        <f>分析係数表!C44</f>
        <v>0.68535687071374141</v>
      </c>
      <c r="Q41" s="82">
        <f>O41*P41</f>
        <v>0.79509057794190541</v>
      </c>
      <c r="R41" s="83">
        <v>0.80997503896412126</v>
      </c>
      <c r="S41" s="84">
        <f>I41+R41</f>
        <v>0.81423141306708668</v>
      </c>
      <c r="T41" s="85">
        <f>分析係数表!F44</f>
        <v>0.52366979655712054</v>
      </c>
      <c r="U41" s="86">
        <f t="shared" si="6"/>
        <v>0.42638839843125809</v>
      </c>
      <c r="V41" s="87">
        <f>分析係数表!D44</f>
        <v>0.16265649452269171</v>
      </c>
      <c r="W41" s="167">
        <f t="shared" si="7"/>
        <v>0</v>
      </c>
      <c r="X41" s="76">
        <f>分析係数表!E44</f>
        <v>0.12729851330203443</v>
      </c>
      <c r="Y41" s="166">
        <f t="shared" si="8"/>
        <v>0</v>
      </c>
    </row>
    <row r="42" spans="1:25" x14ac:dyDescent="0.2">
      <c r="A42" s="6" t="s">
        <v>341</v>
      </c>
      <c r="B42" s="5" t="s">
        <v>278</v>
      </c>
      <c r="C42" s="90"/>
      <c r="D42" s="76">
        <f>投入係数表!C42</f>
        <v>2.8506271379703536E-3</v>
      </c>
      <c r="E42" s="77">
        <f>$C$5*D42</f>
        <v>0.28506271379703535</v>
      </c>
      <c r="F42" s="76">
        <f>分析係数表!C45</f>
        <v>1</v>
      </c>
      <c r="G42" s="77">
        <f>E42*F42</f>
        <v>0.28506271379703535</v>
      </c>
      <c r="H42" s="77">
        <v>0.35108377499016086</v>
      </c>
      <c r="I42" s="77">
        <f>C42+H42</f>
        <v>0.35108377499016086</v>
      </c>
      <c r="J42" s="76">
        <f>分析係数表!G45</f>
        <v>0</v>
      </c>
      <c r="K42" s="78">
        <f>I42*J42</f>
        <v>0</v>
      </c>
      <c r="L42" s="79"/>
      <c r="M42" s="80"/>
      <c r="N42" s="81">
        <f>分析係数表!H45</f>
        <v>0</v>
      </c>
      <c r="O42" s="82">
        <f t="shared" si="3"/>
        <v>0</v>
      </c>
      <c r="P42" s="76">
        <f>分析係数表!C45</f>
        <v>1</v>
      </c>
      <c r="Q42" s="82">
        <f>O42*P42</f>
        <v>0</v>
      </c>
      <c r="R42" s="83">
        <v>3.1726795044677007E-2</v>
      </c>
      <c r="S42" s="84">
        <f>I42+R42</f>
        <v>0.38281057003483787</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4.2759407069555304E-3</v>
      </c>
      <c r="E43" s="77">
        <f>$C$5*D43</f>
        <v>0.42759407069555305</v>
      </c>
      <c r="F43" s="76">
        <f>分析係数表!C46</f>
        <v>1</v>
      </c>
      <c r="G43" s="77">
        <f>E43*F43</f>
        <v>0.42759407069555305</v>
      </c>
      <c r="H43" s="77">
        <v>0.53186484710299431</v>
      </c>
      <c r="I43" s="77">
        <f>C43+H43</f>
        <v>0.53186484710299431</v>
      </c>
      <c r="J43" s="76">
        <f>分析係数表!G46</f>
        <v>9.2635479388605835E-3</v>
      </c>
      <c r="K43" s="78">
        <f>I43*J43</f>
        <v>4.9269555081333421E-3</v>
      </c>
      <c r="L43" s="79"/>
      <c r="M43" s="80"/>
      <c r="N43" s="81">
        <f>分析係数表!H46</f>
        <v>4.7106371035644121E-2</v>
      </c>
      <c r="O43" s="82">
        <f t="shared" si="3"/>
        <v>0.46770071301513116</v>
      </c>
      <c r="P43" s="76">
        <f>分析係数表!C46</f>
        <v>1</v>
      </c>
      <c r="Q43" s="82">
        <f>O43*P43</f>
        <v>0.46770071301513116</v>
      </c>
      <c r="R43" s="83">
        <v>0.50055053044117448</v>
      </c>
      <c r="S43" s="84">
        <f>I43+R43</f>
        <v>1.0324153775441687</v>
      </c>
      <c r="T43" s="85">
        <f>分析係数表!F46</f>
        <v>0.31310792033348772</v>
      </c>
      <c r="U43" s="86">
        <f t="shared" si="6"/>
        <v>0.32325743178316724</v>
      </c>
      <c r="V43" s="87">
        <f>分析係数表!D46</f>
        <v>7.7196232823838196E-4</v>
      </c>
      <c r="W43" s="167">
        <f t="shared" si="7"/>
        <v>0</v>
      </c>
      <c r="X43" s="76">
        <f>分析係数表!E46</f>
        <v>2.1614945190674695E-3</v>
      </c>
      <c r="Y43" s="166">
        <f t="shared" si="8"/>
        <v>0</v>
      </c>
    </row>
    <row r="44" spans="1:25" x14ac:dyDescent="0.2">
      <c r="A44" s="192">
        <v>40</v>
      </c>
      <c r="B44" s="14" t="s">
        <v>150</v>
      </c>
      <c r="C44" s="197">
        <f>SUM(C5:C43)</f>
        <v>100</v>
      </c>
      <c r="D44" s="92">
        <f>投入係数表!C44</f>
        <v>0.54646522234891681</v>
      </c>
      <c r="E44" s="91">
        <f>SUM(E5:E43)</f>
        <v>54.64652223489167</v>
      </c>
      <c r="F44" s="92">
        <f>分析係数表!C47</f>
        <v>0.38982283979167087</v>
      </c>
      <c r="G44" s="91">
        <f>SUM(G5:G43)</f>
        <v>13.292470846315489</v>
      </c>
      <c r="H44" s="91">
        <f>SUM(H5:H43)</f>
        <v>15.667245409676337</v>
      </c>
      <c r="I44" s="91">
        <f>SUM(I5:I43)</f>
        <v>115.66724540967637</v>
      </c>
      <c r="J44" s="92">
        <f>分析係数表!G47</f>
        <v>0.23326731469175374</v>
      </c>
      <c r="K44" s="93">
        <f>SUM(K5:K43)</f>
        <v>15.835101179304512</v>
      </c>
      <c r="L44" s="94">
        <f>最終需要_まとめ!$L$33</f>
        <v>0.627</v>
      </c>
      <c r="M44" s="91">
        <f>K44*L44</f>
        <v>9.9286084394239289</v>
      </c>
      <c r="N44" s="95">
        <f>分析係数表!H47</f>
        <v>1</v>
      </c>
      <c r="O44" s="96">
        <f>SUM(O5:O43)</f>
        <v>9.9286084394239289</v>
      </c>
      <c r="P44" s="92">
        <f>分析係数表!C47</f>
        <v>0.38982283979167087</v>
      </c>
      <c r="Q44" s="96">
        <f>SUM(Q5:Q43)</f>
        <v>5.1590713631889029</v>
      </c>
      <c r="R44" s="91">
        <f>SUM(R5:R43)</f>
        <v>6.1028679491428894</v>
      </c>
      <c r="S44" s="97">
        <f>SUM(S5:S43)</f>
        <v>121.77011335881919</v>
      </c>
      <c r="T44" s="98">
        <f>分析係数表!F47</f>
        <v>0.43488259974461208</v>
      </c>
      <c r="U44" s="99">
        <f>SUM(U5:U43)</f>
        <v>56.502995721484737</v>
      </c>
      <c r="V44" s="100">
        <f>分析係数表!D47</f>
        <v>5.7416673181664192E-2</v>
      </c>
      <c r="W44" s="164">
        <f>SUM(W5:W43)</f>
        <v>34</v>
      </c>
      <c r="X44" s="92">
        <f>分析係数表!E47</f>
        <v>4.8986266385218774E-2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0.24707259953161598</v>
      </c>
      <c r="G5" s="77">
        <f t="shared" ref="G5:G38" si="1">E5*F5</f>
        <v>0</v>
      </c>
      <c r="H5" s="77">
        <f t="array" ref="H5:H43">MMULT(逆行列係数!C5:AO43,'2'!G5:G43)</f>
        <v>1.0266263546151797E-4</v>
      </c>
      <c r="I5" s="77">
        <f t="shared" ref="I5:I38" si="2">C5+H5</f>
        <v>1.0266263546151797E-4</v>
      </c>
      <c r="J5" s="76">
        <f>分析係数表!G8</f>
        <v>0.12001140250855188</v>
      </c>
      <c r="K5" s="78">
        <f t="shared" ref="K5:K38" si="3">I5*J5</f>
        <v>1.2320686866960967E-5</v>
      </c>
      <c r="L5" s="79" t="s">
        <v>181</v>
      </c>
      <c r="M5" s="80" t="s">
        <v>181</v>
      </c>
      <c r="N5" s="81">
        <f>分析係数表!H8</f>
        <v>1.0676396295256806E-2</v>
      </c>
      <c r="O5" s="82">
        <f t="shared" ref="O5:O43" si="4">$M$44*N5</f>
        <v>0.20253981309474847</v>
      </c>
      <c r="P5" s="76">
        <f>分析係数表!C8</f>
        <v>0.24707259953161598</v>
      </c>
      <c r="Q5" s="82">
        <f t="shared" ref="Q5:Q38" si="5">O5*P5</f>
        <v>5.0042038129967138E-2</v>
      </c>
      <c r="R5" s="83">
        <f t="array" ref="R5:R43">MMULT(逆行列係数!C5:AO43,'2'!Q5:Q43)</f>
        <v>7.8229276107175116E-2</v>
      </c>
      <c r="S5" s="84">
        <f t="shared" ref="S5:S38" si="6">I5+R5</f>
        <v>7.8331938742636636E-2</v>
      </c>
      <c r="T5" s="85">
        <f>分析係数表!F8</f>
        <v>0.45011402508551879</v>
      </c>
      <c r="U5" s="86">
        <f t="shared" ref="U5:U43" si="7">S5*T5</f>
        <v>3.5258304240200468E-2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75">
        <f>最終需要_まとめ!$C$7</f>
        <v>100</v>
      </c>
      <c r="D6" s="76">
        <f>投入係数表!D6</f>
        <v>0.13636363636363635</v>
      </c>
      <c r="E6" s="77">
        <f t="shared" si="0"/>
        <v>13.636363636363635</v>
      </c>
      <c r="F6" s="76">
        <f>分析係数表!C9</f>
        <v>9.7560975609756073E-2</v>
      </c>
      <c r="G6" s="77">
        <f t="shared" si="1"/>
        <v>1.3303769401330372</v>
      </c>
      <c r="H6" s="77">
        <v>1.348323142639432</v>
      </c>
      <c r="I6" s="77">
        <f t="shared" si="2"/>
        <v>101.34832314263943</v>
      </c>
      <c r="J6" s="76">
        <f>分析係数表!G9</f>
        <v>0.27272727272727271</v>
      </c>
      <c r="K6" s="78">
        <f t="shared" si="3"/>
        <v>27.640451766174387</v>
      </c>
      <c r="L6" s="79"/>
      <c r="M6" s="80"/>
      <c r="N6" s="81">
        <f>分析係数表!H9</f>
        <v>5.7255122088127987E-4</v>
      </c>
      <c r="O6" s="82">
        <f t="shared" si="4"/>
        <v>1.0861756538204178E-2</v>
      </c>
      <c r="P6" s="76">
        <f>分析係数表!C9</f>
        <v>9.7560975609756073E-2</v>
      </c>
      <c r="Q6" s="82">
        <f t="shared" si="5"/>
        <v>1.0596835647028464E-3</v>
      </c>
      <c r="R6" s="83">
        <v>1.2901128849897049E-3</v>
      </c>
      <c r="S6" s="84">
        <f t="shared" si="6"/>
        <v>101.34961325552442</v>
      </c>
      <c r="T6" s="85">
        <f>分析係数表!F9</f>
        <v>0.77272727272727271</v>
      </c>
      <c r="U6" s="86">
        <f t="shared" si="7"/>
        <v>78.315610242905223</v>
      </c>
      <c r="V6" s="87">
        <f>分析係数表!D9</f>
        <v>9.0909090909090912E-2</v>
      </c>
      <c r="W6" s="167">
        <f t="shared" si="8"/>
        <v>9</v>
      </c>
      <c r="X6" s="76">
        <f>分析係数表!E9</f>
        <v>0</v>
      </c>
      <c r="Y6" s="166">
        <f t="shared" si="9"/>
        <v>0</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2.0232683747635233E-2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0.44906166219839139</v>
      </c>
      <c r="G8" s="77">
        <f t="shared" si="1"/>
        <v>0</v>
      </c>
      <c r="H8" s="77">
        <v>3.8463745751515701E-3</v>
      </c>
      <c r="I8" s="77">
        <f t="shared" si="2"/>
        <v>3.8463745751515701E-3</v>
      </c>
      <c r="J8" s="76">
        <f>分析係数表!G11</f>
        <v>0.33788395904436858</v>
      </c>
      <c r="K8" s="78">
        <f t="shared" si="3"/>
        <v>1.2996282694198137E-3</v>
      </c>
      <c r="L8" s="79"/>
      <c r="M8" s="80"/>
      <c r="N8" s="81">
        <f>分析係数表!H11</f>
        <v>-2.2452989054167835E-5</v>
      </c>
      <c r="O8" s="82">
        <f t="shared" si="4"/>
        <v>-4.2595123679232066E-4</v>
      </c>
      <c r="P8" s="76">
        <f>分析係数表!C11</f>
        <v>0.44906166219839139</v>
      </c>
      <c r="Q8" s="82">
        <f t="shared" si="5"/>
        <v>-1.9127837040942012E-4</v>
      </c>
      <c r="R8" s="83">
        <v>1.2044303105576915E-2</v>
      </c>
      <c r="S8" s="84">
        <f t="shared" si="6"/>
        <v>1.5890677680728486E-2</v>
      </c>
      <c r="T8" s="85">
        <f>分析係数表!F11</f>
        <v>0.55767918088737201</v>
      </c>
      <c r="U8" s="86">
        <f t="shared" si="7"/>
        <v>8.8619001127339062E-3</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投入係数表!D9</f>
        <v>0</v>
      </c>
      <c r="E9" s="77">
        <f t="shared" si="0"/>
        <v>0</v>
      </c>
      <c r="F9" s="76">
        <f>分析係数表!C12</f>
        <v>0.19299381807477189</v>
      </c>
      <c r="G9" s="77">
        <f t="shared" si="1"/>
        <v>0</v>
      </c>
      <c r="H9" s="77">
        <v>2.0514948681821341E-4</v>
      </c>
      <c r="I9" s="77">
        <f t="shared" si="2"/>
        <v>2.0514948681821341E-4</v>
      </c>
      <c r="J9" s="76">
        <f>分析係数表!G12</f>
        <v>0.13871320371671741</v>
      </c>
      <c r="K9" s="78">
        <f t="shared" si="3"/>
        <v>2.8456942557394869E-5</v>
      </c>
      <c r="L9" s="79"/>
      <c r="M9" s="80"/>
      <c r="N9" s="81">
        <f>分析係数表!H12</f>
        <v>9.0137524557956775E-2</v>
      </c>
      <c r="O9" s="82">
        <f t="shared" si="4"/>
        <v>1.7099812401027712</v>
      </c>
      <c r="P9" s="76">
        <f>分析係数表!C12</f>
        <v>0.19299381807477189</v>
      </c>
      <c r="Q9" s="82">
        <f t="shared" si="5"/>
        <v>0.33001580836366706</v>
      </c>
      <c r="R9" s="83">
        <v>0.38644286270569139</v>
      </c>
      <c r="S9" s="84">
        <f t="shared" si="6"/>
        <v>0.3866480121925096</v>
      </c>
      <c r="T9" s="85">
        <f>分析係数表!F12</f>
        <v>0.32372921058795973</v>
      </c>
      <c r="U9" s="86">
        <f t="shared" si="7"/>
        <v>0.12516925576248497</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0.2738866452574622</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投入係数表!D11</f>
        <v>0</v>
      </c>
      <c r="E11" s="77">
        <f t="shared" si="0"/>
        <v>0</v>
      </c>
      <c r="F11" s="76">
        <f>分析係数表!C14</f>
        <v>0.21988652218398286</v>
      </c>
      <c r="G11" s="77">
        <f t="shared" si="1"/>
        <v>0</v>
      </c>
      <c r="H11" s="77">
        <v>1.0912572122117929E-2</v>
      </c>
      <c r="I11" s="77">
        <f t="shared" si="2"/>
        <v>1.0912572122117929E-2</v>
      </c>
      <c r="J11" s="76">
        <f>分析係数表!G14</f>
        <v>0.16684014869888475</v>
      </c>
      <c r="K11" s="78">
        <f t="shared" si="3"/>
        <v>1.8206551555414597E-3</v>
      </c>
      <c r="L11" s="79"/>
      <c r="M11" s="80"/>
      <c r="N11" s="81">
        <f>分析係数表!H14</f>
        <v>1.1338759472354757E-3</v>
      </c>
      <c r="O11" s="82">
        <f t="shared" si="4"/>
        <v>2.1510537458012194E-2</v>
      </c>
      <c r="P11" s="76">
        <f>分析係数表!C14</f>
        <v>0.21988652218398286</v>
      </c>
      <c r="Q11" s="82">
        <f t="shared" si="5"/>
        <v>4.7298772719505926E-3</v>
      </c>
      <c r="R11" s="83">
        <v>5.4290889865986895E-2</v>
      </c>
      <c r="S11" s="84">
        <f t="shared" si="6"/>
        <v>6.5203461988104824E-2</v>
      </c>
      <c r="T11" s="85">
        <f>分析係数表!F14</f>
        <v>0.30074349442379184</v>
      </c>
      <c r="U11" s="86">
        <f t="shared" si="7"/>
        <v>1.9609517006831525E-2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0.15589815266598936</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投入係数表!D13</f>
        <v>0</v>
      </c>
      <c r="E13" s="77">
        <f t="shared" si="0"/>
        <v>0</v>
      </c>
      <c r="F13" s="76">
        <f>分析係数表!C16</f>
        <v>4.5651796563096703E-2</v>
      </c>
      <c r="G13" s="77">
        <f t="shared" si="1"/>
        <v>0</v>
      </c>
      <c r="H13" s="77">
        <v>1.2663377861315477E-2</v>
      </c>
      <c r="I13" s="77">
        <f t="shared" si="2"/>
        <v>1.2663377861315477E-2</v>
      </c>
      <c r="J13" s="76">
        <f>分析係数表!G16</f>
        <v>3.2758620689655175E-2</v>
      </c>
      <c r="K13" s="78">
        <f t="shared" si="3"/>
        <v>4.1483479200861049E-4</v>
      </c>
      <c r="L13" s="79"/>
      <c r="M13" s="80"/>
      <c r="N13" s="81">
        <f>分析係数表!H16</f>
        <v>1.6682570867246702E-2</v>
      </c>
      <c r="O13" s="82">
        <f t="shared" si="4"/>
        <v>0.31648176893669427</v>
      </c>
      <c r="P13" s="76">
        <f>分析係数表!C16</f>
        <v>4.5651796563096703E-2</v>
      </c>
      <c r="Q13" s="82">
        <f t="shared" si="5"/>
        <v>1.4447961331426944E-2</v>
      </c>
      <c r="R13" s="83">
        <v>1.7980072330328941E-2</v>
      </c>
      <c r="S13" s="84">
        <f t="shared" si="6"/>
        <v>3.0643450191644418E-2</v>
      </c>
      <c r="T13" s="85">
        <f>分析係数表!F16</f>
        <v>0.28965517241379313</v>
      </c>
      <c r="U13" s="86">
        <f t="shared" si="7"/>
        <v>8.8760338486142468E-3</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投入係数表!D14</f>
        <v>0</v>
      </c>
      <c r="E14" s="77">
        <f t="shared" si="0"/>
        <v>0</v>
      </c>
      <c r="F14" s="76">
        <f>分析係数表!C17</f>
        <v>0.18709439528023597</v>
      </c>
      <c r="G14" s="77">
        <f t="shared" si="1"/>
        <v>0</v>
      </c>
      <c r="H14" s="77">
        <v>3.7854304189569475E-3</v>
      </c>
      <c r="I14" s="77">
        <f t="shared" si="2"/>
        <v>3.7854304189569475E-3</v>
      </c>
      <c r="J14" s="76">
        <f>分析係数表!G17</f>
        <v>0.21183949688973955</v>
      </c>
      <c r="K14" s="78">
        <f t="shared" si="3"/>
        <v>8.0190367546295572E-4</v>
      </c>
      <c r="L14" s="79"/>
      <c r="M14" s="80"/>
      <c r="N14" s="81">
        <f>分析係数表!H17</f>
        <v>2.9525680606230704E-3</v>
      </c>
      <c r="O14" s="82">
        <f t="shared" si="4"/>
        <v>5.601258763819017E-2</v>
      </c>
      <c r="P14" s="76">
        <f>分析係数表!C17</f>
        <v>0.18709439528023597</v>
      </c>
      <c r="Q14" s="82">
        <f t="shared" si="5"/>
        <v>1.0479641212248411E-2</v>
      </c>
      <c r="R14" s="83">
        <v>2.9451061955965866E-2</v>
      </c>
      <c r="S14" s="84">
        <f t="shared" si="6"/>
        <v>3.3236492374922814E-2</v>
      </c>
      <c r="T14" s="85">
        <f>分析係数表!F17</f>
        <v>0.32134800738259622</v>
      </c>
      <c r="U14" s="86">
        <f t="shared" si="7"/>
        <v>1.06804805970683E-2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投入係数表!D15</f>
        <v>0</v>
      </c>
      <c r="E15" s="77">
        <f t="shared" si="0"/>
        <v>0</v>
      </c>
      <c r="F15" s="76">
        <f>分析係数表!C18</f>
        <v>0.19379844961240311</v>
      </c>
      <c r="G15" s="77">
        <f t="shared" si="1"/>
        <v>0</v>
      </c>
      <c r="H15" s="77">
        <v>3.8048832896248351E-4</v>
      </c>
      <c r="I15" s="77">
        <f t="shared" si="2"/>
        <v>3.8048832896248351E-4</v>
      </c>
      <c r="J15" s="76">
        <f>分析係数表!G18</f>
        <v>0.21558441558441557</v>
      </c>
      <c r="K15" s="78">
        <f t="shared" si="3"/>
        <v>8.202735403606787E-5</v>
      </c>
      <c r="L15" s="79"/>
      <c r="M15" s="80"/>
      <c r="N15" s="81">
        <f>分析係数表!H18</f>
        <v>4.3783328655627279E-4</v>
      </c>
      <c r="O15" s="82">
        <f t="shared" si="4"/>
        <v>8.306049117450252E-3</v>
      </c>
      <c r="P15" s="76">
        <f>分析係数表!C18</f>
        <v>0.19379844961240311</v>
      </c>
      <c r="Q15" s="82">
        <f t="shared" si="5"/>
        <v>1.6096994413663281E-3</v>
      </c>
      <c r="R15" s="83">
        <v>5.343127426049199E-3</v>
      </c>
      <c r="S15" s="84">
        <f t="shared" si="6"/>
        <v>5.7236157550116821E-3</v>
      </c>
      <c r="T15" s="85">
        <f>分析係数表!F18</f>
        <v>0.45643447461629277</v>
      </c>
      <c r="U15" s="86">
        <f t="shared" si="7"/>
        <v>2.6124555500442932E-3</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投入係数表!D16</f>
        <v>0</v>
      </c>
      <c r="E16" s="77">
        <f t="shared" si="0"/>
        <v>0</v>
      </c>
      <c r="F16" s="76">
        <f>分析係数表!C19</f>
        <v>0.18975946996975368</v>
      </c>
      <c r="G16" s="77">
        <f t="shared" si="1"/>
        <v>0</v>
      </c>
      <c r="H16" s="77">
        <v>4.5315845671520342E-4</v>
      </c>
      <c r="I16" s="77">
        <f t="shared" si="2"/>
        <v>4.5315845671520342E-4</v>
      </c>
      <c r="J16" s="76">
        <f>分析係数表!G19</f>
        <v>5.7642820380854352E-2</v>
      </c>
      <c r="K16" s="78">
        <f t="shared" si="3"/>
        <v>2.6121331524499631E-5</v>
      </c>
      <c r="L16" s="79"/>
      <c r="M16" s="80"/>
      <c r="N16" s="81">
        <f>分析係数表!H19</f>
        <v>-1.1226494527083918E-4</v>
      </c>
      <c r="O16" s="82">
        <f t="shared" si="4"/>
        <v>-2.1297561839616033E-3</v>
      </c>
      <c r="P16" s="76">
        <f>分析係数表!C19</f>
        <v>0.18975946996975368</v>
      </c>
      <c r="Q16" s="82">
        <f t="shared" si="5"/>
        <v>-4.0414140463335905E-4</v>
      </c>
      <c r="R16" s="83">
        <v>3.9285746338973953E-3</v>
      </c>
      <c r="S16" s="84">
        <f t="shared" si="6"/>
        <v>4.3817330906125987E-3</v>
      </c>
      <c r="T16" s="85">
        <f>分析係数表!F19</f>
        <v>0.23974952822096415</v>
      </c>
      <c r="U16" s="86">
        <f t="shared" si="7"/>
        <v>1.0505184412645577E-3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投入係数表!D17</f>
        <v>0</v>
      </c>
      <c r="E17" s="77">
        <f t="shared" si="0"/>
        <v>0</v>
      </c>
      <c r="F17" s="76">
        <f>分析係数表!C20</f>
        <v>6.5301867121599799E-2</v>
      </c>
      <c r="G17" s="77">
        <f t="shared" si="1"/>
        <v>0</v>
      </c>
      <c r="H17" s="77">
        <v>8.529685464323573E-5</v>
      </c>
      <c r="I17" s="77">
        <f t="shared" si="2"/>
        <v>8.529685464323573E-5</v>
      </c>
      <c r="J17" s="76">
        <f>分析係数表!G20</f>
        <v>0.10011990407673861</v>
      </c>
      <c r="K17" s="78">
        <f t="shared" si="3"/>
        <v>8.5399129049282782E-6</v>
      </c>
      <c r="L17" s="79"/>
      <c r="M17" s="80"/>
      <c r="N17" s="81">
        <f>分析係数表!H20</f>
        <v>5.5009823182711204E-4</v>
      </c>
      <c r="O17" s="82">
        <f t="shared" si="4"/>
        <v>1.0435805301411857E-2</v>
      </c>
      <c r="P17" s="76">
        <f>分析係数表!C20</f>
        <v>6.5301867121599799E-2</v>
      </c>
      <c r="Q17" s="82">
        <f t="shared" si="5"/>
        <v>6.8147757109968381E-4</v>
      </c>
      <c r="R17" s="83">
        <v>2.84100497024453E-3</v>
      </c>
      <c r="S17" s="84">
        <f t="shared" si="6"/>
        <v>2.9263018248877658E-3</v>
      </c>
      <c r="T17" s="85">
        <f>分析係数表!F20</f>
        <v>0.22242206235011991</v>
      </c>
      <c r="U17" s="86">
        <f t="shared" si="7"/>
        <v>6.5087408695045635E-4</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投入係数表!D18</f>
        <v>0</v>
      </c>
      <c r="E18" s="77">
        <f t="shared" si="0"/>
        <v>0</v>
      </c>
      <c r="F18" s="76">
        <f>分析係数表!C21</f>
        <v>0.11128404669260705</v>
      </c>
      <c r="G18" s="77">
        <f t="shared" si="1"/>
        <v>0</v>
      </c>
      <c r="H18" s="77">
        <v>1.1520973893235215E-3</v>
      </c>
      <c r="I18" s="77">
        <f t="shared" si="2"/>
        <v>1.1520973893235215E-3</v>
      </c>
      <c r="J18" s="76">
        <f>分析係数表!G21</f>
        <v>0.28512917454316322</v>
      </c>
      <c r="K18" s="78">
        <f t="shared" si="3"/>
        <v>3.2849657761114902E-4</v>
      </c>
      <c r="L18" s="79"/>
      <c r="M18" s="80"/>
      <c r="N18" s="81">
        <f>分析係数表!H21</f>
        <v>9.2057255122088126E-4</v>
      </c>
      <c r="O18" s="82">
        <f t="shared" si="4"/>
        <v>1.7464000708485146E-2</v>
      </c>
      <c r="P18" s="76">
        <f>分析係数表!C21</f>
        <v>0.11128404669260705</v>
      </c>
      <c r="Q18" s="82">
        <f t="shared" si="5"/>
        <v>1.9434646702827837E-3</v>
      </c>
      <c r="R18" s="83">
        <v>6.5610847977669298E-3</v>
      </c>
      <c r="S18" s="84">
        <f t="shared" si="6"/>
        <v>7.7131821870904515E-3</v>
      </c>
      <c r="T18" s="85">
        <f>分析係数表!F21</f>
        <v>0.42485822306238186</v>
      </c>
      <c r="U18" s="86">
        <f t="shared" si="7"/>
        <v>3.2770088781636656E-3</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投入係数表!D19</f>
        <v>0</v>
      </c>
      <c r="E19" s="77">
        <f t="shared" si="0"/>
        <v>0</v>
      </c>
      <c r="F19" s="76">
        <f>分析係数表!C22</f>
        <v>0.13366912049593183</v>
      </c>
      <c r="G19" s="77">
        <f t="shared" si="1"/>
        <v>0</v>
      </c>
      <c r="H19" s="77">
        <v>4.4457054331018393E-4</v>
      </c>
      <c r="I19" s="77">
        <f t="shared" si="2"/>
        <v>4.4457054331018393E-4</v>
      </c>
      <c r="J19" s="76">
        <f>分析係数表!G22</f>
        <v>0.19466531325776801</v>
      </c>
      <c r="K19" s="78">
        <f t="shared" si="3"/>
        <v>8.6542464078653069E-5</v>
      </c>
      <c r="L19" s="79"/>
      <c r="M19" s="80"/>
      <c r="N19" s="81">
        <f>分析係数表!H22</f>
        <v>4.490597810833567E-5</v>
      </c>
      <c r="O19" s="82">
        <f t="shared" si="4"/>
        <v>8.5190247358464131E-4</v>
      </c>
      <c r="P19" s="76">
        <f>分析係数表!C22</f>
        <v>0.13366912049593183</v>
      </c>
      <c r="Q19" s="82">
        <f t="shared" si="5"/>
        <v>1.1387305439236779E-4</v>
      </c>
      <c r="R19" s="83">
        <v>1.9668863800711162E-3</v>
      </c>
      <c r="S19" s="84">
        <f t="shared" si="6"/>
        <v>2.4114569233813E-3</v>
      </c>
      <c r="T19" s="85">
        <f>分析係数表!F22</f>
        <v>0.41154908926859529</v>
      </c>
      <c r="U19" s="86">
        <f t="shared" si="7"/>
        <v>9.924329006280228E-4</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4.2595123679232066E-4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投入係数表!D21</f>
        <v>0</v>
      </c>
      <c r="E21" s="77">
        <f t="shared" si="0"/>
        <v>0</v>
      </c>
      <c r="F21" s="76">
        <f>分析係数表!C24</f>
        <v>0.55726027397260269</v>
      </c>
      <c r="G21" s="77">
        <f t="shared" si="1"/>
        <v>0</v>
      </c>
      <c r="H21" s="77">
        <v>1.2411210631301339E-3</v>
      </c>
      <c r="I21" s="77">
        <f t="shared" si="2"/>
        <v>1.2411210631301339E-3</v>
      </c>
      <c r="J21" s="76">
        <f>分析係数表!G24</f>
        <v>0.20783847980997625</v>
      </c>
      <c r="K21" s="78">
        <f t="shared" si="3"/>
        <v>2.5795271502110861E-4</v>
      </c>
      <c r="L21" s="79"/>
      <c r="M21" s="80"/>
      <c r="N21" s="81">
        <f>分析係数表!H24</f>
        <v>3.255683412854336E-4</v>
      </c>
      <c r="O21" s="82">
        <f t="shared" si="4"/>
        <v>6.1762929334886491E-3</v>
      </c>
      <c r="P21" s="76">
        <f>分析係数表!C24</f>
        <v>0.55726027397260269</v>
      </c>
      <c r="Q21" s="82">
        <f t="shared" si="5"/>
        <v>3.4418026922509344E-3</v>
      </c>
      <c r="R21" s="83">
        <v>1.7731790379490873E-2</v>
      </c>
      <c r="S21" s="84">
        <f t="shared" si="6"/>
        <v>1.8972911442621008E-2</v>
      </c>
      <c r="T21" s="85">
        <f>分析係数表!F24</f>
        <v>0.38954869358669836</v>
      </c>
      <c r="U21" s="86">
        <f t="shared" si="7"/>
        <v>7.3908728660091339E-3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投入係数表!D22</f>
        <v>0</v>
      </c>
      <c r="E22" s="77">
        <f t="shared" si="0"/>
        <v>0</v>
      </c>
      <c r="F22" s="76">
        <f>分析係数表!C25</f>
        <v>7.2460776218001621E-2</v>
      </c>
      <c r="G22" s="77">
        <f t="shared" si="1"/>
        <v>0</v>
      </c>
      <c r="H22" s="77">
        <v>7.9313917691494818E-4</v>
      </c>
      <c r="I22" s="77">
        <f t="shared" si="2"/>
        <v>7.9313917691494818E-4</v>
      </c>
      <c r="J22" s="76">
        <f>分析係数表!G25</f>
        <v>0.19694960212201593</v>
      </c>
      <c r="K22" s="78">
        <f t="shared" si="3"/>
        <v>1.5620844532078225E-4</v>
      </c>
      <c r="L22" s="79"/>
      <c r="M22" s="80"/>
      <c r="N22" s="81">
        <f>分析係数表!H25</f>
        <v>5.0519225371877636E-4</v>
      </c>
      <c r="O22" s="82">
        <f t="shared" si="4"/>
        <v>9.5839028278272165E-3</v>
      </c>
      <c r="P22" s="76">
        <f>分析係数表!C25</f>
        <v>7.2460776218001621E-2</v>
      </c>
      <c r="Q22" s="82">
        <f t="shared" si="5"/>
        <v>6.9445703810226082E-4</v>
      </c>
      <c r="R22" s="83">
        <v>1.0169574948820197E-2</v>
      </c>
      <c r="S22" s="84">
        <f t="shared" si="6"/>
        <v>1.0962714125735145E-2</v>
      </c>
      <c r="T22" s="85">
        <f>分析係数表!F25</f>
        <v>0.34811560565870908</v>
      </c>
      <c r="U22" s="86">
        <f t="shared" si="7"/>
        <v>3.8162918675435755E-3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投入係数表!D23</f>
        <v>0</v>
      </c>
      <c r="E23" s="77">
        <f t="shared" si="0"/>
        <v>0</v>
      </c>
      <c r="F23" s="76">
        <f>分析係数表!C26</f>
        <v>0.52994639944068989</v>
      </c>
      <c r="G23" s="77">
        <f t="shared" si="1"/>
        <v>0</v>
      </c>
      <c r="H23" s="77">
        <v>1.8435277720867478E-3</v>
      </c>
      <c r="I23" s="77">
        <f t="shared" si="2"/>
        <v>1.8435277720867478E-3</v>
      </c>
      <c r="J23" s="76">
        <f>分析係数表!G26</f>
        <v>0.19649205047072152</v>
      </c>
      <c r="K23" s="78">
        <f t="shared" si="3"/>
        <v>3.6223855203704604E-4</v>
      </c>
      <c r="L23" s="79"/>
      <c r="M23" s="80"/>
      <c r="N23" s="81">
        <f>分析係数表!H26</f>
        <v>1.0148751052483862E-2</v>
      </c>
      <c r="O23" s="82">
        <f t="shared" si="4"/>
        <v>0.19252995903012896</v>
      </c>
      <c r="P23" s="76">
        <f>分析係数表!C26</f>
        <v>0.52994639944068989</v>
      </c>
      <c r="Q23" s="82">
        <f t="shared" si="5"/>
        <v>0.10203055857248038</v>
      </c>
      <c r="R23" s="83">
        <v>0.11923285301328676</v>
      </c>
      <c r="S23" s="84">
        <f t="shared" si="6"/>
        <v>0.12107638078537351</v>
      </c>
      <c r="T23" s="85">
        <f>分析係数表!F26</f>
        <v>0.33286456502207118</v>
      </c>
      <c r="U23" s="86">
        <f t="shared" si="7"/>
        <v>4.0302036824570009E-2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投入係数表!D24</f>
        <v>0</v>
      </c>
      <c r="E24" s="77">
        <f t="shared" si="0"/>
        <v>0</v>
      </c>
      <c r="F24" s="76">
        <f>分析係数表!C27</f>
        <v>1</v>
      </c>
      <c r="G24" s="77">
        <f t="shared" si="1"/>
        <v>0</v>
      </c>
      <c r="H24" s="77">
        <v>1.3864587346975594E-3</v>
      </c>
      <c r="I24" s="77">
        <f t="shared" si="2"/>
        <v>1.3864587346975594E-3</v>
      </c>
      <c r="J24" s="76">
        <f>分析係数表!G27</f>
        <v>0.17101837770961673</v>
      </c>
      <c r="K24" s="78">
        <f t="shared" si="3"/>
        <v>2.371099235693045E-4</v>
      </c>
      <c r="L24" s="79"/>
      <c r="M24" s="80"/>
      <c r="N24" s="81">
        <f>分析係数表!H27</f>
        <v>1.1349985966881842E-2</v>
      </c>
      <c r="O24" s="82">
        <f t="shared" si="4"/>
        <v>0.21531835019851811</v>
      </c>
      <c r="P24" s="76">
        <f>分析係数表!C27</f>
        <v>1</v>
      </c>
      <c r="Q24" s="82">
        <f t="shared" si="5"/>
        <v>0.21531835019851811</v>
      </c>
      <c r="R24" s="83">
        <v>0.22384235167977218</v>
      </c>
      <c r="S24" s="84">
        <f t="shared" si="6"/>
        <v>0.22522881041446974</v>
      </c>
      <c r="T24" s="85">
        <f>分析係数表!F27</f>
        <v>0.32043714720210326</v>
      </c>
      <c r="U24" s="86">
        <f t="shared" si="7"/>
        <v>7.217167747693605E-2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投入係数表!D25</f>
        <v>0</v>
      </c>
      <c r="E25" s="77">
        <f t="shared" si="0"/>
        <v>0</v>
      </c>
      <c r="F25" s="76">
        <f>分析係数表!C28</f>
        <v>0.16640624999999998</v>
      </c>
      <c r="G25" s="77">
        <f t="shared" si="1"/>
        <v>0</v>
      </c>
      <c r="H25" s="77">
        <v>2.1696730194208477E-3</v>
      </c>
      <c r="I25" s="77">
        <f t="shared" si="2"/>
        <v>2.1696730194208477E-3</v>
      </c>
      <c r="J25" s="76">
        <f>分析係数表!G28</f>
        <v>0.1248661800486618</v>
      </c>
      <c r="K25" s="78">
        <f t="shared" si="3"/>
        <v>2.7091878188972726E-4</v>
      </c>
      <c r="L25" s="79"/>
      <c r="M25" s="80"/>
      <c r="N25" s="81">
        <f>分析係数表!H28</f>
        <v>1.9927027785573953E-2</v>
      </c>
      <c r="O25" s="82">
        <f t="shared" si="4"/>
        <v>0.37803172265318458</v>
      </c>
      <c r="P25" s="76">
        <f>分析係数表!C28</f>
        <v>0.16640624999999998</v>
      </c>
      <c r="Q25" s="82">
        <f t="shared" si="5"/>
        <v>6.2906841347756481E-2</v>
      </c>
      <c r="R25" s="83">
        <v>7.4591079037365338E-2</v>
      </c>
      <c r="S25" s="84">
        <f t="shared" si="6"/>
        <v>7.6760752056786188E-2</v>
      </c>
      <c r="T25" s="85">
        <f>分析係数表!F28</f>
        <v>0.21187347931873479</v>
      </c>
      <c r="U25" s="86">
        <f t="shared" si="7"/>
        <v>1.6263567613394019E-2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投入係数表!D26</f>
        <v>0</v>
      </c>
      <c r="E26" s="77">
        <f t="shared" si="0"/>
        <v>0</v>
      </c>
      <c r="F26" s="76">
        <f>分析係数表!C29</f>
        <v>0.73364739989128469</v>
      </c>
      <c r="G26" s="77">
        <f t="shared" si="1"/>
        <v>0</v>
      </c>
      <c r="H26" s="77">
        <v>1.5655897217045384E-2</v>
      </c>
      <c r="I26" s="77">
        <f t="shared" si="2"/>
        <v>1.5655897217045384E-2</v>
      </c>
      <c r="J26" s="76">
        <f>分析係数表!G29</f>
        <v>0.26009380097879281</v>
      </c>
      <c r="K26" s="78">
        <f t="shared" si="3"/>
        <v>4.0720018149146379E-3</v>
      </c>
      <c r="L26" s="79"/>
      <c r="M26" s="80"/>
      <c r="N26" s="81">
        <f>分析係数表!H29</f>
        <v>1.0137524557956778E-2</v>
      </c>
      <c r="O26" s="82">
        <f t="shared" si="4"/>
        <v>0.19231698341173278</v>
      </c>
      <c r="P26" s="76">
        <f>分析係数表!C29</f>
        <v>0.73364739989128469</v>
      </c>
      <c r="Q26" s="82">
        <f t="shared" si="5"/>
        <v>0.1410928548349531</v>
      </c>
      <c r="R26" s="83">
        <v>0.23275916746043415</v>
      </c>
      <c r="S26" s="84">
        <f t="shared" si="6"/>
        <v>0.24841506467747954</v>
      </c>
      <c r="T26" s="85">
        <f>分析係数表!F29</f>
        <v>0.41032830342577487</v>
      </c>
      <c r="U26" s="86">
        <f t="shared" si="7"/>
        <v>0.10193173203451431</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投入係数表!D27</f>
        <v>0</v>
      </c>
      <c r="E27" s="77">
        <f t="shared" si="0"/>
        <v>0</v>
      </c>
      <c r="F27" s="76">
        <f>分析係数表!C30</f>
        <v>1</v>
      </c>
      <c r="G27" s="77">
        <f t="shared" si="1"/>
        <v>0</v>
      </c>
      <c r="H27" s="77">
        <v>1.1798825556833075E-2</v>
      </c>
      <c r="I27" s="77">
        <f t="shared" si="2"/>
        <v>1.1798825556833075E-2</v>
      </c>
      <c r="J27" s="76">
        <f>分析係数表!G30</f>
        <v>0.34455785557569396</v>
      </c>
      <c r="K27" s="78">
        <f t="shared" si="3"/>
        <v>4.0653780321740973E-3</v>
      </c>
      <c r="L27" s="79"/>
      <c r="M27" s="80"/>
      <c r="N27" s="81">
        <f>分析係数表!H30</f>
        <v>0</v>
      </c>
      <c r="O27" s="82">
        <f t="shared" si="4"/>
        <v>0</v>
      </c>
      <c r="P27" s="76">
        <f>分析係数表!C30</f>
        <v>1</v>
      </c>
      <c r="Q27" s="82">
        <f t="shared" si="5"/>
        <v>0</v>
      </c>
      <c r="R27" s="83">
        <v>4.7063837940945721E-2</v>
      </c>
      <c r="S27" s="84">
        <f t="shared" si="6"/>
        <v>5.88626634977788E-2</v>
      </c>
      <c r="T27" s="85">
        <f>分析係数表!F30</f>
        <v>0.43861490031479539</v>
      </c>
      <c r="U27" s="86">
        <f t="shared" si="7"/>
        <v>2.5818041282341594E-2</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投入係数表!D28</f>
        <v>0</v>
      </c>
      <c r="E28" s="77">
        <f t="shared" si="0"/>
        <v>0</v>
      </c>
      <c r="F28" s="76">
        <f>分析係数表!C31</f>
        <v>8.5246870996353641E-2</v>
      </c>
      <c r="G28" s="77">
        <f t="shared" si="1"/>
        <v>0</v>
      </c>
      <c r="H28" s="77">
        <v>2.9456520560078811E-3</v>
      </c>
      <c r="I28" s="77">
        <f t="shared" si="2"/>
        <v>2.9456520560078811E-3</v>
      </c>
      <c r="J28" s="76">
        <f>分析係数表!G31</f>
        <v>7.1346375143843496E-2</v>
      </c>
      <c r="K28" s="78">
        <f t="shared" si="3"/>
        <v>2.1016159663117217E-4</v>
      </c>
      <c r="L28" s="79"/>
      <c r="M28" s="80"/>
      <c r="N28" s="81">
        <f>分析係数表!H31</f>
        <v>2.2093741229301151E-2</v>
      </c>
      <c r="O28" s="82">
        <f t="shared" si="4"/>
        <v>0.41913601700364356</v>
      </c>
      <c r="P28" s="76">
        <f>分析係数表!C31</f>
        <v>8.5246870996353641E-2</v>
      </c>
      <c r="Q28" s="82">
        <f t="shared" si="5"/>
        <v>3.5730033971435086E-2</v>
      </c>
      <c r="R28" s="83">
        <v>4.879411489662884E-2</v>
      </c>
      <c r="S28" s="84">
        <f t="shared" si="6"/>
        <v>5.1739766952636719E-2</v>
      </c>
      <c r="T28" s="85">
        <f>分析係数表!F31</f>
        <v>0.34637514384349827</v>
      </c>
      <c r="U28" s="86">
        <f t="shared" si="7"/>
        <v>1.792136922064862E-2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投入係数表!D29</f>
        <v>0</v>
      </c>
      <c r="E29" s="77">
        <f t="shared" si="0"/>
        <v>0</v>
      </c>
      <c r="F29" s="76">
        <f>分析係数表!C32</f>
        <v>0.30214830214830213</v>
      </c>
      <c r="G29" s="77">
        <f t="shared" si="1"/>
        <v>0</v>
      </c>
      <c r="H29" s="77">
        <v>2.2231893767690057E-3</v>
      </c>
      <c r="I29" s="77">
        <f t="shared" si="2"/>
        <v>2.2231893767690057E-3</v>
      </c>
      <c r="J29" s="76">
        <f>分析係数表!G32</f>
        <v>0.14123006833712984</v>
      </c>
      <c r="K29" s="78">
        <f t="shared" si="3"/>
        <v>3.1398118760746777E-4</v>
      </c>
      <c r="L29" s="79"/>
      <c r="M29" s="80"/>
      <c r="N29" s="81">
        <f>分析係数表!H32</f>
        <v>6.1970249789503225E-3</v>
      </c>
      <c r="O29" s="82">
        <f t="shared" si="4"/>
        <v>0.1175625413546805</v>
      </c>
      <c r="P29" s="76">
        <f>分析係数表!C32</f>
        <v>0.30214830214830213</v>
      </c>
      <c r="Q29" s="82">
        <f t="shared" si="5"/>
        <v>3.5521322266556271E-2</v>
      </c>
      <c r="R29" s="83">
        <v>4.6163610155663268E-2</v>
      </c>
      <c r="S29" s="84">
        <f t="shared" si="6"/>
        <v>4.8386799532432273E-2</v>
      </c>
      <c r="T29" s="85">
        <f>分析係数表!F32</f>
        <v>0.48519362186788156</v>
      </c>
      <c r="U29" s="86">
        <f t="shared" si="7"/>
        <v>2.3476966515735932E-2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投入係数表!D30</f>
        <v>0</v>
      </c>
      <c r="E30" s="77">
        <f t="shared" si="0"/>
        <v>0</v>
      </c>
      <c r="F30" s="76">
        <f>分析係数表!C33</f>
        <v>0.62789160608063455</v>
      </c>
      <c r="G30" s="77">
        <f t="shared" si="1"/>
        <v>0</v>
      </c>
      <c r="H30" s="77">
        <v>9.1605982615614295E-3</v>
      </c>
      <c r="I30" s="77">
        <f t="shared" si="2"/>
        <v>9.1605982615614295E-3</v>
      </c>
      <c r="J30" s="76">
        <f>分析係数表!G33</f>
        <v>0.50525210084033612</v>
      </c>
      <c r="K30" s="78">
        <f t="shared" si="3"/>
        <v>4.628411516608243E-3</v>
      </c>
      <c r="L30" s="79"/>
      <c r="M30" s="80"/>
      <c r="N30" s="81">
        <f>分析係数表!H33</f>
        <v>9.5425203480213302E-4</v>
      </c>
      <c r="O30" s="82">
        <f t="shared" si="4"/>
        <v>1.8102927563673626E-2</v>
      </c>
      <c r="P30" s="76">
        <f>分析係数表!C33</f>
        <v>0.62789160608063455</v>
      </c>
      <c r="Q30" s="82">
        <f t="shared" si="5"/>
        <v>1.1366676262716422E-2</v>
      </c>
      <c r="R30" s="83">
        <v>4.990603750732564E-2</v>
      </c>
      <c r="S30" s="84">
        <f t="shared" si="6"/>
        <v>5.9066635768887071E-2</v>
      </c>
      <c r="T30" s="85">
        <f>分析係数表!F33</f>
        <v>0.63235294117647056</v>
      </c>
      <c r="U30" s="86">
        <f t="shared" si="7"/>
        <v>3.7350960853855059E-2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投入係数表!D31</f>
        <v>0</v>
      </c>
      <c r="E31" s="77">
        <f t="shared" si="0"/>
        <v>0</v>
      </c>
      <c r="F31" s="76">
        <f>分析係数表!C34</f>
        <v>0.27565714917493578</v>
      </c>
      <c r="G31" s="77">
        <f t="shared" si="1"/>
        <v>0</v>
      </c>
      <c r="H31" s="77">
        <v>2.1865635471296222E-2</v>
      </c>
      <c r="I31" s="77">
        <f t="shared" si="2"/>
        <v>2.1865635471296222E-2</v>
      </c>
      <c r="J31" s="76">
        <f>分析係数表!G34</f>
        <v>0.42483061710309467</v>
      </c>
      <c r="K31" s="78">
        <f t="shared" si="3"/>
        <v>9.2891914106220906E-3</v>
      </c>
      <c r="L31" s="79"/>
      <c r="M31" s="80"/>
      <c r="N31" s="81">
        <f>分析係数表!H34</f>
        <v>0.15684535503788941</v>
      </c>
      <c r="O31" s="82">
        <f t="shared" si="4"/>
        <v>2.9754823646127559</v>
      </c>
      <c r="P31" s="76">
        <f>分析係数表!C34</f>
        <v>0.27565714917493578</v>
      </c>
      <c r="Q31" s="82">
        <f t="shared" si="5"/>
        <v>0.82021298604944914</v>
      </c>
      <c r="R31" s="83">
        <v>0.92327257550400188</v>
      </c>
      <c r="S31" s="84">
        <f t="shared" si="6"/>
        <v>0.94513821097529815</v>
      </c>
      <c r="T31" s="85">
        <f>分析係数表!F34</f>
        <v>0.69468351339803458</v>
      </c>
      <c r="U31" s="86">
        <f t="shared" si="7"/>
        <v>0.65657193304705297</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投入係数表!D32</f>
        <v>0</v>
      </c>
      <c r="E32" s="77">
        <f t="shared" si="0"/>
        <v>0</v>
      </c>
      <c r="F32" s="76">
        <f>分析係数表!C35</f>
        <v>1</v>
      </c>
      <c r="G32" s="77">
        <f t="shared" si="1"/>
        <v>0</v>
      </c>
      <c r="H32" s="77">
        <v>6.8241755302585902E-2</v>
      </c>
      <c r="I32" s="77">
        <f t="shared" si="2"/>
        <v>6.8241755302585902E-2</v>
      </c>
      <c r="J32" s="76">
        <f>分析係数表!G35</f>
        <v>0.31381419117031079</v>
      </c>
      <c r="K32" s="78">
        <f t="shared" si="3"/>
        <v>2.1415231244323263E-2</v>
      </c>
      <c r="L32" s="79"/>
      <c r="M32" s="80"/>
      <c r="N32" s="81">
        <f>分析係数表!H35</f>
        <v>5.8153241650294694E-2</v>
      </c>
      <c r="O32" s="82">
        <f t="shared" si="4"/>
        <v>1.1032137032921105</v>
      </c>
      <c r="P32" s="76">
        <f>分析係数表!C35</f>
        <v>1</v>
      </c>
      <c r="Q32" s="82">
        <f t="shared" si="5"/>
        <v>1.1032137032921105</v>
      </c>
      <c r="R32" s="83">
        <v>1.4255802078693132</v>
      </c>
      <c r="S32" s="84">
        <f t="shared" si="6"/>
        <v>1.493821963171899</v>
      </c>
      <c r="T32" s="85">
        <f>分析係数表!F35</f>
        <v>0.63575437714668681</v>
      </c>
      <c r="U32" s="86">
        <f t="shared" si="7"/>
        <v>0.94970385176439154</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投入係数表!D33</f>
        <v>0</v>
      </c>
      <c r="E33" s="77">
        <f t="shared" si="0"/>
        <v>0</v>
      </c>
      <c r="F33" s="76">
        <f>分析係数表!C36</f>
        <v>0.71183260362767953</v>
      </c>
      <c r="G33" s="77">
        <f t="shared" si="1"/>
        <v>0</v>
      </c>
      <c r="H33" s="77">
        <v>6.1158520951528739E-2</v>
      </c>
      <c r="I33" s="77">
        <f t="shared" si="2"/>
        <v>6.1158520951528739E-2</v>
      </c>
      <c r="J33" s="76">
        <f>分析係数表!G36</f>
        <v>2.303890306122449E-2</v>
      </c>
      <c r="K33" s="78">
        <f t="shared" si="3"/>
        <v>1.4090252355701376E-3</v>
      </c>
      <c r="L33" s="79"/>
      <c r="M33" s="80"/>
      <c r="N33" s="81">
        <f>分析係数表!H36</f>
        <v>0.16821779399382542</v>
      </c>
      <c r="O33" s="82">
        <f t="shared" si="4"/>
        <v>3.1912266660480664</v>
      </c>
      <c r="P33" s="76">
        <f>分析係数表!C36</f>
        <v>0.71183260362767953</v>
      </c>
      <c r="Q33" s="82">
        <f t="shared" si="5"/>
        <v>2.2716191864590742</v>
      </c>
      <c r="R33" s="83">
        <v>2.3896146018535358</v>
      </c>
      <c r="S33" s="84">
        <f t="shared" si="6"/>
        <v>2.4507731228050647</v>
      </c>
      <c r="T33" s="85">
        <f>分析係数表!F36</f>
        <v>0.87794961734693877</v>
      </c>
      <c r="U33" s="86">
        <f t="shared" si="7"/>
        <v>2.1516553253708688</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投入係数表!D34</f>
        <v>9.0909090909090912E-2</v>
      </c>
      <c r="E34" s="77">
        <f t="shared" si="0"/>
        <v>9.0909090909090917</v>
      </c>
      <c r="F34" s="76">
        <f>分析係数表!C37</f>
        <v>0.53618737957610785</v>
      </c>
      <c r="G34" s="77">
        <f t="shared" si="1"/>
        <v>4.8744307234191631</v>
      </c>
      <c r="H34" s="77">
        <v>5.081702010303502</v>
      </c>
      <c r="I34" s="77">
        <f t="shared" si="2"/>
        <v>5.081702010303502</v>
      </c>
      <c r="J34" s="76">
        <f>分析係数表!G37</f>
        <v>0.49029596047068413</v>
      </c>
      <c r="K34" s="78">
        <f t="shared" si="3"/>
        <v>2.4915379679675618</v>
      </c>
      <c r="L34" s="79"/>
      <c r="M34" s="80"/>
      <c r="N34" s="81">
        <f>分析係数表!H37</f>
        <v>4.9362896435587986E-2</v>
      </c>
      <c r="O34" s="82">
        <f t="shared" si="4"/>
        <v>0.93645379408791696</v>
      </c>
      <c r="P34" s="76">
        <f>分析係数表!C37</f>
        <v>0.53618737957610785</v>
      </c>
      <c r="Q34" s="82">
        <f t="shared" si="5"/>
        <v>0.5021147059461043</v>
      </c>
      <c r="R34" s="83">
        <v>0.66178122140951978</v>
      </c>
      <c r="S34" s="84">
        <f t="shared" si="6"/>
        <v>5.7434832317130216</v>
      </c>
      <c r="T34" s="85">
        <f>分析係数表!F37</f>
        <v>0.71575569252712545</v>
      </c>
      <c r="U34" s="86">
        <f t="shared" si="7"/>
        <v>4.1109308180326867</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投入係数表!D35</f>
        <v>0</v>
      </c>
      <c r="E35" s="77">
        <f t="shared" si="0"/>
        <v>0</v>
      </c>
      <c r="F35" s="76">
        <f>分析係数表!C38</f>
        <v>4.5765302018820897E-2</v>
      </c>
      <c r="G35" s="77">
        <f t="shared" si="1"/>
        <v>0</v>
      </c>
      <c r="H35" s="77">
        <v>3.2279871810385143E-3</v>
      </c>
      <c r="I35" s="77">
        <f t="shared" si="2"/>
        <v>3.2279871810385143E-3</v>
      </c>
      <c r="J35" s="76">
        <f>分析係数表!G38</f>
        <v>0.29880478087649404</v>
      </c>
      <c r="K35" s="78">
        <f t="shared" si="3"/>
        <v>9.6453800230234497E-4</v>
      </c>
      <c r="L35" s="79"/>
      <c r="M35" s="80"/>
      <c r="N35" s="81">
        <f>分析係数表!H38</f>
        <v>4.3266909907381419E-2</v>
      </c>
      <c r="O35" s="82">
        <f t="shared" si="4"/>
        <v>0.82080803329880192</v>
      </c>
      <c r="P35" s="76">
        <f>分析係数表!C38</f>
        <v>4.5765302018820897E-2</v>
      </c>
      <c r="Q35" s="82">
        <f t="shared" si="5"/>
        <v>3.7564527543394066E-2</v>
      </c>
      <c r="R35" s="83">
        <v>5.0667640039702568E-2</v>
      </c>
      <c r="S35" s="84">
        <f t="shared" si="6"/>
        <v>5.389562722074108E-2</v>
      </c>
      <c r="T35" s="85">
        <f>分析係数表!F38</f>
        <v>0.49667994687915007</v>
      </c>
      <c r="U35" s="86">
        <f t="shared" si="7"/>
        <v>2.6768877265016155E-2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投入係数表!D36</f>
        <v>0</v>
      </c>
      <c r="E36" s="77">
        <f t="shared" si="0"/>
        <v>0</v>
      </c>
      <c r="F36" s="76">
        <f>分析係数表!C39</f>
        <v>1</v>
      </c>
      <c r="G36" s="77">
        <f t="shared" si="1"/>
        <v>0</v>
      </c>
      <c r="H36" s="77">
        <v>1.3902757517316119E-2</v>
      </c>
      <c r="I36" s="77">
        <f t="shared" si="2"/>
        <v>1.3902757517316119E-2</v>
      </c>
      <c r="J36" s="76">
        <f>分析係数表!G39</f>
        <v>0.34650769117538827</v>
      </c>
      <c r="K36" s="78">
        <f t="shared" si="3"/>
        <v>4.8174124082964818E-3</v>
      </c>
      <c r="L36" s="79"/>
      <c r="M36" s="80"/>
      <c r="N36" s="81">
        <f>分析係数表!H39</f>
        <v>3.8057816446814483E-3</v>
      </c>
      <c r="O36" s="82">
        <f t="shared" si="4"/>
        <v>7.2198734636298348E-2</v>
      </c>
      <c r="P36" s="76">
        <f>分析係数表!C39</f>
        <v>1</v>
      </c>
      <c r="Q36" s="82">
        <f t="shared" si="5"/>
        <v>7.2198734636298348E-2</v>
      </c>
      <c r="R36" s="83">
        <v>0.25352876369682481</v>
      </c>
      <c r="S36" s="84">
        <f t="shared" si="6"/>
        <v>0.26743152121414093</v>
      </c>
      <c r="T36" s="85">
        <f>分析係数表!F39</f>
        <v>0.69721056892617939</v>
      </c>
      <c r="U36" s="86">
        <f t="shared" si="7"/>
        <v>0.18645608305450481</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投入係数表!D37</f>
        <v>0</v>
      </c>
      <c r="E37" s="77">
        <f t="shared" si="0"/>
        <v>0</v>
      </c>
      <c r="F37" s="76">
        <f>分析係数表!C40</f>
        <v>0.81742190937087544</v>
      </c>
      <c r="G37" s="77">
        <f t="shared" si="1"/>
        <v>0</v>
      </c>
      <c r="H37" s="77">
        <v>9.0805986893106037E-4</v>
      </c>
      <c r="I37" s="77">
        <f t="shared" si="2"/>
        <v>9.0805986893106037E-4</v>
      </c>
      <c r="J37" s="76">
        <f>分析係数表!G40</f>
        <v>0.56450715973863475</v>
      </c>
      <c r="K37" s="78">
        <f t="shared" si="3"/>
        <v>5.1260629748290981E-4</v>
      </c>
      <c r="L37" s="79"/>
      <c r="M37" s="80"/>
      <c r="N37" s="81">
        <f>分析係数表!H40</f>
        <v>3.0412573673870333E-2</v>
      </c>
      <c r="O37" s="82">
        <f t="shared" si="4"/>
        <v>0.57695095023519827</v>
      </c>
      <c r="P37" s="76">
        <f>分析係数表!C40</f>
        <v>0.81742190937087544</v>
      </c>
      <c r="Q37" s="82">
        <f t="shared" si="5"/>
        <v>0.47161234735459673</v>
      </c>
      <c r="R37" s="83">
        <v>0.47294017912533082</v>
      </c>
      <c r="S37" s="84">
        <f t="shared" si="6"/>
        <v>0.47384823899426187</v>
      </c>
      <c r="T37" s="85">
        <f>分析係数表!F40</f>
        <v>0.75483108577783953</v>
      </c>
      <c r="U37" s="86">
        <f t="shared" si="7"/>
        <v>0.35767538073395588</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投入係数表!D38</f>
        <v>0</v>
      </c>
      <c r="E38" s="77">
        <f t="shared" si="0"/>
        <v>0</v>
      </c>
      <c r="F38" s="76">
        <f>分析係数表!C41</f>
        <v>0.72941623882867468</v>
      </c>
      <c r="G38" s="77">
        <f t="shared" si="1"/>
        <v>0</v>
      </c>
      <c r="H38" s="77">
        <v>2.0217004760972172E-3</v>
      </c>
      <c r="I38" s="77">
        <f t="shared" si="2"/>
        <v>2.0217004760972172E-3</v>
      </c>
      <c r="J38" s="76">
        <f>分析係数表!G41</f>
        <v>0.453348349649138</v>
      </c>
      <c r="K38" s="78">
        <f t="shared" si="3"/>
        <v>9.1653457432354997E-4</v>
      </c>
      <c r="L38" s="79"/>
      <c r="M38" s="80"/>
      <c r="N38" s="81">
        <f>分析係数表!H41</f>
        <v>5.191131069323604E-2</v>
      </c>
      <c r="O38" s="82">
        <f t="shared" si="4"/>
        <v>0.98479925946384539</v>
      </c>
      <c r="P38" s="76">
        <f>分析係数表!C41</f>
        <v>0.72941623882867468</v>
      </c>
      <c r="Q38" s="82">
        <f t="shared" si="5"/>
        <v>0.71832857183938226</v>
      </c>
      <c r="R38" s="83">
        <v>0.73094244611151082</v>
      </c>
      <c r="S38" s="84">
        <f t="shared" si="6"/>
        <v>0.732964146587608</v>
      </c>
      <c r="T38" s="85">
        <f>分析係数表!F41</f>
        <v>0.55271593173351818</v>
      </c>
      <c r="U38" s="86">
        <f t="shared" si="7"/>
        <v>0.40512096120843277</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投入係数表!D39</f>
        <v>0</v>
      </c>
      <c r="E39" s="77">
        <f>$C$6*D39</f>
        <v>0</v>
      </c>
      <c r="F39" s="76">
        <f>分析係数表!C42</f>
        <v>0.64552736982643522</v>
      </c>
      <c r="G39" s="77">
        <f>E39*F39</f>
        <v>0</v>
      </c>
      <c r="H39" s="77">
        <v>5.7259554117164027E-3</v>
      </c>
      <c r="I39" s="77">
        <f>C39+H39</f>
        <v>5.7259554117164027E-3</v>
      </c>
      <c r="J39" s="76">
        <f>分析係数表!G42</f>
        <v>0.48562628336755648</v>
      </c>
      <c r="K39" s="78">
        <f>I39*J39</f>
        <v>2.7806744453201834E-3</v>
      </c>
      <c r="L39" s="79"/>
      <c r="M39" s="80"/>
      <c r="N39" s="81">
        <f>分析係数表!H42</f>
        <v>1.1765366264383946E-2</v>
      </c>
      <c r="O39" s="82">
        <f t="shared" si="4"/>
        <v>0.22319844807917602</v>
      </c>
      <c r="P39" s="76">
        <f>分析係数表!C42</f>
        <v>0.64552736982643522</v>
      </c>
      <c r="Q39" s="82">
        <f>O39*P39</f>
        <v>0.14408070713789264</v>
      </c>
      <c r="R39" s="83">
        <v>0.15500163409415391</v>
      </c>
      <c r="S39" s="84">
        <f>I39+R39</f>
        <v>0.16072758950587032</v>
      </c>
      <c r="T39" s="85">
        <f>分析係数表!F42</f>
        <v>0.5462012320328542</v>
      </c>
      <c r="U39" s="86">
        <f t="shared" si="7"/>
        <v>8.7789607409777218E-2</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投入係数表!D40</f>
        <v>0</v>
      </c>
      <c r="E40" s="77">
        <f>$C$6*D40</f>
        <v>0</v>
      </c>
      <c r="F40" s="76">
        <f>分析係数表!C43</f>
        <v>0.44974585997704541</v>
      </c>
      <c r="G40" s="77">
        <f>E40*F40</f>
        <v>0</v>
      </c>
      <c r="H40" s="77">
        <v>0.16937329343250357</v>
      </c>
      <c r="I40" s="77">
        <f>C40+H40</f>
        <v>0.16937329343250357</v>
      </c>
      <c r="J40" s="76">
        <f>分析係数表!G43</f>
        <v>0.36430023338101331</v>
      </c>
      <c r="K40" s="78">
        <f>I40*J40</f>
        <v>6.17027303259719E-2</v>
      </c>
      <c r="L40" s="79"/>
      <c r="M40" s="80"/>
      <c r="N40" s="81">
        <f>分析係数表!H43</f>
        <v>3.2949761436991298E-2</v>
      </c>
      <c r="O40" s="82">
        <f t="shared" si="4"/>
        <v>0.62508343999273053</v>
      </c>
      <c r="P40" s="76">
        <f>分析係数表!C43</f>
        <v>0.44974585997704541</v>
      </c>
      <c r="Q40" s="82">
        <f>O40*P40</f>
        <v>0.28112868927694046</v>
      </c>
      <c r="R40" s="83">
        <v>0.56225645546572178</v>
      </c>
      <c r="S40" s="84">
        <f>I40+R40</f>
        <v>0.7316297488982253</v>
      </c>
      <c r="T40" s="85">
        <f>分析係数表!F43</f>
        <v>0.57336445080177667</v>
      </c>
      <c r="U40" s="86">
        <f t="shared" si="7"/>
        <v>0.41949048916727272</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投入係数表!D41</f>
        <v>0</v>
      </c>
      <c r="E41" s="77">
        <f>$C$6*D41</f>
        <v>0</v>
      </c>
      <c r="F41" s="76">
        <f>分析係数表!C44</f>
        <v>0.68535687071374141</v>
      </c>
      <c r="G41" s="77">
        <f>E41*F41</f>
        <v>0</v>
      </c>
      <c r="H41" s="77">
        <v>1.8624431455705759E-3</v>
      </c>
      <c r="I41" s="77">
        <f>C41+H41</f>
        <v>1.8624431455705759E-3</v>
      </c>
      <c r="J41" s="76">
        <f>分析係数表!G44</f>
        <v>0.27039319248826293</v>
      </c>
      <c r="K41" s="78">
        <f>I41*J41</f>
        <v>5.0359194795871062E-4</v>
      </c>
      <c r="L41" s="79"/>
      <c r="M41" s="80"/>
      <c r="N41" s="81">
        <f>分析係数表!H44</f>
        <v>0.11684535503788943</v>
      </c>
      <c r="O41" s="82">
        <f t="shared" si="4"/>
        <v>2.2166502362672369</v>
      </c>
      <c r="P41" s="76">
        <f>分析係数表!C44</f>
        <v>0.68535687071374141</v>
      </c>
      <c r="Q41" s="82">
        <f>O41*P41</f>
        <v>1.5191964693949891</v>
      </c>
      <c r="R41" s="83">
        <v>1.5476365254856168</v>
      </c>
      <c r="S41" s="84">
        <f>I41+R41</f>
        <v>1.5494989686311873</v>
      </c>
      <c r="T41" s="85">
        <f>分析係数表!F44</f>
        <v>0.52366979655712054</v>
      </c>
      <c r="U41" s="86">
        <f t="shared" si="7"/>
        <v>0.81142580966856193</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投入係数表!D42</f>
        <v>0</v>
      </c>
      <c r="E42" s="77">
        <f>$C$6*D42</f>
        <v>0</v>
      </c>
      <c r="F42" s="76">
        <f>分析係数表!C45</f>
        <v>1</v>
      </c>
      <c r="G42" s="77">
        <f>E42*F42</f>
        <v>0</v>
      </c>
      <c r="H42" s="77">
        <v>3.3031772432600949E-2</v>
      </c>
      <c r="I42" s="77">
        <f>C42+H42</f>
        <v>3.3031772432600949E-2</v>
      </c>
      <c r="J42" s="76">
        <f>分析係数表!G45</f>
        <v>0</v>
      </c>
      <c r="K42" s="78">
        <f>I42*J42</f>
        <v>0</v>
      </c>
      <c r="L42" s="79"/>
      <c r="M42" s="80"/>
      <c r="N42" s="81">
        <f>分析係数表!H45</f>
        <v>0</v>
      </c>
      <c r="O42" s="82">
        <f t="shared" si="4"/>
        <v>0</v>
      </c>
      <c r="P42" s="76">
        <f>分析係数表!C45</f>
        <v>1</v>
      </c>
      <c r="Q42" s="82">
        <f>O42*P42</f>
        <v>0</v>
      </c>
      <c r="R42" s="83">
        <v>6.0621061743500508E-2</v>
      </c>
      <c r="S42" s="84">
        <f>I42+R42</f>
        <v>9.3652834176101457E-2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1</v>
      </c>
      <c r="G43" s="77">
        <f>E43*F43</f>
        <v>0</v>
      </c>
      <c r="H43" s="77">
        <v>7.3329120879199114E-2</v>
      </c>
      <c r="I43" s="77">
        <f>C43+H43</f>
        <v>7.3329120879199114E-2</v>
      </c>
      <c r="J43" s="76">
        <f>分析係数表!G46</f>
        <v>9.2635479388605835E-3</v>
      </c>
      <c r="K43" s="78">
        <f>I43*J43</f>
        <v>6.7928782657896358E-4</v>
      </c>
      <c r="L43" s="79"/>
      <c r="M43" s="80"/>
      <c r="N43" s="81">
        <f>分析係数表!H46</f>
        <v>4.7106371035644121E-2</v>
      </c>
      <c r="O43" s="82">
        <f t="shared" si="4"/>
        <v>0.89364569479028877</v>
      </c>
      <c r="P43" s="76">
        <f>分析係数表!C46</f>
        <v>1</v>
      </c>
      <c r="Q43" s="82">
        <f>O43*P43</f>
        <v>0.89364569479028877</v>
      </c>
      <c r="R43" s="83">
        <v>0.95641253927119696</v>
      </c>
      <c r="S43" s="84">
        <f>I43+R43</f>
        <v>1.0297416601503961</v>
      </c>
      <c r="T43" s="85">
        <f>分析係数表!F46</f>
        <v>0.31310792033348772</v>
      </c>
      <c r="U43" s="86">
        <f t="shared" si="7"/>
        <v>0.32242026969044363</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投入係数表!D44</f>
        <v>0.22727272727272727</v>
      </c>
      <c r="E44" s="91">
        <f>SUM(E5:E43)</f>
        <v>22.727272727272727</v>
      </c>
      <c r="F44" s="92">
        <f>分析係数表!C47</f>
        <v>0.38982283979167087</v>
      </c>
      <c r="G44" s="91">
        <f>SUM(G5:G43)</f>
        <v>6.2048076635522005</v>
      </c>
      <c r="H44" s="91">
        <f>SUM(H5:H43)</f>
        <v>6.9679234159205627</v>
      </c>
      <c r="I44" s="91">
        <f>SUM(I5:I43)</f>
        <v>106.96792341592055</v>
      </c>
      <c r="J44" s="92">
        <f>分析係数表!G47</f>
        <v>0.23326731469175374</v>
      </c>
      <c r="K44" s="93">
        <f>SUM(K5:K43)</f>
        <v>30.256464447588488</v>
      </c>
      <c r="L44" s="94">
        <f>最終需要_まとめ!$L$33</f>
        <v>0.627</v>
      </c>
      <c r="M44" s="91">
        <f>K44*L44</f>
        <v>18.970803208637982</v>
      </c>
      <c r="N44" s="95">
        <f>分析係数表!H47</f>
        <v>1</v>
      </c>
      <c r="O44" s="96">
        <f>SUM(O5:O43)</f>
        <v>18.970803208637985</v>
      </c>
      <c r="P44" s="92">
        <f>分析係数表!C47</f>
        <v>0.38982283979167087</v>
      </c>
      <c r="Q44" s="96">
        <f>SUM(Q5:Q43)</f>
        <v>9.8575473257413524</v>
      </c>
      <c r="R44" s="91">
        <f>SUM(R5:R43)</f>
        <v>11.660879525853407</v>
      </c>
      <c r="S44" s="97">
        <f>SUM(S5:S43)</f>
        <v>118.62880294177394</v>
      </c>
      <c r="T44" s="98">
        <f>分析係数表!F47</f>
        <v>0.43488259974461208</v>
      </c>
      <c r="U44" s="99">
        <f>SUM(U5:U43)</f>
        <v>89.365101947298683</v>
      </c>
      <c r="V44" s="100">
        <f>分析係数表!D47</f>
        <v>5.7416673181664192E-2</v>
      </c>
      <c r="W44" s="164">
        <f>SUM(W5:W43)</f>
        <v>9</v>
      </c>
      <c r="X44" s="92">
        <f>分析係数表!E47</f>
        <v>4.8986266385218774E-2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0.24707259953161598</v>
      </c>
      <c r="G5" s="77">
        <f t="shared" ref="G5:G38" si="1">E5*F5</f>
        <v>0</v>
      </c>
      <c r="H5" s="77">
        <f t="array" ref="H5:H43">MMULT(逆行列係数!C5:AO43,'3'!G5:G43)</f>
        <v>0</v>
      </c>
      <c r="I5" s="77">
        <f t="shared" ref="I5:I38" si="2">C5+H5</f>
        <v>0</v>
      </c>
      <c r="J5" s="76">
        <f>分析係数表!G8</f>
        <v>0.12001140250855188</v>
      </c>
      <c r="K5" s="78">
        <f t="shared" ref="K5:K38" si="3">I5*J5</f>
        <v>0</v>
      </c>
      <c r="L5" s="79" t="s">
        <v>181</v>
      </c>
      <c r="M5" s="80" t="s">
        <v>181</v>
      </c>
      <c r="N5" s="81">
        <f>分析係数表!H8</f>
        <v>1.0676396295256806E-2</v>
      </c>
      <c r="O5" s="82">
        <f t="shared" ref="O5:O44" si="4">$M$44*N5</f>
        <v>0</v>
      </c>
      <c r="P5" s="76">
        <f>分析係数表!C8</f>
        <v>0.24707259953161598</v>
      </c>
      <c r="Q5" s="82">
        <f t="shared" ref="Q5:Q38" si="5">O5*P5</f>
        <v>0</v>
      </c>
      <c r="R5" s="83">
        <f t="array" ref="R5:R43">MMULT(逆行列係数!C5:AO43,'3'!Q5:Q43)</f>
        <v>0</v>
      </c>
      <c r="S5" s="84">
        <f t="shared" ref="S5:S38" si="6">I5+R5</f>
        <v>0</v>
      </c>
      <c r="T5" s="85">
        <f>分析係数表!F8</f>
        <v>0.45011402508551879</v>
      </c>
      <c r="U5" s="86">
        <f t="shared" ref="U5:U38" si="7">S5*T5</f>
        <v>0</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投入係数表!E6</f>
        <v>0</v>
      </c>
      <c r="E6" s="77">
        <f t="shared" si="0"/>
        <v>0</v>
      </c>
      <c r="F6" s="76">
        <f>分析係数表!C9</f>
        <v>9.7560975609756073E-2</v>
      </c>
      <c r="G6" s="77">
        <f t="shared" si="1"/>
        <v>0</v>
      </c>
      <c r="H6" s="77">
        <v>0</v>
      </c>
      <c r="I6" s="77">
        <f t="shared" si="2"/>
        <v>0</v>
      </c>
      <c r="J6" s="76">
        <f>分析係数表!G9</f>
        <v>0.27272727272727271</v>
      </c>
      <c r="K6" s="78">
        <f t="shared" si="3"/>
        <v>0</v>
      </c>
      <c r="L6" s="79"/>
      <c r="M6" s="80"/>
      <c r="N6" s="81">
        <f>分析係数表!H9</f>
        <v>5.7255122088127987E-4</v>
      </c>
      <c r="O6" s="82">
        <f t="shared" si="4"/>
        <v>0</v>
      </c>
      <c r="P6" s="76">
        <f>分析係数表!C9</f>
        <v>9.7560975609756073E-2</v>
      </c>
      <c r="Q6" s="82">
        <f t="shared" si="5"/>
        <v>0</v>
      </c>
      <c r="R6" s="83">
        <v>0</v>
      </c>
      <c r="S6" s="84">
        <f t="shared" si="6"/>
        <v>0</v>
      </c>
      <c r="T6" s="85">
        <f>分析係数表!F9</f>
        <v>0.77272727272727271</v>
      </c>
      <c r="U6" s="86">
        <f t="shared" si="7"/>
        <v>0</v>
      </c>
      <c r="V6" s="87">
        <f>分析係数表!D9</f>
        <v>9.0909090909090912E-2</v>
      </c>
      <c r="W6" s="167">
        <f t="shared" si="8"/>
        <v>0</v>
      </c>
      <c r="X6" s="76">
        <f>分析係数表!E9</f>
        <v>0</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1.0665169800729722E-3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0.44906166219839139</v>
      </c>
      <c r="G8" s="77">
        <f t="shared" si="1"/>
        <v>0</v>
      </c>
      <c r="H8" s="77">
        <v>0</v>
      </c>
      <c r="I8" s="77">
        <f t="shared" si="2"/>
        <v>0</v>
      </c>
      <c r="J8" s="76">
        <f>分析係数表!G11</f>
        <v>0.33788395904436858</v>
      </c>
      <c r="K8" s="78">
        <f t="shared" si="3"/>
        <v>0</v>
      </c>
      <c r="L8" s="79"/>
      <c r="M8" s="80"/>
      <c r="N8" s="81">
        <f>分析係数表!H11</f>
        <v>-2.2452989054167835E-5</v>
      </c>
      <c r="O8" s="82">
        <f t="shared" si="4"/>
        <v>0</v>
      </c>
      <c r="P8" s="76">
        <f>分析係数表!C11</f>
        <v>0.44906166219839139</v>
      </c>
      <c r="Q8" s="82">
        <f t="shared" si="5"/>
        <v>0</v>
      </c>
      <c r="R8" s="83">
        <v>0</v>
      </c>
      <c r="S8" s="84">
        <f t="shared" si="6"/>
        <v>0</v>
      </c>
      <c r="T8" s="85">
        <f>分析係数表!F11</f>
        <v>0.55767918088737201</v>
      </c>
      <c r="U8" s="86">
        <f t="shared" si="7"/>
        <v>0</v>
      </c>
      <c r="V8" s="87">
        <f>分析係数表!D11</f>
        <v>2.9351535836177476E-2</v>
      </c>
      <c r="W8" s="167">
        <f t="shared" si="8"/>
        <v>0</v>
      </c>
      <c r="X8" s="76">
        <f>分析係数表!E11</f>
        <v>2.4573378839590442E-2</v>
      </c>
      <c r="Y8" s="166">
        <f t="shared" si="9"/>
        <v>0</v>
      </c>
    </row>
    <row r="9" spans="1:25" x14ac:dyDescent="0.2">
      <c r="A9" s="6" t="s">
        <v>222</v>
      </c>
      <c r="B9" s="5" t="s">
        <v>190</v>
      </c>
      <c r="C9" s="90"/>
      <c r="D9" s="76">
        <f>投入係数表!E9</f>
        <v>0</v>
      </c>
      <c r="E9" s="77">
        <f t="shared" si="0"/>
        <v>0</v>
      </c>
      <c r="F9" s="76">
        <f>分析係数表!C12</f>
        <v>0.19299381807477189</v>
      </c>
      <c r="G9" s="77">
        <f t="shared" si="1"/>
        <v>0</v>
      </c>
      <c r="H9" s="77">
        <v>0</v>
      </c>
      <c r="I9" s="77">
        <f t="shared" si="2"/>
        <v>0</v>
      </c>
      <c r="J9" s="76">
        <f>分析係数表!G12</f>
        <v>0.13871320371671741</v>
      </c>
      <c r="K9" s="78">
        <f t="shared" si="3"/>
        <v>0</v>
      </c>
      <c r="L9" s="79"/>
      <c r="M9" s="80"/>
      <c r="N9" s="81">
        <f>分析係数表!H12</f>
        <v>9.0137524557956775E-2</v>
      </c>
      <c r="O9" s="82">
        <f t="shared" si="4"/>
        <v>0</v>
      </c>
      <c r="P9" s="76">
        <f>分析係数表!C12</f>
        <v>0.19299381807477189</v>
      </c>
      <c r="Q9" s="82">
        <f t="shared" si="5"/>
        <v>0</v>
      </c>
      <c r="R9" s="83">
        <v>0</v>
      </c>
      <c r="S9" s="84">
        <f t="shared" si="6"/>
        <v>0</v>
      </c>
      <c r="T9" s="85">
        <f>分析係数表!F12</f>
        <v>0.32372921058795973</v>
      </c>
      <c r="U9" s="86">
        <f t="shared" si="7"/>
        <v>0</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投入係数表!E11</f>
        <v>0</v>
      </c>
      <c r="E11" s="77">
        <f t="shared" si="0"/>
        <v>0</v>
      </c>
      <c r="F11" s="76">
        <f>分析係数表!C14</f>
        <v>0.21988652218398286</v>
      </c>
      <c r="G11" s="77">
        <f t="shared" si="1"/>
        <v>0</v>
      </c>
      <c r="H11" s="77">
        <v>0</v>
      </c>
      <c r="I11" s="77">
        <f t="shared" si="2"/>
        <v>0</v>
      </c>
      <c r="J11" s="76">
        <f>分析係数表!G14</f>
        <v>0.16684014869888475</v>
      </c>
      <c r="K11" s="78">
        <f t="shared" si="3"/>
        <v>0</v>
      </c>
      <c r="L11" s="79"/>
      <c r="M11" s="80"/>
      <c r="N11" s="81">
        <f>分析係数表!H14</f>
        <v>1.1338759472354757E-3</v>
      </c>
      <c r="O11" s="82">
        <f t="shared" si="4"/>
        <v>0</v>
      </c>
      <c r="P11" s="76">
        <f>分析係数表!C14</f>
        <v>0.21988652218398286</v>
      </c>
      <c r="Q11" s="82">
        <f t="shared" si="5"/>
        <v>0</v>
      </c>
      <c r="R11" s="83">
        <v>0</v>
      </c>
      <c r="S11" s="84">
        <f t="shared" si="6"/>
        <v>0</v>
      </c>
      <c r="T11" s="85">
        <f>分析係数表!F14</f>
        <v>0.30074349442379184</v>
      </c>
      <c r="U11" s="86">
        <f t="shared" si="7"/>
        <v>0</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投入係数表!E13</f>
        <v>0</v>
      </c>
      <c r="E13" s="77">
        <f t="shared" si="0"/>
        <v>0</v>
      </c>
      <c r="F13" s="76">
        <f>分析係数表!C16</f>
        <v>4.5651796563096703E-2</v>
      </c>
      <c r="G13" s="77">
        <f t="shared" si="1"/>
        <v>0</v>
      </c>
      <c r="H13" s="77">
        <v>0</v>
      </c>
      <c r="I13" s="77">
        <f t="shared" si="2"/>
        <v>0</v>
      </c>
      <c r="J13" s="76">
        <f>分析係数表!G16</f>
        <v>3.2758620689655175E-2</v>
      </c>
      <c r="K13" s="78">
        <f t="shared" si="3"/>
        <v>0</v>
      </c>
      <c r="L13" s="79"/>
      <c r="M13" s="80"/>
      <c r="N13" s="81">
        <f>分析係数表!H16</f>
        <v>1.6682570867246702E-2</v>
      </c>
      <c r="O13" s="82">
        <f t="shared" si="4"/>
        <v>0</v>
      </c>
      <c r="P13" s="76">
        <f>分析係数表!C16</f>
        <v>4.5651796563096703E-2</v>
      </c>
      <c r="Q13" s="82">
        <f t="shared" si="5"/>
        <v>0</v>
      </c>
      <c r="R13" s="83">
        <v>0</v>
      </c>
      <c r="S13" s="84">
        <f t="shared" si="6"/>
        <v>0</v>
      </c>
      <c r="T13" s="85">
        <f>分析係数表!F16</f>
        <v>0.28965517241379313</v>
      </c>
      <c r="U13" s="86">
        <f t="shared" si="7"/>
        <v>0</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投入係数表!E14</f>
        <v>0</v>
      </c>
      <c r="E14" s="77">
        <f t="shared" si="0"/>
        <v>0</v>
      </c>
      <c r="F14" s="76">
        <f>分析係数表!C17</f>
        <v>0.18709439528023597</v>
      </c>
      <c r="G14" s="77">
        <f t="shared" si="1"/>
        <v>0</v>
      </c>
      <c r="H14" s="77">
        <v>0</v>
      </c>
      <c r="I14" s="77">
        <f t="shared" si="2"/>
        <v>0</v>
      </c>
      <c r="J14" s="76">
        <f>分析係数表!G17</f>
        <v>0.21183949688973955</v>
      </c>
      <c r="K14" s="78">
        <f t="shared" si="3"/>
        <v>0</v>
      </c>
      <c r="L14" s="79"/>
      <c r="M14" s="80"/>
      <c r="N14" s="81">
        <f>分析係数表!H17</f>
        <v>2.9525680606230704E-3</v>
      </c>
      <c r="O14" s="82">
        <f t="shared" si="4"/>
        <v>0</v>
      </c>
      <c r="P14" s="76">
        <f>分析係数表!C17</f>
        <v>0.18709439528023597</v>
      </c>
      <c r="Q14" s="82">
        <f t="shared" si="5"/>
        <v>0</v>
      </c>
      <c r="R14" s="83">
        <v>0</v>
      </c>
      <c r="S14" s="84">
        <f t="shared" si="6"/>
        <v>0</v>
      </c>
      <c r="T14" s="85">
        <f>分析係数表!F17</f>
        <v>0.32134800738259622</v>
      </c>
      <c r="U14" s="86">
        <f t="shared" si="7"/>
        <v>0</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投入係数表!E15</f>
        <v>0</v>
      </c>
      <c r="E15" s="77">
        <f t="shared" si="0"/>
        <v>0</v>
      </c>
      <c r="F15" s="76">
        <f>分析係数表!C18</f>
        <v>0.19379844961240311</v>
      </c>
      <c r="G15" s="77">
        <f t="shared" si="1"/>
        <v>0</v>
      </c>
      <c r="H15" s="77">
        <v>0</v>
      </c>
      <c r="I15" s="77">
        <f t="shared" si="2"/>
        <v>0</v>
      </c>
      <c r="J15" s="76">
        <f>分析係数表!G18</f>
        <v>0.21558441558441557</v>
      </c>
      <c r="K15" s="78">
        <f t="shared" si="3"/>
        <v>0</v>
      </c>
      <c r="L15" s="79"/>
      <c r="M15" s="80"/>
      <c r="N15" s="81">
        <f>分析係数表!H18</f>
        <v>4.3783328655627279E-4</v>
      </c>
      <c r="O15" s="82">
        <f t="shared" si="4"/>
        <v>0</v>
      </c>
      <c r="P15" s="76">
        <f>分析係数表!C18</f>
        <v>0.19379844961240311</v>
      </c>
      <c r="Q15" s="82">
        <f t="shared" si="5"/>
        <v>0</v>
      </c>
      <c r="R15" s="83">
        <v>0</v>
      </c>
      <c r="S15" s="84">
        <f t="shared" si="6"/>
        <v>0</v>
      </c>
      <c r="T15" s="85">
        <f>分析係数表!F18</f>
        <v>0.45643447461629277</v>
      </c>
      <c r="U15" s="86">
        <f t="shared" si="7"/>
        <v>0</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投入係数表!E16</f>
        <v>0</v>
      </c>
      <c r="E16" s="77">
        <f t="shared" si="0"/>
        <v>0</v>
      </c>
      <c r="F16" s="76">
        <f>分析係数表!C19</f>
        <v>0.18975946996975368</v>
      </c>
      <c r="G16" s="77">
        <f t="shared" si="1"/>
        <v>0</v>
      </c>
      <c r="H16" s="77">
        <v>0</v>
      </c>
      <c r="I16" s="77">
        <f t="shared" si="2"/>
        <v>0</v>
      </c>
      <c r="J16" s="76">
        <f>分析係数表!G19</f>
        <v>5.7642820380854352E-2</v>
      </c>
      <c r="K16" s="78">
        <f t="shared" si="3"/>
        <v>0</v>
      </c>
      <c r="L16" s="79"/>
      <c r="M16" s="80"/>
      <c r="N16" s="81">
        <f>分析係数表!H19</f>
        <v>-1.1226494527083918E-4</v>
      </c>
      <c r="O16" s="82">
        <f t="shared" si="4"/>
        <v>0</v>
      </c>
      <c r="P16" s="76">
        <f>分析係数表!C19</f>
        <v>0.18975946996975368</v>
      </c>
      <c r="Q16" s="82">
        <f t="shared" si="5"/>
        <v>0</v>
      </c>
      <c r="R16" s="83">
        <v>0</v>
      </c>
      <c r="S16" s="84">
        <f t="shared" si="6"/>
        <v>0</v>
      </c>
      <c r="T16" s="85">
        <f>分析係数表!F19</f>
        <v>0.23974952822096415</v>
      </c>
      <c r="U16" s="86">
        <f t="shared" si="7"/>
        <v>0</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投入係数表!E17</f>
        <v>0</v>
      </c>
      <c r="E17" s="77">
        <f t="shared" si="0"/>
        <v>0</v>
      </c>
      <c r="F17" s="76">
        <f>分析係数表!C20</f>
        <v>6.5301867121599799E-2</v>
      </c>
      <c r="G17" s="77">
        <f t="shared" si="1"/>
        <v>0</v>
      </c>
      <c r="H17" s="77">
        <v>0</v>
      </c>
      <c r="I17" s="77">
        <f t="shared" si="2"/>
        <v>0</v>
      </c>
      <c r="J17" s="76">
        <f>分析係数表!G20</f>
        <v>0.10011990407673861</v>
      </c>
      <c r="K17" s="78">
        <f t="shared" si="3"/>
        <v>0</v>
      </c>
      <c r="L17" s="79"/>
      <c r="M17" s="80"/>
      <c r="N17" s="81">
        <f>分析係数表!H20</f>
        <v>5.5009823182711204E-4</v>
      </c>
      <c r="O17" s="82">
        <f t="shared" si="4"/>
        <v>0</v>
      </c>
      <c r="P17" s="76">
        <f>分析係数表!C20</f>
        <v>6.5301867121599799E-2</v>
      </c>
      <c r="Q17" s="82">
        <f t="shared" si="5"/>
        <v>0</v>
      </c>
      <c r="R17" s="83">
        <v>0</v>
      </c>
      <c r="S17" s="84">
        <f t="shared" si="6"/>
        <v>0</v>
      </c>
      <c r="T17" s="85">
        <f>分析係数表!F20</f>
        <v>0.22242206235011991</v>
      </c>
      <c r="U17" s="86">
        <f t="shared" si="7"/>
        <v>0</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投入係数表!E18</f>
        <v>0</v>
      </c>
      <c r="E18" s="77">
        <f t="shared" si="0"/>
        <v>0</v>
      </c>
      <c r="F18" s="76">
        <f>分析係数表!C21</f>
        <v>0.11128404669260705</v>
      </c>
      <c r="G18" s="77">
        <f t="shared" si="1"/>
        <v>0</v>
      </c>
      <c r="H18" s="77">
        <v>0</v>
      </c>
      <c r="I18" s="77">
        <f t="shared" si="2"/>
        <v>0</v>
      </c>
      <c r="J18" s="76">
        <f>分析係数表!G21</f>
        <v>0.28512917454316322</v>
      </c>
      <c r="K18" s="78">
        <f t="shared" si="3"/>
        <v>0</v>
      </c>
      <c r="L18" s="79"/>
      <c r="M18" s="80"/>
      <c r="N18" s="81">
        <f>分析係数表!H21</f>
        <v>9.2057255122088126E-4</v>
      </c>
      <c r="O18" s="82">
        <f t="shared" si="4"/>
        <v>0</v>
      </c>
      <c r="P18" s="76">
        <f>分析係数表!C21</f>
        <v>0.11128404669260705</v>
      </c>
      <c r="Q18" s="82">
        <f t="shared" si="5"/>
        <v>0</v>
      </c>
      <c r="R18" s="83">
        <v>0</v>
      </c>
      <c r="S18" s="84">
        <f t="shared" si="6"/>
        <v>0</v>
      </c>
      <c r="T18" s="85">
        <f>分析係数表!F21</f>
        <v>0.42485822306238186</v>
      </c>
      <c r="U18" s="86">
        <f t="shared" si="7"/>
        <v>0</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投入係数表!E19</f>
        <v>0</v>
      </c>
      <c r="E19" s="77">
        <f t="shared" si="0"/>
        <v>0</v>
      </c>
      <c r="F19" s="76">
        <f>分析係数表!C22</f>
        <v>0.13366912049593183</v>
      </c>
      <c r="G19" s="77">
        <f t="shared" si="1"/>
        <v>0</v>
      </c>
      <c r="H19" s="77">
        <v>0</v>
      </c>
      <c r="I19" s="77">
        <f t="shared" si="2"/>
        <v>0</v>
      </c>
      <c r="J19" s="76">
        <f>分析係数表!G22</f>
        <v>0.19466531325776801</v>
      </c>
      <c r="K19" s="78">
        <f t="shared" si="3"/>
        <v>0</v>
      </c>
      <c r="L19" s="79"/>
      <c r="M19" s="80"/>
      <c r="N19" s="81">
        <f>分析係数表!H22</f>
        <v>4.490597810833567E-5</v>
      </c>
      <c r="O19" s="82">
        <f t="shared" si="4"/>
        <v>0</v>
      </c>
      <c r="P19" s="76">
        <f>分析係数表!C22</f>
        <v>0.13366912049593183</v>
      </c>
      <c r="Q19" s="82">
        <f t="shared" si="5"/>
        <v>0</v>
      </c>
      <c r="R19" s="83">
        <v>0</v>
      </c>
      <c r="S19" s="84">
        <f t="shared" si="6"/>
        <v>0</v>
      </c>
      <c r="T19" s="85">
        <f>分析係数表!F22</f>
        <v>0.41154908926859529</v>
      </c>
      <c r="U19" s="86">
        <f t="shared" si="7"/>
        <v>0</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0</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投入係数表!E21</f>
        <v>0</v>
      </c>
      <c r="E21" s="77">
        <f t="shared" si="0"/>
        <v>0</v>
      </c>
      <c r="F21" s="76">
        <f>分析係数表!C24</f>
        <v>0.55726027397260269</v>
      </c>
      <c r="G21" s="77">
        <f t="shared" si="1"/>
        <v>0</v>
      </c>
      <c r="H21" s="77">
        <v>0</v>
      </c>
      <c r="I21" s="77">
        <f t="shared" si="2"/>
        <v>0</v>
      </c>
      <c r="J21" s="76">
        <f>分析係数表!G24</f>
        <v>0.20783847980997625</v>
      </c>
      <c r="K21" s="78">
        <f t="shared" si="3"/>
        <v>0</v>
      </c>
      <c r="L21" s="79"/>
      <c r="M21" s="80"/>
      <c r="N21" s="81">
        <f>分析係数表!H24</f>
        <v>3.255683412854336E-4</v>
      </c>
      <c r="O21" s="82">
        <f t="shared" si="4"/>
        <v>0</v>
      </c>
      <c r="P21" s="76">
        <f>分析係数表!C24</f>
        <v>0.55726027397260269</v>
      </c>
      <c r="Q21" s="82">
        <f t="shared" si="5"/>
        <v>0</v>
      </c>
      <c r="R21" s="83">
        <v>0</v>
      </c>
      <c r="S21" s="84">
        <f t="shared" si="6"/>
        <v>0</v>
      </c>
      <c r="T21" s="85">
        <f>分析係数表!F24</f>
        <v>0.38954869358669836</v>
      </c>
      <c r="U21" s="86">
        <f t="shared" si="7"/>
        <v>0</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投入係数表!E22</f>
        <v>0</v>
      </c>
      <c r="E22" s="77">
        <f t="shared" si="0"/>
        <v>0</v>
      </c>
      <c r="F22" s="76">
        <f>分析係数表!C25</f>
        <v>7.2460776218001621E-2</v>
      </c>
      <c r="G22" s="77">
        <f t="shared" si="1"/>
        <v>0</v>
      </c>
      <c r="H22" s="77">
        <v>0</v>
      </c>
      <c r="I22" s="77">
        <f t="shared" si="2"/>
        <v>0</v>
      </c>
      <c r="J22" s="76">
        <f>分析係数表!G25</f>
        <v>0.19694960212201593</v>
      </c>
      <c r="K22" s="78">
        <f t="shared" si="3"/>
        <v>0</v>
      </c>
      <c r="L22" s="79"/>
      <c r="M22" s="80"/>
      <c r="N22" s="81">
        <f>分析係数表!H25</f>
        <v>5.0519225371877636E-4</v>
      </c>
      <c r="O22" s="82">
        <f t="shared" si="4"/>
        <v>0</v>
      </c>
      <c r="P22" s="76">
        <f>分析係数表!C25</f>
        <v>7.2460776218001621E-2</v>
      </c>
      <c r="Q22" s="82">
        <f t="shared" si="5"/>
        <v>0</v>
      </c>
      <c r="R22" s="83">
        <v>0</v>
      </c>
      <c r="S22" s="84">
        <f t="shared" si="6"/>
        <v>0</v>
      </c>
      <c r="T22" s="85">
        <f>分析係数表!F25</f>
        <v>0.34811560565870908</v>
      </c>
      <c r="U22" s="86">
        <f t="shared" si="7"/>
        <v>0</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投入係数表!E23</f>
        <v>0</v>
      </c>
      <c r="E23" s="77">
        <f t="shared" si="0"/>
        <v>0</v>
      </c>
      <c r="F23" s="76">
        <f>分析係数表!C26</f>
        <v>0.52994639944068989</v>
      </c>
      <c r="G23" s="77">
        <f t="shared" si="1"/>
        <v>0</v>
      </c>
      <c r="H23" s="77">
        <v>0</v>
      </c>
      <c r="I23" s="77">
        <f t="shared" si="2"/>
        <v>0</v>
      </c>
      <c r="J23" s="76">
        <f>分析係数表!G26</f>
        <v>0.19649205047072152</v>
      </c>
      <c r="K23" s="78">
        <f t="shared" si="3"/>
        <v>0</v>
      </c>
      <c r="L23" s="79"/>
      <c r="M23" s="80"/>
      <c r="N23" s="81">
        <f>分析係数表!H26</f>
        <v>1.0148751052483862E-2</v>
      </c>
      <c r="O23" s="82">
        <f t="shared" si="4"/>
        <v>0</v>
      </c>
      <c r="P23" s="76">
        <f>分析係数表!C26</f>
        <v>0.52994639944068989</v>
      </c>
      <c r="Q23" s="82">
        <f t="shared" si="5"/>
        <v>0</v>
      </c>
      <c r="R23" s="83">
        <v>0</v>
      </c>
      <c r="S23" s="84">
        <f t="shared" si="6"/>
        <v>0</v>
      </c>
      <c r="T23" s="85">
        <f>分析係数表!F26</f>
        <v>0.33286456502207118</v>
      </c>
      <c r="U23" s="86">
        <f t="shared" si="7"/>
        <v>0</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投入係数表!E24</f>
        <v>0</v>
      </c>
      <c r="E24" s="77">
        <f t="shared" si="0"/>
        <v>0</v>
      </c>
      <c r="F24" s="76">
        <f>分析係数表!C27</f>
        <v>1</v>
      </c>
      <c r="G24" s="77">
        <f t="shared" si="1"/>
        <v>0</v>
      </c>
      <c r="H24" s="77">
        <v>0</v>
      </c>
      <c r="I24" s="77">
        <f t="shared" si="2"/>
        <v>0</v>
      </c>
      <c r="J24" s="76">
        <f>分析係数表!G27</f>
        <v>0.17101837770961673</v>
      </c>
      <c r="K24" s="78">
        <f t="shared" si="3"/>
        <v>0</v>
      </c>
      <c r="L24" s="79"/>
      <c r="M24" s="80"/>
      <c r="N24" s="81">
        <f>分析係数表!H27</f>
        <v>1.1349985966881842E-2</v>
      </c>
      <c r="O24" s="82">
        <f t="shared" si="4"/>
        <v>0</v>
      </c>
      <c r="P24" s="76">
        <f>分析係数表!C27</f>
        <v>1</v>
      </c>
      <c r="Q24" s="82">
        <f t="shared" si="5"/>
        <v>0</v>
      </c>
      <c r="R24" s="83">
        <v>0</v>
      </c>
      <c r="S24" s="84">
        <f t="shared" si="6"/>
        <v>0</v>
      </c>
      <c r="T24" s="85">
        <f>分析係数表!F27</f>
        <v>0.32043714720210326</v>
      </c>
      <c r="U24" s="86">
        <f t="shared" si="7"/>
        <v>0</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投入係数表!E25</f>
        <v>0</v>
      </c>
      <c r="E25" s="77">
        <f t="shared" si="0"/>
        <v>0</v>
      </c>
      <c r="F25" s="76">
        <f>分析係数表!C28</f>
        <v>0.16640624999999998</v>
      </c>
      <c r="G25" s="77">
        <f t="shared" si="1"/>
        <v>0</v>
      </c>
      <c r="H25" s="77">
        <v>0</v>
      </c>
      <c r="I25" s="77">
        <f t="shared" si="2"/>
        <v>0</v>
      </c>
      <c r="J25" s="76">
        <f>分析係数表!G28</f>
        <v>0.1248661800486618</v>
      </c>
      <c r="K25" s="78">
        <f t="shared" si="3"/>
        <v>0</v>
      </c>
      <c r="L25" s="79"/>
      <c r="M25" s="80"/>
      <c r="N25" s="81">
        <f>分析係数表!H28</f>
        <v>1.9927027785573953E-2</v>
      </c>
      <c r="O25" s="82">
        <f t="shared" si="4"/>
        <v>0</v>
      </c>
      <c r="P25" s="76">
        <f>分析係数表!C28</f>
        <v>0.16640624999999998</v>
      </c>
      <c r="Q25" s="82">
        <f t="shared" si="5"/>
        <v>0</v>
      </c>
      <c r="R25" s="83">
        <v>0</v>
      </c>
      <c r="S25" s="84">
        <f t="shared" si="6"/>
        <v>0</v>
      </c>
      <c r="T25" s="85">
        <f>分析係数表!F28</f>
        <v>0.21187347931873479</v>
      </c>
      <c r="U25" s="86">
        <f t="shared" si="7"/>
        <v>0</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投入係数表!E26</f>
        <v>0</v>
      </c>
      <c r="E26" s="77">
        <f t="shared" si="0"/>
        <v>0</v>
      </c>
      <c r="F26" s="76">
        <f>分析係数表!C29</f>
        <v>0.73364739989128469</v>
      </c>
      <c r="G26" s="77">
        <f t="shared" si="1"/>
        <v>0</v>
      </c>
      <c r="H26" s="77">
        <v>0</v>
      </c>
      <c r="I26" s="77">
        <f t="shared" si="2"/>
        <v>0</v>
      </c>
      <c r="J26" s="76">
        <f>分析係数表!G29</f>
        <v>0.26009380097879281</v>
      </c>
      <c r="K26" s="78">
        <f t="shared" si="3"/>
        <v>0</v>
      </c>
      <c r="L26" s="79"/>
      <c r="M26" s="80"/>
      <c r="N26" s="81">
        <f>分析係数表!H29</f>
        <v>1.0137524557956778E-2</v>
      </c>
      <c r="O26" s="82">
        <f t="shared" si="4"/>
        <v>0</v>
      </c>
      <c r="P26" s="76">
        <f>分析係数表!C29</f>
        <v>0.73364739989128469</v>
      </c>
      <c r="Q26" s="82">
        <f t="shared" si="5"/>
        <v>0</v>
      </c>
      <c r="R26" s="83">
        <v>0</v>
      </c>
      <c r="S26" s="84">
        <f t="shared" si="6"/>
        <v>0</v>
      </c>
      <c r="T26" s="85">
        <f>分析係数表!F29</f>
        <v>0.41032830342577487</v>
      </c>
      <c r="U26" s="86">
        <f t="shared" si="7"/>
        <v>0</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0.34455785557569396</v>
      </c>
      <c r="K27" s="78">
        <f t="shared" si="3"/>
        <v>0</v>
      </c>
      <c r="L27" s="79"/>
      <c r="M27" s="80"/>
      <c r="N27" s="81">
        <f>分析係数表!H30</f>
        <v>0</v>
      </c>
      <c r="O27" s="82">
        <f t="shared" si="4"/>
        <v>0</v>
      </c>
      <c r="P27" s="76">
        <f>分析係数表!C30</f>
        <v>1</v>
      </c>
      <c r="Q27" s="82">
        <f t="shared" si="5"/>
        <v>0</v>
      </c>
      <c r="R27" s="83">
        <v>0</v>
      </c>
      <c r="S27" s="84">
        <f t="shared" si="6"/>
        <v>0</v>
      </c>
      <c r="T27" s="85">
        <f>分析係数表!F30</f>
        <v>0.43861490031479539</v>
      </c>
      <c r="U27" s="86">
        <f t="shared" si="7"/>
        <v>0</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投入係数表!E28</f>
        <v>0</v>
      </c>
      <c r="E28" s="77">
        <f t="shared" si="0"/>
        <v>0</v>
      </c>
      <c r="F28" s="76">
        <f>分析係数表!C31</f>
        <v>8.5246870996353641E-2</v>
      </c>
      <c r="G28" s="77">
        <f t="shared" si="1"/>
        <v>0</v>
      </c>
      <c r="H28" s="77">
        <v>0</v>
      </c>
      <c r="I28" s="77">
        <f t="shared" si="2"/>
        <v>0</v>
      </c>
      <c r="J28" s="76">
        <f>分析係数表!G31</f>
        <v>7.1346375143843496E-2</v>
      </c>
      <c r="K28" s="78">
        <f t="shared" si="3"/>
        <v>0</v>
      </c>
      <c r="L28" s="79"/>
      <c r="M28" s="80"/>
      <c r="N28" s="81">
        <f>分析係数表!H31</f>
        <v>2.2093741229301151E-2</v>
      </c>
      <c r="O28" s="82">
        <f t="shared" si="4"/>
        <v>0</v>
      </c>
      <c r="P28" s="76">
        <f>分析係数表!C31</f>
        <v>8.5246870996353641E-2</v>
      </c>
      <c r="Q28" s="82">
        <f t="shared" si="5"/>
        <v>0</v>
      </c>
      <c r="R28" s="83">
        <v>0</v>
      </c>
      <c r="S28" s="84">
        <f t="shared" si="6"/>
        <v>0</v>
      </c>
      <c r="T28" s="85">
        <f>分析係数表!F31</f>
        <v>0.34637514384349827</v>
      </c>
      <c r="U28" s="86">
        <f t="shared" si="7"/>
        <v>0</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投入係数表!E29</f>
        <v>0</v>
      </c>
      <c r="E29" s="77">
        <f t="shared" si="0"/>
        <v>0</v>
      </c>
      <c r="F29" s="76">
        <f>分析係数表!C32</f>
        <v>0.30214830214830213</v>
      </c>
      <c r="G29" s="77">
        <f t="shared" si="1"/>
        <v>0</v>
      </c>
      <c r="H29" s="77">
        <v>0</v>
      </c>
      <c r="I29" s="77">
        <f t="shared" si="2"/>
        <v>0</v>
      </c>
      <c r="J29" s="76">
        <f>分析係数表!G32</f>
        <v>0.14123006833712984</v>
      </c>
      <c r="K29" s="78">
        <f t="shared" si="3"/>
        <v>0</v>
      </c>
      <c r="L29" s="79"/>
      <c r="M29" s="80"/>
      <c r="N29" s="81">
        <f>分析係数表!H32</f>
        <v>6.1970249789503225E-3</v>
      </c>
      <c r="O29" s="82">
        <f t="shared" si="4"/>
        <v>0</v>
      </c>
      <c r="P29" s="76">
        <f>分析係数表!C32</f>
        <v>0.30214830214830213</v>
      </c>
      <c r="Q29" s="82">
        <f t="shared" si="5"/>
        <v>0</v>
      </c>
      <c r="R29" s="83">
        <v>0</v>
      </c>
      <c r="S29" s="84">
        <f t="shared" si="6"/>
        <v>0</v>
      </c>
      <c r="T29" s="85">
        <f>分析係数表!F32</f>
        <v>0.48519362186788156</v>
      </c>
      <c r="U29" s="86">
        <f t="shared" si="7"/>
        <v>0</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投入係数表!E30</f>
        <v>0</v>
      </c>
      <c r="E30" s="77">
        <f t="shared" si="0"/>
        <v>0</v>
      </c>
      <c r="F30" s="76">
        <f>分析係数表!C33</f>
        <v>0.62789160608063455</v>
      </c>
      <c r="G30" s="77">
        <f t="shared" si="1"/>
        <v>0</v>
      </c>
      <c r="H30" s="77">
        <v>0</v>
      </c>
      <c r="I30" s="77">
        <f t="shared" si="2"/>
        <v>0</v>
      </c>
      <c r="J30" s="76">
        <f>分析係数表!G33</f>
        <v>0.50525210084033612</v>
      </c>
      <c r="K30" s="78">
        <f t="shared" si="3"/>
        <v>0</v>
      </c>
      <c r="L30" s="79"/>
      <c r="M30" s="80"/>
      <c r="N30" s="81">
        <f>分析係数表!H33</f>
        <v>9.5425203480213302E-4</v>
      </c>
      <c r="O30" s="82">
        <f t="shared" si="4"/>
        <v>0</v>
      </c>
      <c r="P30" s="76">
        <f>分析係数表!C33</f>
        <v>0.62789160608063455</v>
      </c>
      <c r="Q30" s="82">
        <f t="shared" si="5"/>
        <v>0</v>
      </c>
      <c r="R30" s="83">
        <v>0</v>
      </c>
      <c r="S30" s="84">
        <f t="shared" si="6"/>
        <v>0</v>
      </c>
      <c r="T30" s="85">
        <f>分析係数表!F33</f>
        <v>0.63235294117647056</v>
      </c>
      <c r="U30" s="86">
        <f t="shared" si="7"/>
        <v>0</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投入係数表!E31</f>
        <v>0</v>
      </c>
      <c r="E31" s="77">
        <f t="shared" si="0"/>
        <v>0</v>
      </c>
      <c r="F31" s="76">
        <f>分析係数表!C34</f>
        <v>0.27565714917493578</v>
      </c>
      <c r="G31" s="77">
        <f t="shared" si="1"/>
        <v>0</v>
      </c>
      <c r="H31" s="77">
        <v>0</v>
      </c>
      <c r="I31" s="77">
        <f t="shared" si="2"/>
        <v>0</v>
      </c>
      <c r="J31" s="76">
        <f>分析係数表!G34</f>
        <v>0.42483061710309467</v>
      </c>
      <c r="K31" s="78">
        <f t="shared" si="3"/>
        <v>0</v>
      </c>
      <c r="L31" s="79"/>
      <c r="M31" s="80"/>
      <c r="N31" s="81">
        <f>分析係数表!H34</f>
        <v>0.15684535503788941</v>
      </c>
      <c r="O31" s="82">
        <f t="shared" si="4"/>
        <v>0</v>
      </c>
      <c r="P31" s="76">
        <f>分析係数表!C34</f>
        <v>0.27565714917493578</v>
      </c>
      <c r="Q31" s="82">
        <f t="shared" si="5"/>
        <v>0</v>
      </c>
      <c r="R31" s="83">
        <v>0</v>
      </c>
      <c r="S31" s="84">
        <f t="shared" si="6"/>
        <v>0</v>
      </c>
      <c r="T31" s="85">
        <f>分析係数表!F34</f>
        <v>0.69468351339803458</v>
      </c>
      <c r="U31" s="86">
        <f t="shared" si="7"/>
        <v>0</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投入係数表!E32</f>
        <v>0</v>
      </c>
      <c r="E32" s="77">
        <f t="shared" si="0"/>
        <v>0</v>
      </c>
      <c r="F32" s="76">
        <f>分析係数表!C35</f>
        <v>1</v>
      </c>
      <c r="G32" s="77">
        <f t="shared" si="1"/>
        <v>0</v>
      </c>
      <c r="H32" s="77">
        <v>0</v>
      </c>
      <c r="I32" s="77">
        <f t="shared" si="2"/>
        <v>0</v>
      </c>
      <c r="J32" s="76">
        <f>分析係数表!G35</f>
        <v>0.31381419117031079</v>
      </c>
      <c r="K32" s="78">
        <f t="shared" si="3"/>
        <v>0</v>
      </c>
      <c r="L32" s="79"/>
      <c r="M32" s="80"/>
      <c r="N32" s="81">
        <f>分析係数表!H35</f>
        <v>5.8153241650294694E-2</v>
      </c>
      <c r="O32" s="82">
        <f t="shared" si="4"/>
        <v>0</v>
      </c>
      <c r="P32" s="76">
        <f>分析係数表!C35</f>
        <v>1</v>
      </c>
      <c r="Q32" s="82">
        <f t="shared" si="5"/>
        <v>0</v>
      </c>
      <c r="R32" s="83">
        <v>0</v>
      </c>
      <c r="S32" s="84">
        <f t="shared" si="6"/>
        <v>0</v>
      </c>
      <c r="T32" s="85">
        <f>分析係数表!F35</f>
        <v>0.63575437714668681</v>
      </c>
      <c r="U32" s="86">
        <f t="shared" si="7"/>
        <v>0</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投入係数表!E33</f>
        <v>0</v>
      </c>
      <c r="E33" s="77">
        <f t="shared" si="0"/>
        <v>0</v>
      </c>
      <c r="F33" s="76">
        <f>分析係数表!C36</f>
        <v>0.71183260362767953</v>
      </c>
      <c r="G33" s="77">
        <f t="shared" si="1"/>
        <v>0</v>
      </c>
      <c r="H33" s="77">
        <v>0</v>
      </c>
      <c r="I33" s="77">
        <f t="shared" si="2"/>
        <v>0</v>
      </c>
      <c r="J33" s="76">
        <f>分析係数表!G36</f>
        <v>2.303890306122449E-2</v>
      </c>
      <c r="K33" s="78">
        <f t="shared" si="3"/>
        <v>0</v>
      </c>
      <c r="L33" s="79"/>
      <c r="M33" s="80"/>
      <c r="N33" s="81">
        <f>分析係数表!H36</f>
        <v>0.16821779399382542</v>
      </c>
      <c r="O33" s="82">
        <f t="shared" si="4"/>
        <v>0</v>
      </c>
      <c r="P33" s="76">
        <f>分析係数表!C36</f>
        <v>0.71183260362767953</v>
      </c>
      <c r="Q33" s="82">
        <f t="shared" si="5"/>
        <v>0</v>
      </c>
      <c r="R33" s="83">
        <v>0</v>
      </c>
      <c r="S33" s="84">
        <f t="shared" si="6"/>
        <v>0</v>
      </c>
      <c r="T33" s="85">
        <f>分析係数表!F36</f>
        <v>0.87794961734693877</v>
      </c>
      <c r="U33" s="86">
        <f t="shared" si="7"/>
        <v>0</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投入係数表!E34</f>
        <v>0</v>
      </c>
      <c r="E34" s="77">
        <f t="shared" si="0"/>
        <v>0</v>
      </c>
      <c r="F34" s="76">
        <f>分析係数表!C37</f>
        <v>0.53618737957610785</v>
      </c>
      <c r="G34" s="77">
        <f t="shared" si="1"/>
        <v>0</v>
      </c>
      <c r="H34" s="77">
        <v>0</v>
      </c>
      <c r="I34" s="77">
        <f t="shared" si="2"/>
        <v>0</v>
      </c>
      <c r="J34" s="76">
        <f>分析係数表!G37</f>
        <v>0.49029596047068413</v>
      </c>
      <c r="K34" s="78">
        <f t="shared" si="3"/>
        <v>0</v>
      </c>
      <c r="L34" s="79"/>
      <c r="M34" s="80"/>
      <c r="N34" s="81">
        <f>分析係数表!H37</f>
        <v>4.9362896435587986E-2</v>
      </c>
      <c r="O34" s="82">
        <f t="shared" si="4"/>
        <v>0</v>
      </c>
      <c r="P34" s="76">
        <f>分析係数表!C37</f>
        <v>0.53618737957610785</v>
      </c>
      <c r="Q34" s="82">
        <f t="shared" si="5"/>
        <v>0</v>
      </c>
      <c r="R34" s="83">
        <v>0</v>
      </c>
      <c r="S34" s="84">
        <f t="shared" si="6"/>
        <v>0</v>
      </c>
      <c r="T34" s="85">
        <f>分析係数表!F37</f>
        <v>0.71575569252712545</v>
      </c>
      <c r="U34" s="86">
        <f t="shared" si="7"/>
        <v>0</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投入係数表!E35</f>
        <v>0</v>
      </c>
      <c r="E35" s="77">
        <f t="shared" si="0"/>
        <v>0</v>
      </c>
      <c r="F35" s="76">
        <f>分析係数表!C38</f>
        <v>4.5765302018820897E-2</v>
      </c>
      <c r="G35" s="77">
        <f t="shared" si="1"/>
        <v>0</v>
      </c>
      <c r="H35" s="77">
        <v>0</v>
      </c>
      <c r="I35" s="77">
        <f t="shared" si="2"/>
        <v>0</v>
      </c>
      <c r="J35" s="76">
        <f>分析係数表!G38</f>
        <v>0.29880478087649404</v>
      </c>
      <c r="K35" s="78">
        <f t="shared" si="3"/>
        <v>0</v>
      </c>
      <c r="L35" s="79"/>
      <c r="M35" s="80"/>
      <c r="N35" s="81">
        <f>分析係数表!H38</f>
        <v>4.3266909907381419E-2</v>
      </c>
      <c r="O35" s="82">
        <f t="shared" si="4"/>
        <v>0</v>
      </c>
      <c r="P35" s="76">
        <f>分析係数表!C38</f>
        <v>4.5765302018820897E-2</v>
      </c>
      <c r="Q35" s="82">
        <f t="shared" si="5"/>
        <v>0</v>
      </c>
      <c r="R35" s="83">
        <v>0</v>
      </c>
      <c r="S35" s="84">
        <f t="shared" si="6"/>
        <v>0</v>
      </c>
      <c r="T35" s="85">
        <f>分析係数表!F38</f>
        <v>0.49667994687915007</v>
      </c>
      <c r="U35" s="86">
        <f t="shared" si="7"/>
        <v>0</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0.34650769117538827</v>
      </c>
      <c r="K36" s="78">
        <f t="shared" si="3"/>
        <v>0</v>
      </c>
      <c r="L36" s="79"/>
      <c r="M36" s="80"/>
      <c r="N36" s="81">
        <f>分析係数表!H39</f>
        <v>3.8057816446814483E-3</v>
      </c>
      <c r="O36" s="82">
        <f t="shared" si="4"/>
        <v>0</v>
      </c>
      <c r="P36" s="76">
        <f>分析係数表!C39</f>
        <v>1</v>
      </c>
      <c r="Q36" s="82">
        <f t="shared" si="5"/>
        <v>0</v>
      </c>
      <c r="R36" s="83">
        <v>0</v>
      </c>
      <c r="S36" s="84">
        <f t="shared" si="6"/>
        <v>0</v>
      </c>
      <c r="T36" s="85">
        <f>分析係数表!F39</f>
        <v>0.69721056892617939</v>
      </c>
      <c r="U36" s="86">
        <f t="shared" si="7"/>
        <v>0</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投入係数表!E37</f>
        <v>0</v>
      </c>
      <c r="E37" s="77">
        <f t="shared" si="0"/>
        <v>0</v>
      </c>
      <c r="F37" s="76">
        <f>分析係数表!C40</f>
        <v>0.81742190937087544</v>
      </c>
      <c r="G37" s="77">
        <f t="shared" si="1"/>
        <v>0</v>
      </c>
      <c r="H37" s="77">
        <v>0</v>
      </c>
      <c r="I37" s="77">
        <f t="shared" si="2"/>
        <v>0</v>
      </c>
      <c r="J37" s="76">
        <f>分析係数表!G40</f>
        <v>0.56450715973863475</v>
      </c>
      <c r="K37" s="78">
        <f t="shared" si="3"/>
        <v>0</v>
      </c>
      <c r="L37" s="79"/>
      <c r="M37" s="80"/>
      <c r="N37" s="81">
        <f>分析係数表!H40</f>
        <v>3.0412573673870333E-2</v>
      </c>
      <c r="O37" s="82">
        <f t="shared" si="4"/>
        <v>0</v>
      </c>
      <c r="P37" s="76">
        <f>分析係数表!C40</f>
        <v>0.81742190937087544</v>
      </c>
      <c r="Q37" s="82">
        <f t="shared" si="5"/>
        <v>0</v>
      </c>
      <c r="R37" s="83">
        <v>0</v>
      </c>
      <c r="S37" s="84">
        <f t="shared" si="6"/>
        <v>0</v>
      </c>
      <c r="T37" s="85">
        <f>分析係数表!F40</f>
        <v>0.75483108577783953</v>
      </c>
      <c r="U37" s="86">
        <f t="shared" si="7"/>
        <v>0</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投入係数表!E38</f>
        <v>0</v>
      </c>
      <c r="E38" s="77">
        <f t="shared" si="0"/>
        <v>0</v>
      </c>
      <c r="F38" s="76">
        <f>分析係数表!C41</f>
        <v>0.72941623882867468</v>
      </c>
      <c r="G38" s="77">
        <f t="shared" si="1"/>
        <v>0</v>
      </c>
      <c r="H38" s="77">
        <v>0</v>
      </c>
      <c r="I38" s="77">
        <f t="shared" si="2"/>
        <v>0</v>
      </c>
      <c r="J38" s="76">
        <f>分析係数表!G41</f>
        <v>0.453348349649138</v>
      </c>
      <c r="K38" s="78">
        <f t="shared" si="3"/>
        <v>0</v>
      </c>
      <c r="L38" s="79"/>
      <c r="M38" s="80"/>
      <c r="N38" s="81">
        <f>分析係数表!H41</f>
        <v>5.191131069323604E-2</v>
      </c>
      <c r="O38" s="82">
        <f t="shared" si="4"/>
        <v>0</v>
      </c>
      <c r="P38" s="76">
        <f>分析係数表!C41</f>
        <v>0.72941623882867468</v>
      </c>
      <c r="Q38" s="82">
        <f t="shared" si="5"/>
        <v>0</v>
      </c>
      <c r="R38" s="83">
        <v>0</v>
      </c>
      <c r="S38" s="84">
        <f t="shared" si="6"/>
        <v>0</v>
      </c>
      <c r="T38" s="85">
        <f>分析係数表!F41</f>
        <v>0.55271593173351818</v>
      </c>
      <c r="U38" s="86">
        <f t="shared" si="7"/>
        <v>0</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投入係数表!E39</f>
        <v>0</v>
      </c>
      <c r="E39" s="77">
        <f>$C$7*D39</f>
        <v>0</v>
      </c>
      <c r="F39" s="76">
        <f>分析係数表!C42</f>
        <v>0.64552736982643522</v>
      </c>
      <c r="G39" s="77">
        <f>E39*F39</f>
        <v>0</v>
      </c>
      <c r="H39" s="77">
        <v>0</v>
      </c>
      <c r="I39" s="77">
        <f>C39+H39</f>
        <v>0</v>
      </c>
      <c r="J39" s="76">
        <f>分析係数表!G42</f>
        <v>0.48562628336755648</v>
      </c>
      <c r="K39" s="78">
        <f>I39*J39</f>
        <v>0</v>
      </c>
      <c r="L39" s="79"/>
      <c r="M39" s="80"/>
      <c r="N39" s="81">
        <f>分析係数表!H42</f>
        <v>1.1765366264383946E-2</v>
      </c>
      <c r="O39" s="82">
        <f t="shared" si="4"/>
        <v>0</v>
      </c>
      <c r="P39" s="76">
        <f>分析係数表!C42</f>
        <v>0.64552736982643522</v>
      </c>
      <c r="Q39" s="82">
        <f>O39*P39</f>
        <v>0</v>
      </c>
      <c r="R39" s="83">
        <v>0</v>
      </c>
      <c r="S39" s="84">
        <f>I39+R39</f>
        <v>0</v>
      </c>
      <c r="T39" s="85">
        <f>分析係数表!F42</f>
        <v>0.5462012320328542</v>
      </c>
      <c r="U39" s="86">
        <f>S39*T39</f>
        <v>0</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投入係数表!E40</f>
        <v>0</v>
      </c>
      <c r="E40" s="77">
        <f>$C$7*D40</f>
        <v>0</v>
      </c>
      <c r="F40" s="76">
        <f>分析係数表!C43</f>
        <v>0.44974585997704541</v>
      </c>
      <c r="G40" s="77">
        <f>E40*F40</f>
        <v>0</v>
      </c>
      <c r="H40" s="77">
        <v>0</v>
      </c>
      <c r="I40" s="77">
        <f>C40+H40</f>
        <v>0</v>
      </c>
      <c r="J40" s="76">
        <f>分析係数表!G43</f>
        <v>0.36430023338101331</v>
      </c>
      <c r="K40" s="78">
        <f>I40*J40</f>
        <v>0</v>
      </c>
      <c r="L40" s="79"/>
      <c r="M40" s="80"/>
      <c r="N40" s="81">
        <f>分析係数表!H43</f>
        <v>3.2949761436991298E-2</v>
      </c>
      <c r="O40" s="82">
        <f t="shared" si="4"/>
        <v>0</v>
      </c>
      <c r="P40" s="76">
        <f>分析係数表!C43</f>
        <v>0.44974585997704541</v>
      </c>
      <c r="Q40" s="82">
        <f>O40*P40</f>
        <v>0</v>
      </c>
      <c r="R40" s="83">
        <v>0</v>
      </c>
      <c r="S40" s="84">
        <f>I40+R40</f>
        <v>0</v>
      </c>
      <c r="T40" s="85">
        <f>分析係数表!F43</f>
        <v>0.57336445080177667</v>
      </c>
      <c r="U40" s="86">
        <f>S40*T40</f>
        <v>0</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投入係数表!E41</f>
        <v>0</v>
      </c>
      <c r="E41" s="77">
        <f>$C$7*D41</f>
        <v>0</v>
      </c>
      <c r="F41" s="76">
        <f>分析係数表!C44</f>
        <v>0.68535687071374141</v>
      </c>
      <c r="G41" s="77">
        <f>E41*F41</f>
        <v>0</v>
      </c>
      <c r="H41" s="77">
        <v>0</v>
      </c>
      <c r="I41" s="77">
        <f>C41+H41</f>
        <v>0</v>
      </c>
      <c r="J41" s="76">
        <f>分析係数表!G44</f>
        <v>0.27039319248826293</v>
      </c>
      <c r="K41" s="78">
        <f>I41*J41</f>
        <v>0</v>
      </c>
      <c r="L41" s="79"/>
      <c r="M41" s="80"/>
      <c r="N41" s="81">
        <f>分析係数表!H44</f>
        <v>0.11684535503788943</v>
      </c>
      <c r="O41" s="82">
        <f t="shared" si="4"/>
        <v>0</v>
      </c>
      <c r="P41" s="76">
        <f>分析係数表!C44</f>
        <v>0.68535687071374141</v>
      </c>
      <c r="Q41" s="82">
        <f>O41*P41</f>
        <v>0</v>
      </c>
      <c r="R41" s="83">
        <v>0</v>
      </c>
      <c r="S41" s="84">
        <f>I41+R41</f>
        <v>0</v>
      </c>
      <c r="T41" s="85">
        <f>分析係数表!F44</f>
        <v>0.52366979655712054</v>
      </c>
      <c r="U41" s="86">
        <f>S41*T41</f>
        <v>0</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1</v>
      </c>
      <c r="G43" s="77">
        <f>E43*F43</f>
        <v>0</v>
      </c>
      <c r="H43" s="77">
        <v>0</v>
      </c>
      <c r="I43" s="77">
        <f>C43+H43</f>
        <v>0</v>
      </c>
      <c r="J43" s="76">
        <f>分析係数表!G46</f>
        <v>9.2635479388605835E-3</v>
      </c>
      <c r="K43" s="78">
        <f>I43*J43</f>
        <v>0</v>
      </c>
      <c r="L43" s="79"/>
      <c r="M43" s="80"/>
      <c r="N43" s="81">
        <f>分析係数表!H46</f>
        <v>4.7106371035644121E-2</v>
      </c>
      <c r="O43" s="82">
        <f t="shared" si="4"/>
        <v>0</v>
      </c>
      <c r="P43" s="76">
        <f>分析係数表!C46</f>
        <v>1</v>
      </c>
      <c r="Q43" s="82">
        <f>O43*P43</f>
        <v>0</v>
      </c>
      <c r="R43" s="83">
        <v>0</v>
      </c>
      <c r="S43" s="84">
        <f>I43+R43</f>
        <v>0</v>
      </c>
      <c r="T43" s="85">
        <f>分析係数表!F46</f>
        <v>0.31310792033348772</v>
      </c>
      <c r="U43" s="86">
        <f>S43*T43</f>
        <v>0</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投入係数表!E44</f>
        <v>0</v>
      </c>
      <c r="E44" s="91">
        <f>SUM(E5:E43)</f>
        <v>0</v>
      </c>
      <c r="F44" s="92">
        <f>分析係数表!C47</f>
        <v>0.38982283979167087</v>
      </c>
      <c r="G44" s="91">
        <f>SUM(G5:G43)</f>
        <v>0</v>
      </c>
      <c r="H44" s="91">
        <f>SUM(H5:H43)</f>
        <v>0</v>
      </c>
      <c r="I44" s="91">
        <f>SUM(I5:I43)</f>
        <v>100</v>
      </c>
      <c r="J44" s="92">
        <f>分析係数表!G47</f>
        <v>0.23326731469175374</v>
      </c>
      <c r="K44" s="93">
        <f>SUM(K5:K43)</f>
        <v>0</v>
      </c>
      <c r="L44" s="94">
        <f>最終需要_まとめ!$L$33</f>
        <v>0.627</v>
      </c>
      <c r="M44" s="91">
        <f>K44*L44</f>
        <v>0</v>
      </c>
      <c r="N44" s="95">
        <f>分析係数表!H47</f>
        <v>1</v>
      </c>
      <c r="O44" s="109">
        <f t="shared" si="4"/>
        <v>0</v>
      </c>
      <c r="P44" s="92">
        <f>分析係数表!C47</f>
        <v>0.38982283979167087</v>
      </c>
      <c r="Q44" s="96">
        <f>SUM(Q5:Q43)</f>
        <v>0</v>
      </c>
      <c r="R44" s="91">
        <f>SUM(R5:R43)</f>
        <v>0</v>
      </c>
      <c r="S44" s="97">
        <f>SUM(S5:S43)</f>
        <v>100</v>
      </c>
      <c r="T44" s="98">
        <f>分析係数表!F47</f>
        <v>0.43488259974461208</v>
      </c>
      <c r="U44" s="99">
        <f>SUM(U5:U43)</f>
        <v>0</v>
      </c>
      <c r="V44" s="100">
        <f>分析係数表!D47</f>
        <v>5.7416673181664192E-2</v>
      </c>
      <c r="W44" s="164">
        <f>SUM(W5:W43)</f>
        <v>0</v>
      </c>
      <c r="X44" s="92">
        <f>分析係数表!E47</f>
        <v>4.8986266385218774E-2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0.24707259953161598</v>
      </c>
      <c r="G5" s="77">
        <f t="shared" ref="G5:G38" si="1">E5*F5</f>
        <v>0</v>
      </c>
      <c r="H5" s="77">
        <f t="array" ref="H5:H43">MMULT(逆行列係数!C5:AO43,'4'!G5:G43)</f>
        <v>6.9193130704301906E-4</v>
      </c>
      <c r="I5" s="77">
        <f t="shared" ref="I5:I38" si="2">C5+H5</f>
        <v>6.9193130704301906E-4</v>
      </c>
      <c r="J5" s="76">
        <f>分析係数表!G8</f>
        <v>0.12001140250855188</v>
      </c>
      <c r="K5" s="78">
        <f t="shared" ref="K5:K38" si="3">I5*J5</f>
        <v>8.3039646597808162E-5</v>
      </c>
      <c r="L5" s="79" t="s">
        <v>180</v>
      </c>
      <c r="M5" s="80" t="s">
        <v>180</v>
      </c>
      <c r="N5" s="81">
        <f>分析係数表!H8</f>
        <v>1.0676396295256806E-2</v>
      </c>
      <c r="O5" s="82">
        <f t="shared" ref="O5:O43" si="4">$M$44*N5</f>
        <v>0.26064280939921397</v>
      </c>
      <c r="P5" s="76">
        <f>分析係数表!C8</f>
        <v>0.24707259953161598</v>
      </c>
      <c r="Q5" s="82">
        <f t="shared" ref="Q5:Q38" si="5">O5*P5</f>
        <v>6.4397696467487303E-2</v>
      </c>
      <c r="R5" s="83">
        <f t="array" ref="R5:R43">MMULT(逆行列係数!C5:AO43,'4'!Q5:Q43)</f>
        <v>0.10067106308774218</v>
      </c>
      <c r="S5" s="84">
        <f t="shared" ref="S5:S38" si="6">I5+R5</f>
        <v>0.1013629943947852</v>
      </c>
      <c r="T5" s="85">
        <f>分析係数表!F8</f>
        <v>0.45011402508551879</v>
      </c>
      <c r="U5" s="86">
        <f t="shared" ref="U5:U43" si="7">S5*T5</f>
        <v>4.5624905401757648E-2</v>
      </c>
      <c r="V5" s="87">
        <f>分析係数表!D8</f>
        <v>0.3184150513112885</v>
      </c>
      <c r="W5" s="167">
        <f t="shared" ref="W5:W43" si="8">ROUND(S5*V5,0)</f>
        <v>0</v>
      </c>
      <c r="X5" s="76">
        <f>分析係数表!E8</f>
        <v>0.16220068415051311</v>
      </c>
      <c r="Y5" s="166">
        <f t="shared" ref="Y5:Y43" si="9">ROUND(S5*X5,0)</f>
        <v>0</v>
      </c>
    </row>
    <row r="6" spans="1:25" x14ac:dyDescent="0.2">
      <c r="A6" s="6" t="s">
        <v>219</v>
      </c>
      <c r="B6" s="5" t="s">
        <v>265</v>
      </c>
      <c r="C6" s="90"/>
      <c r="D6" s="76">
        <f>投入係数表!F6</f>
        <v>0</v>
      </c>
      <c r="E6" s="77">
        <f t="shared" si="0"/>
        <v>0</v>
      </c>
      <c r="F6" s="76">
        <f>分析係数表!C9</f>
        <v>9.7560975609756073E-2</v>
      </c>
      <c r="G6" s="77">
        <f t="shared" si="1"/>
        <v>0</v>
      </c>
      <c r="H6" s="77">
        <v>1.6056414468876987E-4</v>
      </c>
      <c r="I6" s="77">
        <f t="shared" si="2"/>
        <v>1.6056414468876987E-4</v>
      </c>
      <c r="J6" s="76">
        <f>分析係数表!G9</f>
        <v>0.27272727272727271</v>
      </c>
      <c r="K6" s="78">
        <f t="shared" si="3"/>
        <v>4.3790221278755416E-5</v>
      </c>
      <c r="L6" s="79"/>
      <c r="M6" s="80"/>
      <c r="N6" s="81">
        <f>分析係数表!H9</f>
        <v>5.7255122088127987E-4</v>
      </c>
      <c r="O6" s="82">
        <f t="shared" si="4"/>
        <v>1.3977690093964157E-2</v>
      </c>
      <c r="P6" s="76">
        <f>分析係数表!C9</f>
        <v>9.7560975609756073E-2</v>
      </c>
      <c r="Q6" s="82">
        <f t="shared" si="5"/>
        <v>1.3636770823379661E-3</v>
      </c>
      <c r="R6" s="83">
        <v>1.6602101169538423E-3</v>
      </c>
      <c r="S6" s="84">
        <f t="shared" si="6"/>
        <v>1.8207742616426121E-3</v>
      </c>
      <c r="T6" s="85">
        <f>分析係数表!F9</f>
        <v>0.77272727272727271</v>
      </c>
      <c r="U6" s="86">
        <f t="shared" si="7"/>
        <v>1.4069619294511094E-3</v>
      </c>
      <c r="V6" s="87">
        <f>分析係数表!D9</f>
        <v>9.0909090909090912E-2</v>
      </c>
      <c r="W6" s="167">
        <f t="shared" si="8"/>
        <v>0</v>
      </c>
      <c r="X6" s="76">
        <f>分析係数表!E9</f>
        <v>0</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2.6036873704443034E-2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2.7303754266211604E-3</v>
      </c>
      <c r="E8" s="77">
        <f t="shared" si="0"/>
        <v>0.27303754266211605</v>
      </c>
      <c r="F8" s="76">
        <f>分析係数表!C11</f>
        <v>0.44906166219839139</v>
      </c>
      <c r="G8" s="77">
        <f t="shared" si="1"/>
        <v>0.12261069275041403</v>
      </c>
      <c r="H8" s="77">
        <v>0.22289658323325762</v>
      </c>
      <c r="I8" s="77">
        <f t="shared" si="2"/>
        <v>100.22289658323325</v>
      </c>
      <c r="J8" s="76">
        <f>分析係数表!G11</f>
        <v>0.33788395904436858</v>
      </c>
      <c r="K8" s="78">
        <f t="shared" si="3"/>
        <v>33.863709084437168</v>
      </c>
      <c r="L8" s="79"/>
      <c r="M8" s="80"/>
      <c r="N8" s="81">
        <f>分析係数表!H11</f>
        <v>-2.2452989054167835E-5</v>
      </c>
      <c r="O8" s="82">
        <f t="shared" si="4"/>
        <v>-5.4814470956722179E-4</v>
      </c>
      <c r="P8" s="76">
        <f>分析係数表!C11</f>
        <v>0.44906166219839139</v>
      </c>
      <c r="Q8" s="82">
        <f t="shared" si="5"/>
        <v>-2.4615077440351109E-4</v>
      </c>
      <c r="R8" s="83">
        <v>1.5499476131266562E-2</v>
      </c>
      <c r="S8" s="84">
        <f t="shared" si="6"/>
        <v>100.23839605936452</v>
      </c>
      <c r="T8" s="85">
        <f>分析係数表!F11</f>
        <v>0.55767918088737201</v>
      </c>
      <c r="U8" s="86">
        <f t="shared" si="7"/>
        <v>55.900866607850382</v>
      </c>
      <c r="V8" s="87">
        <f>分析係数表!D11</f>
        <v>2.9351535836177476E-2</v>
      </c>
      <c r="W8" s="167">
        <f t="shared" si="8"/>
        <v>3</v>
      </c>
      <c r="X8" s="76">
        <f>分析係数表!E11</f>
        <v>2.4573378839590442E-2</v>
      </c>
      <c r="Y8" s="166">
        <f t="shared" si="9"/>
        <v>2</v>
      </c>
    </row>
    <row r="9" spans="1:25" x14ac:dyDescent="0.2">
      <c r="A9" s="6" t="s">
        <v>222</v>
      </c>
      <c r="B9" s="5" t="s">
        <v>190</v>
      </c>
      <c r="C9" s="90"/>
      <c r="D9" s="76">
        <f>投入係数表!F9</f>
        <v>0</v>
      </c>
      <c r="E9" s="77">
        <f t="shared" si="0"/>
        <v>0</v>
      </c>
      <c r="F9" s="76">
        <f>分析係数表!C12</f>
        <v>0.19299381807477189</v>
      </c>
      <c r="G9" s="77">
        <f t="shared" si="1"/>
        <v>0</v>
      </c>
      <c r="H9" s="77">
        <v>1.4672803098318699E-3</v>
      </c>
      <c r="I9" s="77">
        <f t="shared" si="2"/>
        <v>1.4672803098318699E-3</v>
      </c>
      <c r="J9" s="76">
        <f>分析係数表!G12</f>
        <v>0.13871320371671741</v>
      </c>
      <c r="K9" s="78">
        <f t="shared" si="3"/>
        <v>2.0353115252723641E-4</v>
      </c>
      <c r="L9" s="79"/>
      <c r="M9" s="80"/>
      <c r="N9" s="81">
        <f>分析係数表!H12</f>
        <v>9.0137524557956775E-2</v>
      </c>
      <c r="O9" s="82">
        <f t="shared" si="4"/>
        <v>2.2005269365576119</v>
      </c>
      <c r="P9" s="76">
        <f>分析係数表!C12</f>
        <v>0.19299381807477189</v>
      </c>
      <c r="Q9" s="82">
        <f t="shared" si="5"/>
        <v>0.42468809526263485</v>
      </c>
      <c r="R9" s="83">
        <v>0.49730249015667616</v>
      </c>
      <c r="S9" s="84">
        <f t="shared" si="6"/>
        <v>0.49876977046650806</v>
      </c>
      <c r="T9" s="85">
        <f>分析係数表!F12</f>
        <v>0.32372921058795973</v>
      </c>
      <c r="U9" s="86">
        <f t="shared" si="7"/>
        <v>0.16146634405826052</v>
      </c>
      <c r="V9" s="87">
        <f>分析係数表!D12</f>
        <v>2.9241820879206685E-2</v>
      </c>
      <c r="W9" s="167">
        <f t="shared" si="8"/>
        <v>0</v>
      </c>
      <c r="X9" s="76">
        <f>分析係数表!E12</f>
        <v>3.2208948231435934E-2</v>
      </c>
      <c r="Y9" s="166">
        <f t="shared" si="9"/>
        <v>0</v>
      </c>
    </row>
    <row r="10" spans="1:25" x14ac:dyDescent="0.2">
      <c r="A10" s="6" t="s">
        <v>223</v>
      </c>
      <c r="B10" s="5" t="s">
        <v>28</v>
      </c>
      <c r="C10" s="90"/>
      <c r="D10" s="76">
        <f>投入係数表!F10</f>
        <v>5.4607508532423209E-3</v>
      </c>
      <c r="E10" s="77">
        <f t="shared" si="0"/>
        <v>0.5460750853242321</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0.35245704825172364</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投入係数表!F11</f>
        <v>3.4129692832764505E-3</v>
      </c>
      <c r="E11" s="77">
        <f t="shared" si="0"/>
        <v>0.34129692832764508</v>
      </c>
      <c r="F11" s="76">
        <f>分析係数表!C14</f>
        <v>0.21988652218398286</v>
      </c>
      <c r="G11" s="77">
        <f t="shared" si="1"/>
        <v>7.5046594602041938E-2</v>
      </c>
      <c r="H11" s="77">
        <v>0.20250214894024601</v>
      </c>
      <c r="I11" s="77">
        <f t="shared" si="2"/>
        <v>0.20250214894024601</v>
      </c>
      <c r="J11" s="76">
        <f>分析係数表!G14</f>
        <v>0.16684014869888475</v>
      </c>
      <c r="K11" s="78">
        <f t="shared" si="3"/>
        <v>3.3785488641034353E-2</v>
      </c>
      <c r="L11" s="79"/>
      <c r="M11" s="80"/>
      <c r="N11" s="81">
        <f>分析係数表!H14</f>
        <v>1.1338759472354757E-3</v>
      </c>
      <c r="O11" s="82">
        <f t="shared" si="4"/>
        <v>2.7681307833144701E-2</v>
      </c>
      <c r="P11" s="76">
        <f>分析係数表!C14</f>
        <v>0.21988652218398286</v>
      </c>
      <c r="Q11" s="82">
        <f t="shared" si="5"/>
        <v>6.0867465089344307E-3</v>
      </c>
      <c r="R11" s="83">
        <v>6.9865424694721609E-2</v>
      </c>
      <c r="S11" s="84">
        <f t="shared" si="6"/>
        <v>0.27236757363496761</v>
      </c>
      <c r="T11" s="85">
        <f>分析係数表!F14</f>
        <v>0.30074349442379184</v>
      </c>
      <c r="U11" s="86">
        <f t="shared" si="7"/>
        <v>8.1912775862709591E-2</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投入係数表!F12</f>
        <v>1.9795221843003412E-2</v>
      </c>
      <c r="E12" s="77">
        <f t="shared" si="0"/>
        <v>1.9795221843003412</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0.20062096370160315</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投入係数表!F13</f>
        <v>2.8668941979522185E-2</v>
      </c>
      <c r="E13" s="77">
        <f t="shared" si="0"/>
        <v>2.8668941979522184</v>
      </c>
      <c r="F13" s="76">
        <f>分析係数表!C16</f>
        <v>4.5651796563096703E-2</v>
      </c>
      <c r="G13" s="77">
        <f t="shared" si="1"/>
        <v>0.13087887069283696</v>
      </c>
      <c r="H13" s="77">
        <v>0.13939535548581997</v>
      </c>
      <c r="I13" s="77">
        <f t="shared" si="2"/>
        <v>0.13939535548581997</v>
      </c>
      <c r="J13" s="76">
        <f>分析係数表!G16</f>
        <v>3.2758620689655175E-2</v>
      </c>
      <c r="K13" s="78">
        <f t="shared" si="3"/>
        <v>4.5663995762596204E-3</v>
      </c>
      <c r="L13" s="79"/>
      <c r="M13" s="80"/>
      <c r="N13" s="81">
        <f>分析係数表!H16</f>
        <v>1.6682570867246702E-2</v>
      </c>
      <c r="O13" s="82">
        <f t="shared" si="4"/>
        <v>0.40727151920844579</v>
      </c>
      <c r="P13" s="76">
        <f>分析係数表!C16</f>
        <v>4.5651796563096703E-2</v>
      </c>
      <c r="Q13" s="82">
        <f t="shared" si="5"/>
        <v>1.8592676540847296E-2</v>
      </c>
      <c r="R13" s="83">
        <v>2.3138051199769357E-2</v>
      </c>
      <c r="S13" s="84">
        <f t="shared" si="6"/>
        <v>0.16253340668558933</v>
      </c>
      <c r="T13" s="85">
        <f>分析係数表!F16</f>
        <v>0.28965517241379313</v>
      </c>
      <c r="U13" s="86">
        <f t="shared" si="7"/>
        <v>4.7078641936515536E-2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投入係数表!F14</f>
        <v>6.1433447098976105E-3</v>
      </c>
      <c r="E14" s="77">
        <f t="shared" si="0"/>
        <v>0.61433447098976102</v>
      </c>
      <c r="F14" s="76">
        <f>分析係数表!C17</f>
        <v>0.18709439528023597</v>
      </c>
      <c r="G14" s="77">
        <f t="shared" si="1"/>
        <v>0.11493853634963301</v>
      </c>
      <c r="H14" s="77">
        <v>0.1591711457730498</v>
      </c>
      <c r="I14" s="77">
        <f t="shared" si="2"/>
        <v>0.1591711457730498</v>
      </c>
      <c r="J14" s="76">
        <f>分析係数表!G17</f>
        <v>0.21183949688973955</v>
      </c>
      <c r="K14" s="78">
        <f t="shared" si="3"/>
        <v>3.3718735439926262E-2</v>
      </c>
      <c r="L14" s="79"/>
      <c r="M14" s="80"/>
      <c r="N14" s="81">
        <f>分析係数表!H17</f>
        <v>2.9525680606230704E-3</v>
      </c>
      <c r="O14" s="82">
        <f t="shared" si="4"/>
        <v>7.208102930808967E-2</v>
      </c>
      <c r="P14" s="76">
        <f>分析係数表!C17</f>
        <v>0.18709439528023597</v>
      </c>
      <c r="Q14" s="82">
        <f t="shared" si="5"/>
        <v>1.3485956589574003E-2</v>
      </c>
      <c r="R14" s="83">
        <v>3.7899746280511827E-2</v>
      </c>
      <c r="S14" s="84">
        <f t="shared" si="6"/>
        <v>0.19707089205356162</v>
      </c>
      <c r="T14" s="85">
        <f>分析係数表!F17</f>
        <v>0.32134800738259622</v>
      </c>
      <c r="U14" s="86">
        <f t="shared" si="7"/>
        <v>6.3328338474522738E-2</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投入係数表!F15</f>
        <v>6.8259385665529011E-4</v>
      </c>
      <c r="E15" s="77">
        <f t="shared" si="0"/>
        <v>6.8259385665529013E-2</v>
      </c>
      <c r="F15" s="76">
        <f>分析係数表!C18</f>
        <v>0.19379844961240311</v>
      </c>
      <c r="G15" s="77">
        <f t="shared" si="1"/>
        <v>1.3228563113474616E-2</v>
      </c>
      <c r="H15" s="77">
        <v>2.2755993366122492E-2</v>
      </c>
      <c r="I15" s="77">
        <f t="shared" si="2"/>
        <v>2.2755993366122492E-2</v>
      </c>
      <c r="J15" s="76">
        <f>分析係数表!G18</f>
        <v>0.21558441558441557</v>
      </c>
      <c r="K15" s="78">
        <f t="shared" si="3"/>
        <v>4.9058375308783549E-3</v>
      </c>
      <c r="L15" s="79"/>
      <c r="M15" s="80"/>
      <c r="N15" s="81">
        <f>分析係数表!H18</f>
        <v>4.3783328655627279E-4</v>
      </c>
      <c r="O15" s="82">
        <f t="shared" si="4"/>
        <v>1.0688821836560825E-2</v>
      </c>
      <c r="P15" s="76">
        <f>分析係数表!C18</f>
        <v>0.19379844961240311</v>
      </c>
      <c r="Q15" s="82">
        <f t="shared" si="5"/>
        <v>2.0714771001086874E-3</v>
      </c>
      <c r="R15" s="83">
        <v>6.8759209462288338E-3</v>
      </c>
      <c r="S15" s="84">
        <f t="shared" si="6"/>
        <v>2.9631914312351328E-2</v>
      </c>
      <c r="T15" s="85">
        <f>分析係数表!F18</f>
        <v>0.45643447461629277</v>
      </c>
      <c r="U15" s="86">
        <f t="shared" si="7"/>
        <v>1.3525027241033084E-2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投入係数表!F16</f>
        <v>3.4129692832764505E-3</v>
      </c>
      <c r="E16" s="77">
        <f t="shared" si="0"/>
        <v>0.34129692832764508</v>
      </c>
      <c r="F16" s="76">
        <f>分析係数表!C19</f>
        <v>0.18975946996975368</v>
      </c>
      <c r="G16" s="77">
        <f t="shared" si="1"/>
        <v>6.4764324221758943E-2</v>
      </c>
      <c r="H16" s="77">
        <v>9.447321299650327E-2</v>
      </c>
      <c r="I16" s="77">
        <f t="shared" si="2"/>
        <v>9.447321299650327E-2</v>
      </c>
      <c r="J16" s="76">
        <f>分析係数表!G19</f>
        <v>5.7642820380854352E-2</v>
      </c>
      <c r="K16" s="78">
        <f t="shared" si="3"/>
        <v>5.4457024475596328E-3</v>
      </c>
      <c r="L16" s="79"/>
      <c r="M16" s="80"/>
      <c r="N16" s="81">
        <f>分析係数表!H19</f>
        <v>-1.1226494527083918E-4</v>
      </c>
      <c r="O16" s="82">
        <f t="shared" si="4"/>
        <v>-2.740723547836109E-3</v>
      </c>
      <c r="P16" s="76">
        <f>分析係数表!C19</f>
        <v>0.18975946996975368</v>
      </c>
      <c r="Q16" s="82">
        <f t="shared" si="5"/>
        <v>-5.2007824777100292E-4</v>
      </c>
      <c r="R16" s="83">
        <v>5.0555726001114531E-3</v>
      </c>
      <c r="S16" s="84">
        <f t="shared" si="6"/>
        <v>9.9528785596614724E-2</v>
      </c>
      <c r="T16" s="85">
        <f>分析係数表!F19</f>
        <v>0.23974952822096415</v>
      </c>
      <c r="U16" s="86">
        <f t="shared" si="7"/>
        <v>2.3861979391193871E-2</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投入係数表!F17</f>
        <v>6.8259385665529011E-4</v>
      </c>
      <c r="E17" s="77">
        <f t="shared" si="0"/>
        <v>6.8259385665529013E-2</v>
      </c>
      <c r="F17" s="76">
        <f>分析係数表!C20</f>
        <v>6.5301867121599799E-2</v>
      </c>
      <c r="G17" s="77">
        <f t="shared" si="1"/>
        <v>4.4574653325324095E-3</v>
      </c>
      <c r="H17" s="77">
        <v>8.1444172709964676E-3</v>
      </c>
      <c r="I17" s="77">
        <f t="shared" si="2"/>
        <v>8.1444172709964676E-3</v>
      </c>
      <c r="J17" s="76">
        <f>分析係数表!G20</f>
        <v>0.10011990407673861</v>
      </c>
      <c r="K17" s="78">
        <f t="shared" si="3"/>
        <v>8.1541827593309955E-4</v>
      </c>
      <c r="L17" s="79"/>
      <c r="M17" s="80"/>
      <c r="N17" s="81">
        <f>分析係数表!H20</f>
        <v>5.5009823182711204E-4</v>
      </c>
      <c r="O17" s="82">
        <f t="shared" si="4"/>
        <v>1.3429545384396935E-2</v>
      </c>
      <c r="P17" s="76">
        <f>分析係数表!C20</f>
        <v>6.5301867121599799E-2</v>
      </c>
      <c r="Q17" s="82">
        <f t="shared" si="5"/>
        <v>8.7697438819538261E-4</v>
      </c>
      <c r="R17" s="83">
        <v>3.6560096785280593E-3</v>
      </c>
      <c r="S17" s="84">
        <f t="shared" si="6"/>
        <v>1.1800426949524528E-2</v>
      </c>
      <c r="T17" s="85">
        <f>分析係数表!F20</f>
        <v>0.22242206235011991</v>
      </c>
      <c r="U17" s="86">
        <f t="shared" si="7"/>
        <v>2.6246752987251799E-3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投入係数表!F18</f>
        <v>2.6621160409556314E-2</v>
      </c>
      <c r="E18" s="77">
        <f t="shared" si="0"/>
        <v>2.6621160409556315</v>
      </c>
      <c r="F18" s="76">
        <f>分析係数表!C21</f>
        <v>0.11128404669260705</v>
      </c>
      <c r="G18" s="77">
        <f t="shared" si="1"/>
        <v>0.29625104580284473</v>
      </c>
      <c r="H18" s="77">
        <v>0.30831553588731797</v>
      </c>
      <c r="I18" s="77">
        <f t="shared" si="2"/>
        <v>0.30831553588731797</v>
      </c>
      <c r="J18" s="76">
        <f>分析係数表!G21</f>
        <v>0.28512917454316322</v>
      </c>
      <c r="K18" s="78">
        <f t="shared" si="3"/>
        <v>8.7909754246383989E-2</v>
      </c>
      <c r="L18" s="79"/>
      <c r="M18" s="80"/>
      <c r="N18" s="81">
        <f>分析係数表!H21</f>
        <v>9.2057255122088126E-4</v>
      </c>
      <c r="O18" s="82">
        <f t="shared" si="4"/>
        <v>2.2473933092256093E-2</v>
      </c>
      <c r="P18" s="76">
        <f>分析係数表!C21</f>
        <v>0.11128404669260705</v>
      </c>
      <c r="Q18" s="82">
        <f t="shared" si="5"/>
        <v>2.5009902196051538E-3</v>
      </c>
      <c r="R18" s="83">
        <v>8.4432761552735245E-3</v>
      </c>
      <c r="S18" s="84">
        <f t="shared" si="6"/>
        <v>0.31675881204259149</v>
      </c>
      <c r="T18" s="85">
        <f>分析係数表!F21</f>
        <v>0.42485822306238186</v>
      </c>
      <c r="U18" s="86">
        <f t="shared" si="7"/>
        <v>0.13457758602376643</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投入係数表!F19</f>
        <v>2.7303754266211604E-3</v>
      </c>
      <c r="E19" s="77">
        <f t="shared" si="0"/>
        <v>0.27303754266211605</v>
      </c>
      <c r="F19" s="76">
        <f>分析係数表!C22</f>
        <v>0.13366912049593183</v>
      </c>
      <c r="G19" s="77">
        <f t="shared" si="1"/>
        <v>3.6496688190015517E-2</v>
      </c>
      <c r="H19" s="77">
        <v>4.6025621067671899E-2</v>
      </c>
      <c r="I19" s="77">
        <f t="shared" si="2"/>
        <v>4.6025621067671899E-2</v>
      </c>
      <c r="J19" s="76">
        <f>分析係数表!G22</f>
        <v>0.19466531325776801</v>
      </c>
      <c r="K19" s="78">
        <f t="shared" si="3"/>
        <v>8.9595919430216775E-3</v>
      </c>
      <c r="L19" s="79"/>
      <c r="M19" s="80"/>
      <c r="N19" s="81">
        <f>分析係数表!H22</f>
        <v>4.490597810833567E-5</v>
      </c>
      <c r="O19" s="82">
        <f t="shared" si="4"/>
        <v>1.0962894191344436E-3</v>
      </c>
      <c r="P19" s="76">
        <f>分析係数表!C22</f>
        <v>0.13366912049593183</v>
      </c>
      <c r="Q19" s="82">
        <f t="shared" si="5"/>
        <v>1.4654004246469706E-4</v>
      </c>
      <c r="R19" s="83">
        <v>2.5311309615505813E-3</v>
      </c>
      <c r="S19" s="84">
        <f t="shared" si="6"/>
        <v>4.855675202922248E-2</v>
      </c>
      <c r="T19" s="85">
        <f>分析係数表!F22</f>
        <v>0.41154908926859529</v>
      </c>
      <c r="U19" s="86">
        <f t="shared" si="7"/>
        <v>1.9983487075467529E-2</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投入係数表!F20</f>
        <v>2.7303754266211604E-3</v>
      </c>
      <c r="E20" s="77">
        <f t="shared" si="0"/>
        <v>0.27303754266211605</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5.4814470956722179E-4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投入係数表!F21</f>
        <v>0</v>
      </c>
      <c r="E21" s="77">
        <f t="shared" si="0"/>
        <v>0</v>
      </c>
      <c r="F21" s="76">
        <f>分析係数表!C24</f>
        <v>0.55726027397260269</v>
      </c>
      <c r="G21" s="77">
        <f t="shared" si="1"/>
        <v>0</v>
      </c>
      <c r="H21" s="77">
        <v>2.5494451895309859E-2</v>
      </c>
      <c r="I21" s="77">
        <f t="shared" si="2"/>
        <v>2.5494451895309859E-2</v>
      </c>
      <c r="J21" s="76">
        <f>分析係数表!G24</f>
        <v>0.20783847980997625</v>
      </c>
      <c r="K21" s="78">
        <f t="shared" si="3"/>
        <v>5.2987281255097683E-3</v>
      </c>
      <c r="L21" s="79"/>
      <c r="M21" s="80"/>
      <c r="N21" s="81">
        <f>分析係数表!H24</f>
        <v>3.255683412854336E-4</v>
      </c>
      <c r="O21" s="82">
        <f t="shared" si="4"/>
        <v>7.9480982887247149E-3</v>
      </c>
      <c r="P21" s="76">
        <f>分析係数表!C24</f>
        <v>0.55726027397260269</v>
      </c>
      <c r="Q21" s="82">
        <f t="shared" si="5"/>
        <v>4.4291594299359091E-3</v>
      </c>
      <c r="R21" s="83">
        <v>2.281854411520777E-2</v>
      </c>
      <c r="S21" s="84">
        <f t="shared" si="6"/>
        <v>4.8312996010517625E-2</v>
      </c>
      <c r="T21" s="85">
        <f>分析係数表!F24</f>
        <v>0.38954869358669836</v>
      </c>
      <c r="U21" s="86">
        <f t="shared" si="7"/>
        <v>1.8820264479156509E-2</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投入係数表!F22</f>
        <v>0</v>
      </c>
      <c r="E22" s="77">
        <f t="shared" si="0"/>
        <v>0</v>
      </c>
      <c r="F22" s="76">
        <f>分析係数表!C25</f>
        <v>7.2460776218001621E-2</v>
      </c>
      <c r="G22" s="77">
        <f t="shared" si="1"/>
        <v>0</v>
      </c>
      <c r="H22" s="77">
        <v>1.2351043055849324E-2</v>
      </c>
      <c r="I22" s="77">
        <f t="shared" si="2"/>
        <v>1.2351043055849324E-2</v>
      </c>
      <c r="J22" s="76">
        <f>分析係数表!G25</f>
        <v>0.19694960212201593</v>
      </c>
      <c r="K22" s="78">
        <f t="shared" si="3"/>
        <v>2.432533015641412E-3</v>
      </c>
      <c r="L22" s="79"/>
      <c r="M22" s="80"/>
      <c r="N22" s="81">
        <f>分析係数表!H25</f>
        <v>5.0519225371877636E-4</v>
      </c>
      <c r="O22" s="82">
        <f t="shared" si="4"/>
        <v>1.2333255965262491E-2</v>
      </c>
      <c r="P22" s="76">
        <f>分析係数表!C25</f>
        <v>7.2460776218001621E-2</v>
      </c>
      <c r="Q22" s="82">
        <f t="shared" si="5"/>
        <v>8.9367730053821893E-4</v>
      </c>
      <c r="R22" s="83">
        <v>1.3086941004613233E-2</v>
      </c>
      <c r="S22" s="84">
        <f t="shared" si="6"/>
        <v>2.5437984060462555E-2</v>
      </c>
      <c r="T22" s="85">
        <f>分析係数表!F25</f>
        <v>0.34811560565870908</v>
      </c>
      <c r="U22" s="86">
        <f t="shared" si="7"/>
        <v>8.8553592279445106E-3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投入係数表!F23</f>
        <v>0</v>
      </c>
      <c r="E23" s="77">
        <f t="shared" si="0"/>
        <v>0</v>
      </c>
      <c r="F23" s="76">
        <f>分析係数表!C26</f>
        <v>0.52994639944068989</v>
      </c>
      <c r="G23" s="77">
        <f t="shared" si="1"/>
        <v>0</v>
      </c>
      <c r="H23" s="77">
        <v>3.3219638850700367E-2</v>
      </c>
      <c r="I23" s="77">
        <f t="shared" si="2"/>
        <v>3.3219638850700367E-2</v>
      </c>
      <c r="J23" s="76">
        <f>分析係数表!G26</f>
        <v>0.19649205047072152</v>
      </c>
      <c r="K23" s="78">
        <f t="shared" si="3"/>
        <v>6.5273949536709579E-3</v>
      </c>
      <c r="L23" s="79"/>
      <c r="M23" s="80"/>
      <c r="N23" s="81">
        <f>分析係数表!H26</f>
        <v>1.0148751052483862E-2</v>
      </c>
      <c r="O23" s="82">
        <f t="shared" si="4"/>
        <v>0.24776140872438424</v>
      </c>
      <c r="P23" s="76">
        <f>分析係数表!C26</f>
        <v>0.52994639944068989</v>
      </c>
      <c r="Q23" s="82">
        <f t="shared" si="5"/>
        <v>0.13130026647384055</v>
      </c>
      <c r="R23" s="83">
        <v>0.15343741710440226</v>
      </c>
      <c r="S23" s="84">
        <f t="shared" si="6"/>
        <v>0.18665705595510262</v>
      </c>
      <c r="T23" s="85">
        <f>分析係数表!F26</f>
        <v>0.33286456502207118</v>
      </c>
      <c r="U23" s="86">
        <f t="shared" si="7"/>
        <v>6.2131519738795639E-2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投入係数表!F24</f>
        <v>0</v>
      </c>
      <c r="E24" s="77">
        <f t="shared" si="0"/>
        <v>0</v>
      </c>
      <c r="F24" s="76">
        <f>分析係数表!C27</f>
        <v>1</v>
      </c>
      <c r="G24" s="77">
        <f t="shared" si="1"/>
        <v>0</v>
      </c>
      <c r="H24" s="77">
        <v>7.7715469199185257E-3</v>
      </c>
      <c r="I24" s="77">
        <f t="shared" si="2"/>
        <v>7.7715469199185257E-3</v>
      </c>
      <c r="J24" s="76">
        <f>分析係数表!G27</f>
        <v>0.17101837770961673</v>
      </c>
      <c r="K24" s="78">
        <f t="shared" si="3"/>
        <v>1.3290773465386349E-3</v>
      </c>
      <c r="L24" s="79"/>
      <c r="M24" s="80"/>
      <c r="N24" s="81">
        <f>分析係数表!H27</f>
        <v>1.1349985966881842E-2</v>
      </c>
      <c r="O24" s="82">
        <f t="shared" si="4"/>
        <v>0.27708715068623063</v>
      </c>
      <c r="P24" s="76">
        <f>分析係数表!C27</f>
        <v>1</v>
      </c>
      <c r="Q24" s="82">
        <f t="shared" si="5"/>
        <v>0.27708715068623063</v>
      </c>
      <c r="R24" s="83">
        <v>0.28805644931176927</v>
      </c>
      <c r="S24" s="84">
        <f t="shared" si="6"/>
        <v>0.29582799623168782</v>
      </c>
      <c r="T24" s="85">
        <f>分析係数表!F27</f>
        <v>0.32043714720210326</v>
      </c>
      <c r="U24" s="86">
        <f t="shared" si="7"/>
        <v>9.4794279174996596E-2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投入係数表!F25</f>
        <v>0</v>
      </c>
      <c r="E25" s="77">
        <f t="shared" si="0"/>
        <v>0</v>
      </c>
      <c r="F25" s="76">
        <f>分析係数表!C28</f>
        <v>0.16640624999999998</v>
      </c>
      <c r="G25" s="77">
        <f t="shared" si="1"/>
        <v>0</v>
      </c>
      <c r="H25" s="77">
        <v>3.7717150910069969E-2</v>
      </c>
      <c r="I25" s="77">
        <f t="shared" si="2"/>
        <v>3.7717150910069969E-2</v>
      </c>
      <c r="J25" s="76">
        <f>分析係数表!G28</f>
        <v>0.1248661800486618</v>
      </c>
      <c r="K25" s="78">
        <f t="shared" si="3"/>
        <v>4.7095965564593455E-3</v>
      </c>
      <c r="L25" s="79"/>
      <c r="M25" s="80"/>
      <c r="N25" s="81">
        <f>分析係数表!H28</f>
        <v>1.9927027785573953E-2</v>
      </c>
      <c r="O25" s="82">
        <f t="shared" si="4"/>
        <v>0.48647842974090927</v>
      </c>
      <c r="P25" s="76">
        <f>分析係数表!C28</f>
        <v>0.16640624999999998</v>
      </c>
      <c r="Q25" s="82">
        <f t="shared" si="5"/>
        <v>8.0953051199073173E-2</v>
      </c>
      <c r="R25" s="83">
        <v>9.5989169237175556E-2</v>
      </c>
      <c r="S25" s="84">
        <f t="shared" si="6"/>
        <v>0.13370632014724554</v>
      </c>
      <c r="T25" s="85">
        <f>分析係数表!F28</f>
        <v>0.21187347931873479</v>
      </c>
      <c r="U25" s="86">
        <f t="shared" si="7"/>
        <v>2.8328823256501559E-2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投入係数表!F26</f>
        <v>4.7781569965870303E-3</v>
      </c>
      <c r="E26" s="77">
        <f t="shared" si="0"/>
        <v>0.47781569965870302</v>
      </c>
      <c r="F26" s="76">
        <f>分析係数表!C29</f>
        <v>0.73364739989128469</v>
      </c>
      <c r="G26" s="77">
        <f t="shared" si="1"/>
        <v>0.35054824568184245</v>
      </c>
      <c r="H26" s="77">
        <v>0.54547078591333753</v>
      </c>
      <c r="I26" s="77">
        <f t="shared" si="2"/>
        <v>0.54547078591333753</v>
      </c>
      <c r="J26" s="76">
        <f>分析係数表!G29</f>
        <v>0.26009380097879281</v>
      </c>
      <c r="K26" s="78">
        <f t="shared" si="3"/>
        <v>0.1418735700310893</v>
      </c>
      <c r="L26" s="79"/>
      <c r="M26" s="80"/>
      <c r="N26" s="81">
        <f>分析係数表!H29</f>
        <v>1.0137524557956778E-2</v>
      </c>
      <c r="O26" s="82">
        <f t="shared" si="4"/>
        <v>0.24748733636960063</v>
      </c>
      <c r="P26" s="76">
        <f>分析係数表!C29</f>
        <v>0.73364739989128469</v>
      </c>
      <c r="Q26" s="82">
        <f t="shared" si="5"/>
        <v>0.18156844083357729</v>
      </c>
      <c r="R26" s="83">
        <v>0.29953124965080091</v>
      </c>
      <c r="S26" s="84">
        <f t="shared" si="6"/>
        <v>0.84500203556413844</v>
      </c>
      <c r="T26" s="85">
        <f>分析係数表!F29</f>
        <v>0.41032830342577487</v>
      </c>
      <c r="U26" s="86">
        <f t="shared" si="7"/>
        <v>0.34672825164435922</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投入係数表!F27</f>
        <v>3.4129692832764505E-3</v>
      </c>
      <c r="E27" s="77">
        <f t="shared" si="0"/>
        <v>0.34129692832764508</v>
      </c>
      <c r="F27" s="76">
        <f>分析係数表!C30</f>
        <v>1</v>
      </c>
      <c r="G27" s="77">
        <f t="shared" si="1"/>
        <v>0.34129692832764508</v>
      </c>
      <c r="H27" s="77">
        <v>0.39098837139935244</v>
      </c>
      <c r="I27" s="77">
        <f t="shared" si="2"/>
        <v>0.39098837139935244</v>
      </c>
      <c r="J27" s="76">
        <f>分析係数表!G30</f>
        <v>0.34455785557569396</v>
      </c>
      <c r="K27" s="78">
        <f t="shared" si="3"/>
        <v>0.13471811480439386</v>
      </c>
      <c r="L27" s="79"/>
      <c r="M27" s="80"/>
      <c r="N27" s="81">
        <f>分析係数表!H30</f>
        <v>0</v>
      </c>
      <c r="O27" s="82">
        <f t="shared" si="4"/>
        <v>0</v>
      </c>
      <c r="P27" s="76">
        <f>分析係数表!C30</f>
        <v>1</v>
      </c>
      <c r="Q27" s="82">
        <f t="shared" si="5"/>
        <v>0</v>
      </c>
      <c r="R27" s="83">
        <v>6.0565134106739568E-2</v>
      </c>
      <c r="S27" s="84">
        <f t="shared" si="6"/>
        <v>0.45155350550609202</v>
      </c>
      <c r="T27" s="85">
        <f>分析係数表!F30</f>
        <v>0.43861490031479539</v>
      </c>
      <c r="U27" s="86">
        <f t="shared" si="7"/>
        <v>0.19805809580435096</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投入係数表!F28</f>
        <v>4.8464163822525594E-2</v>
      </c>
      <c r="E28" s="77">
        <f t="shared" si="0"/>
        <v>4.846416382252559</v>
      </c>
      <c r="F28" s="76">
        <f>分析係数表!C31</f>
        <v>8.5246870996353641E-2</v>
      </c>
      <c r="G28" s="77">
        <f t="shared" si="1"/>
        <v>0.41314183213249883</v>
      </c>
      <c r="H28" s="77">
        <v>0.431062029449096</v>
      </c>
      <c r="I28" s="77">
        <f t="shared" si="2"/>
        <v>0.431062029449096</v>
      </c>
      <c r="J28" s="76">
        <f>分析係数表!G31</f>
        <v>7.1346375143843496E-2</v>
      </c>
      <c r="K28" s="78">
        <f t="shared" si="3"/>
        <v>3.0754713263341716E-2</v>
      </c>
      <c r="L28" s="79"/>
      <c r="M28" s="80"/>
      <c r="N28" s="81">
        <f>分析係数表!H31</f>
        <v>2.2093741229301151E-2</v>
      </c>
      <c r="O28" s="82">
        <f t="shared" si="4"/>
        <v>0.53937439421414624</v>
      </c>
      <c r="P28" s="76">
        <f>分析係数表!C31</f>
        <v>8.5246870996353641E-2</v>
      </c>
      <c r="Q28" s="82">
        <f t="shared" si="5"/>
        <v>4.5979979402309717E-2</v>
      </c>
      <c r="R28" s="83">
        <v>6.2791779030900718E-2</v>
      </c>
      <c r="S28" s="84">
        <f t="shared" si="6"/>
        <v>0.49385380847999671</v>
      </c>
      <c r="T28" s="85">
        <f>分析係数表!F31</f>
        <v>0.34637514384349827</v>
      </c>
      <c r="U28" s="86">
        <f t="shared" si="7"/>
        <v>0.1710586839499183</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投入係数表!F29</f>
        <v>3.4129692832764505E-3</v>
      </c>
      <c r="E29" s="77">
        <f t="shared" si="0"/>
        <v>0.34129692832764508</v>
      </c>
      <c r="F29" s="76">
        <f>分析係数表!C32</f>
        <v>0.30214830214830213</v>
      </c>
      <c r="G29" s="77">
        <f t="shared" si="1"/>
        <v>0.10312228742262872</v>
      </c>
      <c r="H29" s="77">
        <v>0.11342776481092197</v>
      </c>
      <c r="I29" s="77">
        <f t="shared" si="2"/>
        <v>0.11342776481092197</v>
      </c>
      <c r="J29" s="76">
        <f>分析係数表!G32</f>
        <v>0.14123006833712984</v>
      </c>
      <c r="K29" s="78">
        <f t="shared" si="3"/>
        <v>1.60194109755744E-2</v>
      </c>
      <c r="L29" s="79"/>
      <c r="M29" s="80"/>
      <c r="N29" s="81">
        <f>分析係数表!H32</f>
        <v>6.1970249789503225E-3</v>
      </c>
      <c r="O29" s="82">
        <f t="shared" si="4"/>
        <v>0.15128793984055319</v>
      </c>
      <c r="P29" s="76">
        <f>分析係数表!C32</f>
        <v>0.30214830214830213</v>
      </c>
      <c r="Q29" s="82">
        <f t="shared" si="5"/>
        <v>4.5711394158337623E-2</v>
      </c>
      <c r="R29" s="83">
        <v>5.9406656198272817E-2</v>
      </c>
      <c r="S29" s="84">
        <f t="shared" si="6"/>
        <v>0.17283442100919477</v>
      </c>
      <c r="T29" s="85">
        <f>分析係数表!F32</f>
        <v>0.48519362186788156</v>
      </c>
      <c r="U29" s="86">
        <f t="shared" si="7"/>
        <v>8.38581587128895E-2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投入係数表!F30</f>
        <v>2.7303754266211604E-3</v>
      </c>
      <c r="E30" s="77">
        <f t="shared" si="0"/>
        <v>0.27303754266211605</v>
      </c>
      <c r="F30" s="76">
        <f>分析係数表!C33</f>
        <v>0.62789160608063455</v>
      </c>
      <c r="G30" s="77">
        <f t="shared" si="1"/>
        <v>0.17143798118242581</v>
      </c>
      <c r="H30" s="77">
        <v>0.2104481597186505</v>
      </c>
      <c r="I30" s="77">
        <f t="shared" si="2"/>
        <v>0.2104481597186505</v>
      </c>
      <c r="J30" s="76">
        <f>分析係数表!G33</f>
        <v>0.50525210084033612</v>
      </c>
      <c r="K30" s="78">
        <f t="shared" si="3"/>
        <v>0.10632937481583075</v>
      </c>
      <c r="L30" s="79"/>
      <c r="M30" s="80"/>
      <c r="N30" s="81">
        <f>分析係数表!H33</f>
        <v>9.5425203480213302E-4</v>
      </c>
      <c r="O30" s="82">
        <f t="shared" si="4"/>
        <v>2.3296150156606927E-2</v>
      </c>
      <c r="P30" s="76">
        <f>分析係数表!C33</f>
        <v>0.62789160608063455</v>
      </c>
      <c r="Q30" s="82">
        <f t="shared" si="5"/>
        <v>1.4627457137327549E-2</v>
      </c>
      <c r="R30" s="83">
        <v>6.4222681077556326E-2</v>
      </c>
      <c r="S30" s="84">
        <f t="shared" si="6"/>
        <v>0.27467084079620685</v>
      </c>
      <c r="T30" s="85">
        <f>分析係数表!F33</f>
        <v>0.63235294117647056</v>
      </c>
      <c r="U30" s="86">
        <f t="shared" si="7"/>
        <v>0.17368891403289549</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投入係数表!F31</f>
        <v>2.6621160409556314E-2</v>
      </c>
      <c r="E31" s="77">
        <f t="shared" si="0"/>
        <v>2.6621160409556315</v>
      </c>
      <c r="F31" s="76">
        <f>分析係数表!C34</f>
        <v>0.27565714917493578</v>
      </c>
      <c r="G31" s="77">
        <f t="shared" si="1"/>
        <v>0.73383131862269591</v>
      </c>
      <c r="H31" s="77">
        <v>0.85637562646189658</v>
      </c>
      <c r="I31" s="77">
        <f t="shared" si="2"/>
        <v>0.85637562646189658</v>
      </c>
      <c r="J31" s="76">
        <f>分析係数表!G34</f>
        <v>0.42483061710309467</v>
      </c>
      <c r="K31" s="78">
        <f t="shared" si="3"/>
        <v>0.36381458586185683</v>
      </c>
      <c r="L31" s="79"/>
      <c r="M31" s="80"/>
      <c r="N31" s="81">
        <f>分析係数表!H34</f>
        <v>0.15684535503788941</v>
      </c>
      <c r="O31" s="82">
        <f t="shared" si="4"/>
        <v>3.8290648686818276</v>
      </c>
      <c r="P31" s="76">
        <f>分析係数表!C34</f>
        <v>0.27565714917493578</v>
      </c>
      <c r="Q31" s="82">
        <f t="shared" si="5"/>
        <v>1.0555091057067325</v>
      </c>
      <c r="R31" s="83">
        <v>1.1881336031846597</v>
      </c>
      <c r="S31" s="84">
        <f t="shared" si="6"/>
        <v>2.0445092296465561</v>
      </c>
      <c r="T31" s="85">
        <f>分析係数表!F34</f>
        <v>0.69468351339803458</v>
      </c>
      <c r="U31" s="86">
        <f t="shared" si="7"/>
        <v>1.4202868548255787</v>
      </c>
      <c r="V31" s="87">
        <f>分析係数表!D34</f>
        <v>0.20460233168528352</v>
      </c>
      <c r="W31" s="167">
        <f t="shared" si="8"/>
        <v>0</v>
      </c>
      <c r="X31" s="76">
        <f>分析係数表!E34</f>
        <v>0.14466214978941586</v>
      </c>
      <c r="Y31" s="166">
        <f t="shared" si="9"/>
        <v>0</v>
      </c>
    </row>
    <row r="32" spans="1:25" x14ac:dyDescent="0.2">
      <c r="A32" s="6" t="s">
        <v>20</v>
      </c>
      <c r="B32" s="5" t="s">
        <v>37</v>
      </c>
      <c r="C32" s="90"/>
      <c r="D32" s="76">
        <f>投入係数表!F32</f>
        <v>5.1194539249146756E-2</v>
      </c>
      <c r="E32" s="77">
        <f t="shared" si="0"/>
        <v>5.1194539249146755</v>
      </c>
      <c r="F32" s="76">
        <f>分析係数表!C35</f>
        <v>1</v>
      </c>
      <c r="G32" s="77">
        <f t="shared" si="1"/>
        <v>5.1194539249146755</v>
      </c>
      <c r="H32" s="77">
        <v>5.562555413662551</v>
      </c>
      <c r="I32" s="77">
        <f t="shared" si="2"/>
        <v>5.562555413662551</v>
      </c>
      <c r="J32" s="76">
        <f>分析係数表!G35</f>
        <v>0.31381419117031079</v>
      </c>
      <c r="K32" s="78">
        <f t="shared" si="3"/>
        <v>1.7456088279785469</v>
      </c>
      <c r="L32" s="79"/>
      <c r="M32" s="80"/>
      <c r="N32" s="81">
        <f>分析係数表!H35</f>
        <v>5.8153241650294694E-2</v>
      </c>
      <c r="O32" s="82">
        <f t="shared" si="4"/>
        <v>1.4196947977791043</v>
      </c>
      <c r="P32" s="76">
        <f>分析係数表!C35</f>
        <v>1</v>
      </c>
      <c r="Q32" s="82">
        <f t="shared" si="5"/>
        <v>1.4196947977791043</v>
      </c>
      <c r="R32" s="83">
        <v>1.8345392183666795</v>
      </c>
      <c r="S32" s="84">
        <f t="shared" si="6"/>
        <v>7.3970946320292308</v>
      </c>
      <c r="T32" s="85">
        <f>分析係数表!F35</f>
        <v>0.63575437714668681</v>
      </c>
      <c r="U32" s="86">
        <f t="shared" si="7"/>
        <v>4.7027352904808444</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投入係数表!F33</f>
        <v>8.1911262798634813E-3</v>
      </c>
      <c r="E33" s="77">
        <f t="shared" si="0"/>
        <v>0.8191126279863481</v>
      </c>
      <c r="F33" s="76">
        <f>分析係数表!C36</f>
        <v>0.71183260362767953</v>
      </c>
      <c r="G33" s="77">
        <f t="shared" si="1"/>
        <v>0.58307107464383301</v>
      </c>
      <c r="H33" s="77">
        <v>0.73650205684772208</v>
      </c>
      <c r="I33" s="77">
        <f t="shared" si="2"/>
        <v>0.73650205684772208</v>
      </c>
      <c r="J33" s="76">
        <f>分析係数表!G36</f>
        <v>2.303890306122449E-2</v>
      </c>
      <c r="K33" s="78">
        <f t="shared" si="3"/>
        <v>1.6968199492107119E-2</v>
      </c>
      <c r="L33" s="79"/>
      <c r="M33" s="80"/>
      <c r="N33" s="81">
        <f>分析係数表!H36</f>
        <v>0.16821779399382542</v>
      </c>
      <c r="O33" s="82">
        <f t="shared" si="4"/>
        <v>4.1067001640776253</v>
      </c>
      <c r="P33" s="76">
        <f>分析係数表!C36</f>
        <v>0.71183260362767953</v>
      </c>
      <c r="Q33" s="82">
        <f t="shared" si="5"/>
        <v>2.9232830701135946</v>
      </c>
      <c r="R33" s="83">
        <v>3.0751280634248732</v>
      </c>
      <c r="S33" s="84">
        <f t="shared" si="6"/>
        <v>3.8116301202725955</v>
      </c>
      <c r="T33" s="85">
        <f>分析係数表!F36</f>
        <v>0.87794961734693877</v>
      </c>
      <c r="U33" s="86">
        <f t="shared" si="7"/>
        <v>3.3464192055613915</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投入係数表!F34</f>
        <v>2.4573378839590442E-2</v>
      </c>
      <c r="E34" s="77">
        <f t="shared" si="0"/>
        <v>2.4573378839590441</v>
      </c>
      <c r="F34" s="76">
        <f>分析係数表!C37</f>
        <v>0.53618737957610785</v>
      </c>
      <c r="G34" s="77">
        <f t="shared" si="1"/>
        <v>1.3175935607330975</v>
      </c>
      <c r="H34" s="77">
        <v>1.6291098626818172</v>
      </c>
      <c r="I34" s="77">
        <f t="shared" si="2"/>
        <v>1.6291098626818172</v>
      </c>
      <c r="J34" s="76">
        <f>分析係数表!G37</f>
        <v>0.49029596047068413</v>
      </c>
      <c r="K34" s="78">
        <f t="shared" si="3"/>
        <v>0.79874598483584591</v>
      </c>
      <c r="L34" s="79"/>
      <c r="M34" s="80"/>
      <c r="N34" s="81">
        <f>分析係数表!H37</f>
        <v>4.9362896435587986E-2</v>
      </c>
      <c r="O34" s="82">
        <f t="shared" si="4"/>
        <v>1.205096143983537</v>
      </c>
      <c r="P34" s="76">
        <f>分析係数表!C37</f>
        <v>0.53618737957610785</v>
      </c>
      <c r="Q34" s="82">
        <f t="shared" si="5"/>
        <v>0.6461573435798047</v>
      </c>
      <c r="R34" s="83">
        <v>0.85162770775901742</v>
      </c>
      <c r="S34" s="84">
        <f t="shared" si="6"/>
        <v>2.4807375704408345</v>
      </c>
      <c r="T34" s="85">
        <f>分析係数表!F37</f>
        <v>0.71575569252712545</v>
      </c>
      <c r="U34" s="86">
        <f t="shared" si="7"/>
        <v>1.7756020377089381</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投入係数表!F35</f>
        <v>9.5563139931740607E-3</v>
      </c>
      <c r="E35" s="77">
        <f t="shared" si="0"/>
        <v>0.95563139931740604</v>
      </c>
      <c r="F35" s="76">
        <f>分析係数表!C38</f>
        <v>4.5765302018820897E-2</v>
      </c>
      <c r="G35" s="77">
        <f t="shared" si="1"/>
        <v>4.373475960842952E-2</v>
      </c>
      <c r="H35" s="77">
        <v>7.271621664093976E-2</v>
      </c>
      <c r="I35" s="77">
        <f t="shared" si="2"/>
        <v>7.271621664093976E-2</v>
      </c>
      <c r="J35" s="76">
        <f>分析係数表!G38</f>
        <v>0.29880478087649404</v>
      </c>
      <c r="K35" s="78">
        <f t="shared" si="3"/>
        <v>2.1727953179563674E-2</v>
      </c>
      <c r="L35" s="79"/>
      <c r="M35" s="80"/>
      <c r="N35" s="81">
        <f>分析係数表!H38</f>
        <v>4.3266909907381419E-2</v>
      </c>
      <c r="O35" s="82">
        <f t="shared" si="4"/>
        <v>1.0562748553360364</v>
      </c>
      <c r="P35" s="76">
        <f>分析係数表!C38</f>
        <v>4.5765302018820897E-2</v>
      </c>
      <c r="Q35" s="82">
        <f t="shared" si="5"/>
        <v>4.8340737769340059E-2</v>
      </c>
      <c r="R35" s="83">
        <v>6.5202766032959242E-2</v>
      </c>
      <c r="S35" s="84">
        <f t="shared" si="6"/>
        <v>0.13791898267389902</v>
      </c>
      <c r="T35" s="85">
        <f>分析係数表!F38</f>
        <v>0.49667994687915007</v>
      </c>
      <c r="U35" s="86">
        <f t="shared" si="7"/>
        <v>6.8501592988098575E-2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投入係数表!F36</f>
        <v>0</v>
      </c>
      <c r="E36" s="77">
        <f t="shared" si="0"/>
        <v>0</v>
      </c>
      <c r="F36" s="76">
        <f>分析係数表!C39</f>
        <v>1</v>
      </c>
      <c r="G36" s="77">
        <f t="shared" si="1"/>
        <v>0</v>
      </c>
      <c r="H36" s="77">
        <v>0.34661767239346053</v>
      </c>
      <c r="I36" s="77">
        <f t="shared" si="2"/>
        <v>0.34661767239346053</v>
      </c>
      <c r="J36" s="76">
        <f>分析係数表!G39</f>
        <v>0.34650769117538827</v>
      </c>
      <c r="K36" s="78">
        <f t="shared" si="3"/>
        <v>0.12010568938164512</v>
      </c>
      <c r="L36" s="79"/>
      <c r="M36" s="80"/>
      <c r="N36" s="81">
        <f>分析係数表!H39</f>
        <v>3.8057816446814483E-3</v>
      </c>
      <c r="O36" s="82">
        <f t="shared" si="4"/>
        <v>9.2910528271644088E-2</v>
      </c>
      <c r="P36" s="76">
        <f>分析係数表!C39</f>
        <v>1</v>
      </c>
      <c r="Q36" s="82">
        <f t="shared" si="5"/>
        <v>9.2910528271644088E-2</v>
      </c>
      <c r="R36" s="83">
        <v>0.32625906099033136</v>
      </c>
      <c r="S36" s="84">
        <f t="shared" si="6"/>
        <v>0.67287673338379195</v>
      </c>
      <c r="T36" s="85">
        <f>分析係数表!F39</f>
        <v>0.69721056892617939</v>
      </c>
      <c r="U36" s="86">
        <f t="shared" si="7"/>
        <v>0.46913677009970273</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投入係数表!F37</f>
        <v>0</v>
      </c>
      <c r="E37" s="77">
        <f t="shared" si="0"/>
        <v>0</v>
      </c>
      <c r="F37" s="76">
        <f>分析係数表!C40</f>
        <v>0.81742190937087544</v>
      </c>
      <c r="G37" s="77">
        <f t="shared" si="1"/>
        <v>0</v>
      </c>
      <c r="H37" s="77">
        <v>2.5645290521703525E-3</v>
      </c>
      <c r="I37" s="77">
        <f t="shared" si="2"/>
        <v>2.5645290521703525E-3</v>
      </c>
      <c r="J37" s="76">
        <f>分析係数表!G40</f>
        <v>0.56450715973863475</v>
      </c>
      <c r="K37" s="78">
        <f t="shared" si="3"/>
        <v>1.4476950113078988E-3</v>
      </c>
      <c r="L37" s="79"/>
      <c r="M37" s="80"/>
      <c r="N37" s="81">
        <f>分析係数表!H40</f>
        <v>3.0412573673870333E-2</v>
      </c>
      <c r="O37" s="82">
        <f t="shared" si="4"/>
        <v>0.74246200910880189</v>
      </c>
      <c r="P37" s="76">
        <f>分析係数表!C40</f>
        <v>0.81742190937087544</v>
      </c>
      <c r="Q37" s="82">
        <f t="shared" si="5"/>
        <v>0.60690471312105321</v>
      </c>
      <c r="R37" s="83">
        <v>0.60861346261501947</v>
      </c>
      <c r="S37" s="84">
        <f t="shared" si="6"/>
        <v>0.61117799166718978</v>
      </c>
      <c r="T37" s="85">
        <f>分析係数表!F40</f>
        <v>0.75483108577783953</v>
      </c>
      <c r="U37" s="86">
        <f t="shared" si="7"/>
        <v>0.46133614705366421</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投入係数表!F38</f>
        <v>0</v>
      </c>
      <c r="E38" s="77">
        <f t="shared" si="0"/>
        <v>0</v>
      </c>
      <c r="F38" s="76">
        <f>分析係数表!C41</f>
        <v>0.72941623882867468</v>
      </c>
      <c r="G38" s="77">
        <f t="shared" si="1"/>
        <v>0</v>
      </c>
      <c r="H38" s="77">
        <v>3.4680865338651062E-3</v>
      </c>
      <c r="I38" s="77">
        <f t="shared" si="2"/>
        <v>3.4680865338651062E-3</v>
      </c>
      <c r="J38" s="76">
        <f>分析係数表!G41</f>
        <v>0.453348349649138</v>
      </c>
      <c r="K38" s="78">
        <f t="shared" si="3"/>
        <v>1.5722513065681452E-3</v>
      </c>
      <c r="L38" s="79"/>
      <c r="M38" s="80"/>
      <c r="N38" s="81">
        <f>分析係数表!H41</f>
        <v>5.191131069323604E-2</v>
      </c>
      <c r="O38" s="82">
        <f t="shared" si="4"/>
        <v>1.2673105685194168</v>
      </c>
      <c r="P38" s="76">
        <f>分析係数表!C41</f>
        <v>0.72941623882867468</v>
      </c>
      <c r="Q38" s="82">
        <f t="shared" si="5"/>
        <v>0.9243969083172624</v>
      </c>
      <c r="R38" s="83">
        <v>0.94062934962083022</v>
      </c>
      <c r="S38" s="84">
        <f t="shared" si="6"/>
        <v>0.94409743615469532</v>
      </c>
      <c r="T38" s="85">
        <f>分析係数表!F41</f>
        <v>0.55271593173351818</v>
      </c>
      <c r="U38" s="86">
        <f t="shared" si="7"/>
        <v>0.52181769407146816</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投入係数表!F39</f>
        <v>2.7303754266211604E-3</v>
      </c>
      <c r="E39" s="77">
        <f>$C$8*D39</f>
        <v>0.27303754266211605</v>
      </c>
      <c r="F39" s="76">
        <f>分析係数表!C42</f>
        <v>0.64552736982643522</v>
      </c>
      <c r="G39" s="77">
        <f>E39*F39</f>
        <v>0.17625320677854886</v>
      </c>
      <c r="H39" s="77">
        <v>0.19787903267771279</v>
      </c>
      <c r="I39" s="77">
        <f>C39+H39</f>
        <v>0.19787903267771279</v>
      </c>
      <c r="J39" s="76">
        <f>分析係数表!G42</f>
        <v>0.48562628336755648</v>
      </c>
      <c r="K39" s="78">
        <f>I39*J39</f>
        <v>9.6095259195644919E-2</v>
      </c>
      <c r="L39" s="79"/>
      <c r="M39" s="80"/>
      <c r="N39" s="81">
        <f>分析係数表!H42</f>
        <v>1.1765366264383946E-2</v>
      </c>
      <c r="O39" s="82">
        <f t="shared" si="4"/>
        <v>0.2872278278132242</v>
      </c>
      <c r="P39" s="76">
        <f>分析係数表!C42</f>
        <v>0.64552736982643522</v>
      </c>
      <c r="Q39" s="82">
        <f>O39*P39</f>
        <v>0.18541342422923082</v>
      </c>
      <c r="R39" s="83">
        <v>0.1994672590759726</v>
      </c>
      <c r="S39" s="84">
        <f>I39+R39</f>
        <v>0.39734629175368541</v>
      </c>
      <c r="T39" s="85">
        <f>分析係数表!F42</f>
        <v>0.5462012320328542</v>
      </c>
      <c r="U39" s="86">
        <f t="shared" si="7"/>
        <v>0.21703103409954891</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投入係数表!F40</f>
        <v>6.1433447098976107E-2</v>
      </c>
      <c r="E40" s="77">
        <f>$C$8*D40</f>
        <v>6.1433447098976108</v>
      </c>
      <c r="F40" s="76">
        <f>分析係数表!C43</f>
        <v>0.44974585997704541</v>
      </c>
      <c r="G40" s="77">
        <f>E40*F40</f>
        <v>2.7629438496883334</v>
      </c>
      <c r="H40" s="77">
        <v>3.4514386311896055</v>
      </c>
      <c r="I40" s="77">
        <f>C40+H40</f>
        <v>3.4514386311896055</v>
      </c>
      <c r="J40" s="76">
        <f>分析係数表!G43</f>
        <v>0.36430023338101331</v>
      </c>
      <c r="K40" s="78">
        <f>I40*J40</f>
        <v>1.2573598988426185</v>
      </c>
      <c r="L40" s="79"/>
      <c r="M40" s="80"/>
      <c r="N40" s="81">
        <f>分析係数表!H43</f>
        <v>3.2949761436991298E-2</v>
      </c>
      <c r="O40" s="82">
        <f t="shared" si="4"/>
        <v>0.80440236128989795</v>
      </c>
      <c r="P40" s="76">
        <f>分析係数表!C43</f>
        <v>0.44974585997704541</v>
      </c>
      <c r="Q40" s="82">
        <f>O40*P40</f>
        <v>0.36177663174589114</v>
      </c>
      <c r="R40" s="83">
        <v>0.72355207559549928</v>
      </c>
      <c r="S40" s="84">
        <f>I40+R40</f>
        <v>4.1749907067851044</v>
      </c>
      <c r="T40" s="85">
        <f>分析係数表!F43</f>
        <v>0.57336445080177667</v>
      </c>
      <c r="U40" s="86">
        <f t="shared" si="7"/>
        <v>2.393791253698363</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投入係数表!F41</f>
        <v>0</v>
      </c>
      <c r="E41" s="77">
        <f>$C$8*D41</f>
        <v>0</v>
      </c>
      <c r="F41" s="76">
        <f>分析係数表!C44</f>
        <v>0.68535687071374141</v>
      </c>
      <c r="G41" s="77">
        <f>E41*F41</f>
        <v>0</v>
      </c>
      <c r="H41" s="77">
        <v>6.1955205199469765E-3</v>
      </c>
      <c r="I41" s="77">
        <f>C41+H41</f>
        <v>6.1955205199469765E-3</v>
      </c>
      <c r="J41" s="76">
        <f>分析係数表!G44</f>
        <v>0.27039319248826293</v>
      </c>
      <c r="K41" s="78">
        <f>I41*J41</f>
        <v>1.6752265725150056E-3</v>
      </c>
      <c r="L41" s="79"/>
      <c r="M41" s="80"/>
      <c r="N41" s="81">
        <f>分析係数表!H44</f>
        <v>0.11684535503788943</v>
      </c>
      <c r="O41" s="82">
        <f t="shared" si="4"/>
        <v>2.8525450685878222</v>
      </c>
      <c r="P41" s="76">
        <f>分析係数表!C44</f>
        <v>0.68535687071374141</v>
      </c>
      <c r="Q41" s="82">
        <f>O41*P41</f>
        <v>1.9550113617772646</v>
      </c>
      <c r="R41" s="83">
        <v>1.9916100729425843</v>
      </c>
      <c r="S41" s="84">
        <f>I41+R41</f>
        <v>1.9978055934625312</v>
      </c>
      <c r="T41" s="85">
        <f>分析係数表!F44</f>
        <v>0.52366979655712054</v>
      </c>
      <c r="U41" s="86">
        <f t="shared" si="7"/>
        <v>1.0461904486892011</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投入係数表!F42</f>
        <v>2.0477815699658703E-3</v>
      </c>
      <c r="E42" s="77">
        <f>$C$8*D42</f>
        <v>0.20477815699658702</v>
      </c>
      <c r="F42" s="76">
        <f>分析係数表!C45</f>
        <v>1</v>
      </c>
      <c r="G42" s="77">
        <f>E42*F42</f>
        <v>0.20477815699658702</v>
      </c>
      <c r="H42" s="77">
        <v>0.32292137052762976</v>
      </c>
      <c r="I42" s="77">
        <f>C42+H42</f>
        <v>0.32292137052762976</v>
      </c>
      <c r="J42" s="76">
        <f>分析係数表!G45</f>
        <v>0</v>
      </c>
      <c r="K42" s="78">
        <f>I42*J42</f>
        <v>0</v>
      </c>
      <c r="L42" s="79"/>
      <c r="M42" s="80"/>
      <c r="N42" s="81">
        <f>分析係数表!H45</f>
        <v>0</v>
      </c>
      <c r="O42" s="82">
        <f t="shared" si="4"/>
        <v>0</v>
      </c>
      <c r="P42" s="76">
        <f>分析係数表!C45</f>
        <v>1</v>
      </c>
      <c r="Q42" s="82">
        <f>O42*P42</f>
        <v>0</v>
      </c>
      <c r="R42" s="83">
        <v>7.8011545484135053E-2</v>
      </c>
      <c r="S42" s="84">
        <f>I42+R42</f>
        <v>0.40093291601176484</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1.7064846416382253E-2</v>
      </c>
      <c r="E43" s="77">
        <f>$C$8*D43</f>
        <v>1.7064846416382253</v>
      </c>
      <c r="F43" s="76">
        <f>分析係数表!C46</f>
        <v>1</v>
      </c>
      <c r="G43" s="77">
        <f>E43*F43</f>
        <v>1.7064846416382253</v>
      </c>
      <c r="H43" s="77">
        <v>1.8282106385117622</v>
      </c>
      <c r="I43" s="77">
        <f>C43+H43</f>
        <v>1.8282106385117622</v>
      </c>
      <c r="J43" s="76">
        <f>分析係数表!G46</f>
        <v>9.2635479388605835E-3</v>
      </c>
      <c r="K43" s="78">
        <f>I43*J43</f>
        <v>1.6935716892188625E-2</v>
      </c>
      <c r="L43" s="79"/>
      <c r="M43" s="80"/>
      <c r="N43" s="81">
        <f>分析係数表!H46</f>
        <v>4.7106371035644121E-2</v>
      </c>
      <c r="O43" s="82">
        <f t="shared" si="4"/>
        <v>1.1500076006720312</v>
      </c>
      <c r="P43" s="76">
        <f>分析係数表!C46</f>
        <v>1</v>
      </c>
      <c r="Q43" s="82">
        <f>O43*P43</f>
        <v>1.1500076006720312</v>
      </c>
      <c r="R43" s="83">
        <v>1.2307804938264963</v>
      </c>
      <c r="S43" s="84">
        <f>I43+R43</f>
        <v>3.0589911323382584</v>
      </c>
      <c r="T43" s="85">
        <f>分析係数表!F46</f>
        <v>0.31310792033348772</v>
      </c>
      <c r="U43" s="86">
        <f t="shared" si="7"/>
        <v>0.95779435176501282</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投入係数表!F44</f>
        <v>0.36928327645051195</v>
      </c>
      <c r="E44" s="91">
        <f>SUM(E5:E43)</f>
        <v>36.928327645051198</v>
      </c>
      <c r="F44" s="92">
        <f>分析係数表!C47</f>
        <v>0.38982283979167087</v>
      </c>
      <c r="G44" s="91">
        <f>SUM(G5:G43)</f>
        <v>14.88636454942702</v>
      </c>
      <c r="H44" s="91">
        <f>SUM(H5:H43)</f>
        <v>18.030505390406837</v>
      </c>
      <c r="I44" s="91">
        <f>SUM(I5:I43)</f>
        <v>118.03050539040682</v>
      </c>
      <c r="J44" s="92">
        <f>分析係数表!G47</f>
        <v>0.23326731469175374</v>
      </c>
      <c r="K44" s="93">
        <f>SUM(K5:K43)</f>
        <v>38.936196175997033</v>
      </c>
      <c r="L44" s="94">
        <f>最終需要_まとめ!$L$33</f>
        <v>0.627</v>
      </c>
      <c r="M44" s="91">
        <f>K44*L44</f>
        <v>24.41299500235014</v>
      </c>
      <c r="N44" s="95">
        <f>分析係数表!H47</f>
        <v>1</v>
      </c>
      <c r="O44" s="96">
        <f>SUM(O5:O43)</f>
        <v>24.41299500235014</v>
      </c>
      <c r="P44" s="92">
        <f>分析係数表!C47</f>
        <v>0.38982283979167087</v>
      </c>
      <c r="Q44" s="96">
        <f>SUM(Q5:Q43)</f>
        <v>12.685401400884141</v>
      </c>
      <c r="R44" s="91">
        <f>SUM(R5:R43)</f>
        <v>15.006059071765833</v>
      </c>
      <c r="S44" s="97">
        <f>SUM(S5:S43)</f>
        <v>133.03656446217266</v>
      </c>
      <c r="T44" s="98">
        <f>分析係数表!F47</f>
        <v>0.43488259974461208</v>
      </c>
      <c r="U44" s="99">
        <f>SUM(U5:U43)</f>
        <v>75.063222361607401</v>
      </c>
      <c r="V44" s="100">
        <f>分析係数表!D47</f>
        <v>5.7416673181664192E-2</v>
      </c>
      <c r="W44" s="164">
        <f>SUM(W5:W43)</f>
        <v>3</v>
      </c>
      <c r="X44" s="92">
        <f>分析係数表!E47</f>
        <v>4.8986266385218774E-2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2015年加東市産業連関表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0.18903724525650034</v>
      </c>
      <c r="E5" s="77">
        <f t="shared" ref="E5:E38" si="0">$C$9*D5</f>
        <v>18.903724525650034</v>
      </c>
      <c r="F5" s="76">
        <f>分析係数表!C8</f>
        <v>0.24707259953161598</v>
      </c>
      <c r="G5" s="77">
        <f t="shared" ref="G5:G38" si="1">E5*F5</f>
        <v>4.6705923593819181</v>
      </c>
      <c r="H5" s="77">
        <f t="array" ref="H5:H43">MMULT(逆行列係数!C5:AO43,'5'!G5:G43)</f>
        <v>5.041028486790748</v>
      </c>
      <c r="I5" s="77">
        <f t="shared" ref="I5:I38" si="2">C5+H5</f>
        <v>5.041028486790748</v>
      </c>
      <c r="J5" s="76">
        <f>分析係数表!G8</f>
        <v>0.12001140250855188</v>
      </c>
      <c r="K5" s="78">
        <f t="shared" ref="K5:K38" si="3">I5*J5</f>
        <v>0.60498089878532069</v>
      </c>
      <c r="L5" s="79" t="s">
        <v>180</v>
      </c>
      <c r="M5" s="80" t="s">
        <v>180</v>
      </c>
      <c r="N5" s="81">
        <f>分析係数表!H8</f>
        <v>1.0676396295256806E-2</v>
      </c>
      <c r="O5" s="82">
        <f t="shared" ref="O5:O43" si="4">$M$44*N5</f>
        <v>0.12342430329764505</v>
      </c>
      <c r="P5" s="76">
        <f>分析係数表!C8</f>
        <v>0.24707259953161598</v>
      </c>
      <c r="Q5" s="82">
        <f t="shared" ref="Q5:Q38" si="5">O5*P5</f>
        <v>3.0494763461127766E-2</v>
      </c>
      <c r="R5" s="83">
        <f t="array" ref="R5:R43">MMULT(逆行列係数!C5:AO43,'5'!Q5:Q43)</f>
        <v>4.7671584926813337E-2</v>
      </c>
      <c r="S5" s="84">
        <f t="shared" ref="S5:S38" si="6">I5+R5</f>
        <v>5.088700071717561</v>
      </c>
      <c r="T5" s="85">
        <f>分析係数表!F8</f>
        <v>0.45011402508551879</v>
      </c>
      <c r="U5" s="86">
        <f t="shared" ref="U5:U43" si="7">S5*T5</f>
        <v>2.2904952717337594</v>
      </c>
      <c r="V5" s="87">
        <f>分析係数表!D8</f>
        <v>0.3184150513112885</v>
      </c>
      <c r="W5" s="167">
        <f t="shared" ref="W5:W43" si="8">ROUND(S5*V5,0)</f>
        <v>2</v>
      </c>
      <c r="X5" s="76">
        <f>分析係数表!E8</f>
        <v>0.16220068415051311</v>
      </c>
      <c r="Y5" s="166">
        <f t="shared" ref="Y5:Y43" si="9">ROUND(S5*X5,0)</f>
        <v>1</v>
      </c>
    </row>
    <row r="6" spans="1:25" x14ac:dyDescent="0.2">
      <c r="A6" s="6" t="s">
        <v>219</v>
      </c>
      <c r="B6" s="5" t="s">
        <v>265</v>
      </c>
      <c r="C6" s="90"/>
      <c r="D6" s="76">
        <f>投入係数表!G6</f>
        <v>4.2945264308581245E-4</v>
      </c>
      <c r="E6" s="77">
        <f t="shared" si="0"/>
        <v>4.2945264308581248E-2</v>
      </c>
      <c r="F6" s="76">
        <f>分析係数表!C9</f>
        <v>9.7560975609756073E-2</v>
      </c>
      <c r="G6" s="77">
        <f t="shared" si="1"/>
        <v>4.189781883764023E-3</v>
      </c>
      <c r="H6" s="77">
        <v>4.9844104443410387E-3</v>
      </c>
      <c r="I6" s="77">
        <f t="shared" si="2"/>
        <v>4.9844104443410387E-3</v>
      </c>
      <c r="J6" s="76">
        <f>分析係数表!G9</f>
        <v>0.27272727272727271</v>
      </c>
      <c r="K6" s="78">
        <f t="shared" si="3"/>
        <v>1.3593846666384651E-3</v>
      </c>
      <c r="L6" s="79"/>
      <c r="M6" s="80"/>
      <c r="N6" s="81">
        <f>分析係数表!H9</f>
        <v>5.7255122088127987E-4</v>
      </c>
      <c r="O6" s="82">
        <f t="shared" si="4"/>
        <v>6.6189689465614068E-3</v>
      </c>
      <c r="P6" s="76">
        <f>分析係数表!C9</f>
        <v>9.7560975609756073E-2</v>
      </c>
      <c r="Q6" s="82">
        <f t="shared" si="5"/>
        <v>6.4575306795721028E-4</v>
      </c>
      <c r="R6" s="83">
        <v>7.8617276066449463E-4</v>
      </c>
      <c r="S6" s="84">
        <f t="shared" si="6"/>
        <v>5.7705832050055335E-3</v>
      </c>
      <c r="T6" s="85">
        <f>分析係数表!F9</f>
        <v>0.77272727272727271</v>
      </c>
      <c r="U6" s="86">
        <f t="shared" si="7"/>
        <v>4.4590870220497306E-3</v>
      </c>
      <c r="V6" s="87">
        <f>分析係数表!D9</f>
        <v>9.0909090909090912E-2</v>
      </c>
      <c r="W6" s="167">
        <f t="shared" si="8"/>
        <v>0</v>
      </c>
      <c r="X6" s="76">
        <f>分析係数表!E9</f>
        <v>0</v>
      </c>
      <c r="Y6" s="166">
        <f t="shared" si="9"/>
        <v>0</v>
      </c>
    </row>
    <row r="7" spans="1:25" x14ac:dyDescent="0.2">
      <c r="A7" s="6" t="s">
        <v>220</v>
      </c>
      <c r="B7" s="5" t="s">
        <v>266</v>
      </c>
      <c r="C7" s="90"/>
      <c r="D7" s="76">
        <f>投入係数表!G7</f>
        <v>3.3653470758179121E-2</v>
      </c>
      <c r="E7" s="77">
        <f t="shared" si="0"/>
        <v>3.3653470758179123</v>
      </c>
      <c r="F7" s="76">
        <f>分析係数表!C10</f>
        <v>0</v>
      </c>
      <c r="G7" s="77">
        <f t="shared" si="1"/>
        <v>0</v>
      </c>
      <c r="H7" s="77">
        <v>0</v>
      </c>
      <c r="I7" s="77">
        <f t="shared" si="2"/>
        <v>0</v>
      </c>
      <c r="J7" s="76">
        <f>分析係数表!G10</f>
        <v>0</v>
      </c>
      <c r="K7" s="78">
        <f t="shared" si="3"/>
        <v>0</v>
      </c>
      <c r="L7" s="79"/>
      <c r="M7" s="80"/>
      <c r="N7" s="81">
        <f>分析係数表!H10</f>
        <v>1.0665169800729722E-3</v>
      </c>
      <c r="O7" s="82">
        <f t="shared" si="4"/>
        <v>1.232945195928105E-2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3.1232919497149996E-4</v>
      </c>
      <c r="E8" s="77">
        <f t="shared" si="0"/>
        <v>3.1232919497149996E-2</v>
      </c>
      <c r="F8" s="76">
        <f>分析係数表!C11</f>
        <v>0.44906166219839139</v>
      </c>
      <c r="G8" s="77">
        <f t="shared" si="1"/>
        <v>1.4025506744698723E-2</v>
      </c>
      <c r="H8" s="77">
        <v>4.6522794106660471E-2</v>
      </c>
      <c r="I8" s="77">
        <f t="shared" si="2"/>
        <v>4.6522794106660471E-2</v>
      </c>
      <c r="J8" s="76">
        <f>分析係数表!G11</f>
        <v>0.33788395904436858</v>
      </c>
      <c r="K8" s="78">
        <f t="shared" si="3"/>
        <v>1.5719305858564459E-2</v>
      </c>
      <c r="L8" s="79"/>
      <c r="M8" s="80"/>
      <c r="N8" s="81">
        <f>分析係数表!H11</f>
        <v>-2.2452989054167835E-5</v>
      </c>
      <c r="O8" s="82">
        <f t="shared" si="4"/>
        <v>-2.5956740966907475E-4</v>
      </c>
      <c r="P8" s="76">
        <f>分析係数表!C11</f>
        <v>0.44906166219839139</v>
      </c>
      <c r="Q8" s="82">
        <f t="shared" si="5"/>
        <v>-1.1656177243852552E-4</v>
      </c>
      <c r="R8" s="83">
        <v>7.3395926301960072E-3</v>
      </c>
      <c r="S8" s="84">
        <f t="shared" si="6"/>
        <v>5.3862386736856477E-2</v>
      </c>
      <c r="T8" s="85">
        <f>分析係数表!F11</f>
        <v>0.55767918088737201</v>
      </c>
      <c r="U8" s="86">
        <f t="shared" si="7"/>
        <v>3.003793171604897E-2</v>
      </c>
      <c r="V8" s="87">
        <f>分析係数表!D11</f>
        <v>2.9351535836177476E-2</v>
      </c>
      <c r="W8" s="167">
        <f t="shared" si="8"/>
        <v>0</v>
      </c>
      <c r="X8" s="76">
        <f>分析係数表!E11</f>
        <v>2.4573378839590442E-2</v>
      </c>
      <c r="Y8" s="166">
        <f t="shared" si="9"/>
        <v>0</v>
      </c>
    </row>
    <row r="9" spans="1:25" x14ac:dyDescent="0.2">
      <c r="A9" s="6" t="s">
        <v>222</v>
      </c>
      <c r="B9" s="5" t="s">
        <v>190</v>
      </c>
      <c r="C9" s="75">
        <f>最終需要_まとめ!C10</f>
        <v>100</v>
      </c>
      <c r="D9" s="76">
        <f>投入係数表!G9</f>
        <v>0.20012493167798859</v>
      </c>
      <c r="E9" s="77">
        <f t="shared" si="0"/>
        <v>20.012493167798858</v>
      </c>
      <c r="F9" s="76">
        <f>分析係数表!C12</f>
        <v>0.19299381807477189</v>
      </c>
      <c r="G9" s="77">
        <f t="shared" si="1"/>
        <v>3.8622874656487882</v>
      </c>
      <c r="H9" s="77">
        <v>4.1524340747207651</v>
      </c>
      <c r="I9" s="77">
        <f t="shared" si="2"/>
        <v>104.15243407472076</v>
      </c>
      <c r="J9" s="76">
        <f>分析係数表!G12</f>
        <v>0.13871320371671741</v>
      </c>
      <c r="K9" s="78">
        <f t="shared" si="3"/>
        <v>14.447317805398722</v>
      </c>
      <c r="L9" s="79"/>
      <c r="M9" s="80"/>
      <c r="N9" s="81">
        <f>分析係数表!H12</f>
        <v>9.0137524557956775E-2</v>
      </c>
      <c r="O9" s="82">
        <f t="shared" si="4"/>
        <v>1.0420333661165004</v>
      </c>
      <c r="P9" s="76">
        <f>分析係数表!C12</f>
        <v>0.19299381807477189</v>
      </c>
      <c r="Q9" s="82">
        <f t="shared" si="5"/>
        <v>0.20110599788813005</v>
      </c>
      <c r="R9" s="83">
        <v>0.23549168119102087</v>
      </c>
      <c r="S9" s="84">
        <f t="shared" si="6"/>
        <v>104.38792575591178</v>
      </c>
      <c r="T9" s="85">
        <f>分析係数表!F12</f>
        <v>0.32372921058795973</v>
      </c>
      <c r="U9" s="86">
        <f t="shared" si="7"/>
        <v>33.793420799875868</v>
      </c>
      <c r="V9" s="87">
        <f>分析係数表!D12</f>
        <v>2.9241820879206685E-2</v>
      </c>
      <c r="W9" s="167">
        <f t="shared" si="8"/>
        <v>3</v>
      </c>
      <c r="X9" s="76">
        <f>分析係数表!E12</f>
        <v>3.2208948231435934E-2</v>
      </c>
      <c r="Y9" s="166">
        <f t="shared" si="9"/>
        <v>3</v>
      </c>
    </row>
    <row r="10" spans="1:25" x14ac:dyDescent="0.2">
      <c r="A10" s="6" t="s">
        <v>223</v>
      </c>
      <c r="B10" s="5" t="s">
        <v>28</v>
      </c>
      <c r="C10" s="90"/>
      <c r="D10" s="76">
        <f>投入係数表!G10</f>
        <v>1.0931521824002499E-3</v>
      </c>
      <c r="E10" s="77">
        <f t="shared" si="0"/>
        <v>0.10931521824002499</v>
      </c>
      <c r="F10" s="76">
        <f>分析係数表!C13</f>
        <v>0</v>
      </c>
      <c r="G10" s="77">
        <f t="shared" si="1"/>
        <v>0</v>
      </c>
      <c r="H10" s="77">
        <v>0</v>
      </c>
      <c r="I10" s="77">
        <f t="shared" si="2"/>
        <v>0</v>
      </c>
      <c r="J10" s="76">
        <f>分析係数表!G13</f>
        <v>0.24555461473327689</v>
      </c>
      <c r="K10" s="78">
        <f t="shared" si="3"/>
        <v>0</v>
      </c>
      <c r="L10" s="79"/>
      <c r="M10" s="80"/>
      <c r="N10" s="81">
        <f>分析係数表!H13</f>
        <v>1.4437271961829919E-2</v>
      </c>
      <c r="O10" s="82">
        <f t="shared" si="4"/>
        <v>0.16690184441721506</v>
      </c>
      <c r="P10" s="76">
        <f>分析係数表!C13</f>
        <v>0</v>
      </c>
      <c r="Q10" s="82">
        <f t="shared" si="5"/>
        <v>0</v>
      </c>
      <c r="R10" s="83">
        <v>0</v>
      </c>
      <c r="S10" s="84">
        <f t="shared" si="6"/>
        <v>0</v>
      </c>
      <c r="T10" s="85">
        <f>分析係数表!F13</f>
        <v>0.38272650296359018</v>
      </c>
      <c r="U10" s="86">
        <f t="shared" si="7"/>
        <v>0</v>
      </c>
      <c r="V10" s="87">
        <f>分析係数表!D13</f>
        <v>0.22861981371718881</v>
      </c>
      <c r="W10" s="167">
        <f t="shared" si="8"/>
        <v>0</v>
      </c>
      <c r="X10" s="76">
        <f>分析係数表!E13</f>
        <v>0.19898391193903472</v>
      </c>
      <c r="Y10" s="166">
        <f t="shared" si="9"/>
        <v>0</v>
      </c>
    </row>
    <row r="11" spans="1:25" x14ac:dyDescent="0.2">
      <c r="A11" s="6" t="s">
        <v>224</v>
      </c>
      <c r="B11" s="5" t="s">
        <v>267</v>
      </c>
      <c r="C11" s="90"/>
      <c r="D11" s="76">
        <f>投入係数表!G11</f>
        <v>1.7021941125946748E-2</v>
      </c>
      <c r="E11" s="77">
        <f t="shared" si="0"/>
        <v>1.7021941125946749</v>
      </c>
      <c r="F11" s="76">
        <f>分析係数表!C14</f>
        <v>0.21988652218398286</v>
      </c>
      <c r="G11" s="77">
        <f t="shared" si="1"/>
        <v>0.37428954350049398</v>
      </c>
      <c r="H11" s="77">
        <v>0.54607321114208751</v>
      </c>
      <c r="I11" s="77">
        <f t="shared" si="2"/>
        <v>0.54607321114208751</v>
      </c>
      <c r="J11" s="76">
        <f>分析係数表!G14</f>
        <v>0.16684014869888475</v>
      </c>
      <c r="K11" s="78">
        <f t="shared" si="3"/>
        <v>9.1106935747423373E-2</v>
      </c>
      <c r="L11" s="79"/>
      <c r="M11" s="80"/>
      <c r="N11" s="81">
        <f>分析係数表!H14</f>
        <v>1.1338759472354757E-3</v>
      </c>
      <c r="O11" s="82">
        <f t="shared" si="4"/>
        <v>1.3108154188288274E-2</v>
      </c>
      <c r="P11" s="76">
        <f>分析係数表!C14</f>
        <v>0.21988652218398286</v>
      </c>
      <c r="Q11" s="82">
        <f t="shared" si="5"/>
        <v>2.8823064367141174E-3</v>
      </c>
      <c r="R11" s="83">
        <v>3.3083941150789734E-2</v>
      </c>
      <c r="S11" s="84">
        <f t="shared" si="6"/>
        <v>0.57915715229287723</v>
      </c>
      <c r="T11" s="85">
        <f>分析係数表!F14</f>
        <v>0.30074349442379184</v>
      </c>
      <c r="U11" s="86">
        <f t="shared" si="7"/>
        <v>0.17417774580109208</v>
      </c>
      <c r="V11" s="87">
        <f>分析係数表!D14</f>
        <v>4.8401486988847581E-2</v>
      </c>
      <c r="W11" s="167">
        <f t="shared" si="8"/>
        <v>0</v>
      </c>
      <c r="X11" s="76">
        <f>分析係数表!E14</f>
        <v>4.5501858736059476E-2</v>
      </c>
      <c r="Y11" s="166">
        <f t="shared" si="9"/>
        <v>0</v>
      </c>
    </row>
    <row r="12" spans="1:25" x14ac:dyDescent="0.2">
      <c r="A12" s="6" t="s">
        <v>225</v>
      </c>
      <c r="B12" s="5" t="s">
        <v>29</v>
      </c>
      <c r="C12" s="90"/>
      <c r="D12" s="76">
        <f>投入係数表!G12</f>
        <v>1.0658233778402436E-2</v>
      </c>
      <c r="E12" s="77">
        <f t="shared" si="0"/>
        <v>1.0658233778402435</v>
      </c>
      <c r="F12" s="76">
        <f>分析係数表!C15</f>
        <v>0</v>
      </c>
      <c r="G12" s="77">
        <f t="shared" si="1"/>
        <v>0</v>
      </c>
      <c r="H12" s="77">
        <v>0</v>
      </c>
      <c r="I12" s="77">
        <f t="shared" si="2"/>
        <v>0</v>
      </c>
      <c r="J12" s="76">
        <f>分析係数表!G15</f>
        <v>9.5628278790906823E-2</v>
      </c>
      <c r="K12" s="78">
        <f t="shared" si="3"/>
        <v>0</v>
      </c>
      <c r="L12" s="79"/>
      <c r="M12" s="80"/>
      <c r="N12" s="81">
        <f>分析係数表!H15</f>
        <v>8.2177939938254275E-3</v>
      </c>
      <c r="O12" s="82">
        <f t="shared" si="4"/>
        <v>9.5001671938881344E-2</v>
      </c>
      <c r="P12" s="76">
        <f>分析係数表!C15</f>
        <v>0</v>
      </c>
      <c r="Q12" s="82">
        <f t="shared" si="5"/>
        <v>0</v>
      </c>
      <c r="R12" s="83">
        <v>0</v>
      </c>
      <c r="S12" s="84">
        <f t="shared" si="6"/>
        <v>0</v>
      </c>
      <c r="T12" s="85">
        <f>分析係数表!F15</f>
        <v>0.30247314514114415</v>
      </c>
      <c r="U12" s="86">
        <f t="shared" si="7"/>
        <v>0</v>
      </c>
      <c r="V12" s="87">
        <f>分析係数表!D15</f>
        <v>2.9777666749937547E-2</v>
      </c>
      <c r="W12" s="167">
        <f t="shared" si="8"/>
        <v>0</v>
      </c>
      <c r="X12" s="76">
        <f>分析係数表!E15</f>
        <v>2.7329502872845367E-2</v>
      </c>
      <c r="Y12" s="166">
        <f t="shared" si="9"/>
        <v>0</v>
      </c>
    </row>
    <row r="13" spans="1:25" x14ac:dyDescent="0.2">
      <c r="A13" s="6" t="s">
        <v>226</v>
      </c>
      <c r="B13" s="5" t="s">
        <v>30</v>
      </c>
      <c r="C13" s="90"/>
      <c r="D13" s="76">
        <f>投入係数表!G13</f>
        <v>4.3726087296009995E-3</v>
      </c>
      <c r="E13" s="77">
        <f t="shared" si="0"/>
        <v>0.43726087296009997</v>
      </c>
      <c r="F13" s="76">
        <f>分析係数表!C16</f>
        <v>4.5651796563096703E-2</v>
      </c>
      <c r="G13" s="77">
        <f t="shared" si="1"/>
        <v>1.9961744417376557E-2</v>
      </c>
      <c r="H13" s="77">
        <v>2.8772943518245046E-2</v>
      </c>
      <c r="I13" s="77">
        <f t="shared" si="2"/>
        <v>2.8772943518245046E-2</v>
      </c>
      <c r="J13" s="76">
        <f>分析係数表!G16</f>
        <v>3.2758620689655175E-2</v>
      </c>
      <c r="K13" s="78">
        <f t="shared" si="3"/>
        <v>9.42561942839062E-4</v>
      </c>
      <c r="L13" s="79"/>
      <c r="M13" s="80"/>
      <c r="N13" s="81">
        <f>分析係数表!H16</f>
        <v>1.6682570867246702E-2</v>
      </c>
      <c r="O13" s="82">
        <f t="shared" si="4"/>
        <v>0.19285858538412254</v>
      </c>
      <c r="P13" s="76">
        <f>分析係数表!C16</f>
        <v>4.5651796563096703E-2</v>
      </c>
      <c r="Q13" s="82">
        <f t="shared" si="5"/>
        <v>8.8043409054025766E-3</v>
      </c>
      <c r="R13" s="83">
        <v>1.0956749029752383E-2</v>
      </c>
      <c r="S13" s="84">
        <f t="shared" si="6"/>
        <v>3.9729692547997429E-2</v>
      </c>
      <c r="T13" s="85">
        <f>分析係数表!F16</f>
        <v>0.28965517241379313</v>
      </c>
      <c r="U13" s="86">
        <f t="shared" si="7"/>
        <v>1.1507910944937187E-2</v>
      </c>
      <c r="V13" s="87">
        <f>分析係数表!D16</f>
        <v>1.5517241379310345E-2</v>
      </c>
      <c r="W13" s="167">
        <f t="shared" si="8"/>
        <v>0</v>
      </c>
      <c r="X13" s="76">
        <f>分析係数表!E16</f>
        <v>1.5517241379310345E-2</v>
      </c>
      <c r="Y13" s="166">
        <f t="shared" si="9"/>
        <v>0</v>
      </c>
    </row>
    <row r="14" spans="1:25" x14ac:dyDescent="0.2">
      <c r="A14" s="6" t="s">
        <v>2</v>
      </c>
      <c r="B14" s="5" t="s">
        <v>364</v>
      </c>
      <c r="C14" s="90"/>
      <c r="D14" s="76">
        <f>投入係数表!G14</f>
        <v>1.8739751698289998E-2</v>
      </c>
      <c r="E14" s="77">
        <f t="shared" si="0"/>
        <v>1.8739751698289997</v>
      </c>
      <c r="F14" s="76">
        <f>分析係数表!C17</f>
        <v>0.18709439528023597</v>
      </c>
      <c r="G14" s="77">
        <f t="shared" si="1"/>
        <v>0.3506102511693342</v>
      </c>
      <c r="H14" s="77">
        <v>0.42155753730224399</v>
      </c>
      <c r="I14" s="77">
        <f t="shared" si="2"/>
        <v>0.42155753730224399</v>
      </c>
      <c r="J14" s="76">
        <f>分析係数表!G17</f>
        <v>0.21183949688973955</v>
      </c>
      <c r="K14" s="78">
        <f t="shared" si="3"/>
        <v>8.9302536612184985E-2</v>
      </c>
      <c r="L14" s="79"/>
      <c r="M14" s="80"/>
      <c r="N14" s="81">
        <f>分析係数表!H17</f>
        <v>2.9525680606230704E-3</v>
      </c>
      <c r="O14" s="82">
        <f t="shared" si="4"/>
        <v>3.4133114371483329E-2</v>
      </c>
      <c r="P14" s="76">
        <f>分析係数表!C17</f>
        <v>0.18709439528023597</v>
      </c>
      <c r="Q14" s="82">
        <f t="shared" si="5"/>
        <v>6.3861143923638055E-3</v>
      </c>
      <c r="R14" s="83">
        <v>1.7946974215831916E-2</v>
      </c>
      <c r="S14" s="84">
        <f t="shared" si="6"/>
        <v>0.4395045115180759</v>
      </c>
      <c r="T14" s="85">
        <f>分析係数表!F17</f>
        <v>0.32134800738259622</v>
      </c>
      <c r="U14" s="86">
        <f t="shared" si="7"/>
        <v>0.14123389901199501</v>
      </c>
      <c r="V14" s="87">
        <f>分析係数表!D17</f>
        <v>5.1062957139927541E-2</v>
      </c>
      <c r="W14" s="167">
        <f t="shared" si="8"/>
        <v>0</v>
      </c>
      <c r="X14" s="76">
        <f>分析係数表!E17</f>
        <v>4.9900881810103222E-2</v>
      </c>
      <c r="Y14" s="166">
        <f t="shared" si="9"/>
        <v>0</v>
      </c>
    </row>
    <row r="15" spans="1:25" x14ac:dyDescent="0.2">
      <c r="A15" s="6" t="s">
        <v>3</v>
      </c>
      <c r="B15" s="5" t="s">
        <v>31</v>
      </c>
      <c r="C15" s="90"/>
      <c r="D15" s="76">
        <f>投入係数表!G15</f>
        <v>2.2253455141719373E-3</v>
      </c>
      <c r="E15" s="77">
        <f t="shared" si="0"/>
        <v>0.22253455141719372</v>
      </c>
      <c r="F15" s="76">
        <f>分析係数表!C18</f>
        <v>0.19379844961240311</v>
      </c>
      <c r="G15" s="77">
        <f t="shared" si="1"/>
        <v>4.3126851049843748E-2</v>
      </c>
      <c r="H15" s="77">
        <v>5.3023901750734348E-2</v>
      </c>
      <c r="I15" s="77">
        <f t="shared" si="2"/>
        <v>5.3023901750734348E-2</v>
      </c>
      <c r="J15" s="76">
        <f>分析係数表!G18</f>
        <v>0.21558441558441557</v>
      </c>
      <c r="K15" s="78">
        <f t="shared" si="3"/>
        <v>1.1431126870937534E-2</v>
      </c>
      <c r="L15" s="79"/>
      <c r="M15" s="80"/>
      <c r="N15" s="81">
        <f>分析係数表!H18</f>
        <v>4.3783328655627279E-4</v>
      </c>
      <c r="O15" s="82">
        <f t="shared" si="4"/>
        <v>5.0615644885469574E-3</v>
      </c>
      <c r="P15" s="76">
        <f>分析係数表!C18</f>
        <v>0.19379844961240311</v>
      </c>
      <c r="Q15" s="82">
        <f t="shared" si="5"/>
        <v>9.8092335049359647E-4</v>
      </c>
      <c r="R15" s="83">
        <v>3.2560106080583755E-3</v>
      </c>
      <c r="S15" s="84">
        <f t="shared" si="6"/>
        <v>5.6279912358792726E-2</v>
      </c>
      <c r="T15" s="85">
        <f>分析係数表!F18</f>
        <v>0.45643447461629277</v>
      </c>
      <c r="U15" s="86">
        <f t="shared" si="7"/>
        <v>2.568809222893656E-2</v>
      </c>
      <c r="V15" s="87">
        <f>分析係数表!D18</f>
        <v>7.5088547815820542E-2</v>
      </c>
      <c r="W15" s="167">
        <f t="shared" si="8"/>
        <v>0</v>
      </c>
      <c r="X15" s="76">
        <f>分析係数表!E18</f>
        <v>7.5796930342384883E-2</v>
      </c>
      <c r="Y15" s="166">
        <f t="shared" si="9"/>
        <v>0</v>
      </c>
    </row>
    <row r="16" spans="1:25" x14ac:dyDescent="0.2">
      <c r="A16" s="6" t="s">
        <v>4</v>
      </c>
      <c r="B16" s="5" t="s">
        <v>32</v>
      </c>
      <c r="C16" s="90"/>
      <c r="D16" s="76">
        <f>投入係数表!G16</f>
        <v>0</v>
      </c>
      <c r="E16" s="77">
        <f t="shared" si="0"/>
        <v>0</v>
      </c>
      <c r="F16" s="76">
        <f>分析係数表!C19</f>
        <v>0.18975946996975368</v>
      </c>
      <c r="G16" s="77">
        <f t="shared" si="1"/>
        <v>0</v>
      </c>
      <c r="H16" s="77">
        <v>9.756546259985354E-3</v>
      </c>
      <c r="I16" s="77">
        <f t="shared" si="2"/>
        <v>9.756546259985354E-3</v>
      </c>
      <c r="J16" s="76">
        <f>分析係数表!G19</f>
        <v>5.7642820380854352E-2</v>
      </c>
      <c r="K16" s="78">
        <f t="shared" si="3"/>
        <v>5.6239484360183208E-4</v>
      </c>
      <c r="L16" s="79"/>
      <c r="M16" s="80"/>
      <c r="N16" s="81">
        <f>分析係数表!H19</f>
        <v>-1.1226494527083918E-4</v>
      </c>
      <c r="O16" s="82">
        <f t="shared" si="4"/>
        <v>-1.2978370483453737E-3</v>
      </c>
      <c r="P16" s="76">
        <f>分析係数表!C19</f>
        <v>0.18975946996975368</v>
      </c>
      <c r="Q16" s="82">
        <f t="shared" si="5"/>
        <v>-2.4627687040112772E-4</v>
      </c>
      <c r="R16" s="83">
        <v>2.3940062930479671E-3</v>
      </c>
      <c r="S16" s="84">
        <f t="shared" si="6"/>
        <v>1.2150552553033321E-2</v>
      </c>
      <c r="T16" s="85">
        <f>分析係数表!F19</f>
        <v>0.23974952822096415</v>
      </c>
      <c r="U16" s="86">
        <f t="shared" si="7"/>
        <v>2.9130892422137701E-3</v>
      </c>
      <c r="V16" s="87">
        <f>分析係数表!D19</f>
        <v>4.54623434551381E-3</v>
      </c>
      <c r="W16" s="167">
        <f t="shared" si="8"/>
        <v>0</v>
      </c>
      <c r="X16" s="76">
        <f>分析係数表!E19</f>
        <v>4.7177903585520669E-3</v>
      </c>
      <c r="Y16" s="166">
        <f t="shared" si="9"/>
        <v>0</v>
      </c>
    </row>
    <row r="17" spans="1:25" x14ac:dyDescent="0.2">
      <c r="A17" s="6" t="s">
        <v>5</v>
      </c>
      <c r="B17" s="5" t="s">
        <v>33</v>
      </c>
      <c r="C17" s="90"/>
      <c r="D17" s="76">
        <f>投入係数表!G17</f>
        <v>1.5226048254860622E-3</v>
      </c>
      <c r="E17" s="77">
        <f t="shared" si="0"/>
        <v>0.15226048254860622</v>
      </c>
      <c r="F17" s="76">
        <f>分析係数表!C20</f>
        <v>6.5301867121599799E-2</v>
      </c>
      <c r="G17" s="77">
        <f t="shared" si="1"/>
        <v>9.9428937992597482E-3</v>
      </c>
      <c r="H17" s="77">
        <v>1.2955785050013753E-2</v>
      </c>
      <c r="I17" s="77">
        <f t="shared" si="2"/>
        <v>1.2955785050013753E-2</v>
      </c>
      <c r="J17" s="76">
        <f>分析係数表!G20</f>
        <v>0.10011990407673861</v>
      </c>
      <c r="K17" s="78">
        <f t="shared" si="3"/>
        <v>1.297131956446221E-3</v>
      </c>
      <c r="L17" s="79"/>
      <c r="M17" s="80"/>
      <c r="N17" s="81">
        <f>分析係数表!H20</f>
        <v>5.5009823182711204E-4</v>
      </c>
      <c r="O17" s="82">
        <f t="shared" si="4"/>
        <v>6.3594015368923316E-3</v>
      </c>
      <c r="P17" s="76">
        <f>分析係数表!C20</f>
        <v>6.5301867121599799E-2</v>
      </c>
      <c r="Q17" s="82">
        <f t="shared" si="5"/>
        <v>4.1528079413504057E-4</v>
      </c>
      <c r="R17" s="83">
        <v>1.7312599126056447E-3</v>
      </c>
      <c r="S17" s="84">
        <f t="shared" si="6"/>
        <v>1.4687044962619397E-2</v>
      </c>
      <c r="T17" s="85">
        <f>分析係数表!F20</f>
        <v>0.22242206235011991</v>
      </c>
      <c r="U17" s="86">
        <f t="shared" si="7"/>
        <v>3.2667228304147462E-3</v>
      </c>
      <c r="V17" s="87">
        <f>分析係数表!D20</f>
        <v>4.3465227817745804E-2</v>
      </c>
      <c r="W17" s="167">
        <f t="shared" si="8"/>
        <v>0</v>
      </c>
      <c r="X17" s="76">
        <f>分析係数表!E20</f>
        <v>4.6762589928057555E-2</v>
      </c>
      <c r="Y17" s="166">
        <f t="shared" si="9"/>
        <v>0</v>
      </c>
    </row>
    <row r="18" spans="1:25" x14ac:dyDescent="0.2">
      <c r="A18" s="6" t="s">
        <v>6</v>
      </c>
      <c r="B18" s="5" t="s">
        <v>34</v>
      </c>
      <c r="C18" s="90"/>
      <c r="D18" s="76">
        <f>投入係数表!G18</f>
        <v>9.6431638947450608E-3</v>
      </c>
      <c r="E18" s="77">
        <f t="shared" si="0"/>
        <v>0.96431638947450604</v>
      </c>
      <c r="F18" s="76">
        <f>分析係数表!C21</f>
        <v>0.11128404669260705</v>
      </c>
      <c r="G18" s="77">
        <f t="shared" si="1"/>
        <v>0.10731303011272718</v>
      </c>
      <c r="H18" s="77">
        <v>0.11927164751619661</v>
      </c>
      <c r="I18" s="77">
        <f t="shared" si="2"/>
        <v>0.11927164751619661</v>
      </c>
      <c r="J18" s="76">
        <f>分析係数表!G21</f>
        <v>0.28512917454316322</v>
      </c>
      <c r="K18" s="78">
        <f t="shared" si="3"/>
        <v>3.4007826402696263E-2</v>
      </c>
      <c r="L18" s="79"/>
      <c r="M18" s="80"/>
      <c r="N18" s="81">
        <f>分析係数表!H21</f>
        <v>9.2057255122088126E-4</v>
      </c>
      <c r="O18" s="82">
        <f t="shared" si="4"/>
        <v>1.0642263796432063E-2</v>
      </c>
      <c r="P18" s="76">
        <f>分析係数表!C21</f>
        <v>0.11128404669260705</v>
      </c>
      <c r="Q18" s="82">
        <f t="shared" si="5"/>
        <v>1.1843141812371873E-3</v>
      </c>
      <c r="R18" s="83">
        <v>3.9982130311452839E-3</v>
      </c>
      <c r="S18" s="84">
        <f t="shared" si="6"/>
        <v>0.12326986054734189</v>
      </c>
      <c r="T18" s="85">
        <f>分析係数表!F21</f>
        <v>0.42485822306238186</v>
      </c>
      <c r="U18" s="86">
        <f t="shared" si="7"/>
        <v>5.2372213909291282E-2</v>
      </c>
      <c r="V18" s="87">
        <f>分析係数表!D21</f>
        <v>9.2470069313169506E-2</v>
      </c>
      <c r="W18" s="167">
        <f t="shared" si="8"/>
        <v>0</v>
      </c>
      <c r="X18" s="76">
        <f>分析係数表!E21</f>
        <v>8.1758034026465032E-2</v>
      </c>
      <c r="Y18" s="166">
        <f t="shared" si="9"/>
        <v>0</v>
      </c>
    </row>
    <row r="19" spans="1:25" x14ac:dyDescent="0.2">
      <c r="A19" s="6" t="s">
        <v>7</v>
      </c>
      <c r="B19" s="5" t="s">
        <v>268</v>
      </c>
      <c r="C19" s="90"/>
      <c r="D19" s="76">
        <f>投入係数表!G19</f>
        <v>0</v>
      </c>
      <c r="E19" s="77">
        <f t="shared" si="0"/>
        <v>0</v>
      </c>
      <c r="F19" s="76">
        <f>分析係数表!C22</f>
        <v>0.13366912049593183</v>
      </c>
      <c r="G19" s="77">
        <f t="shared" si="1"/>
        <v>0</v>
      </c>
      <c r="H19" s="77">
        <v>4.1323790068382655E-3</v>
      </c>
      <c r="I19" s="77">
        <f t="shared" si="2"/>
        <v>4.1323790068382655E-3</v>
      </c>
      <c r="J19" s="76">
        <f>分析係数表!G22</f>
        <v>0.19466531325776801</v>
      </c>
      <c r="K19" s="78">
        <f t="shared" si="3"/>
        <v>8.0443085386599524E-4</v>
      </c>
      <c r="L19" s="79"/>
      <c r="M19" s="80"/>
      <c r="N19" s="81">
        <f>分析係数表!H22</f>
        <v>4.490597810833567E-5</v>
      </c>
      <c r="O19" s="82">
        <f t="shared" si="4"/>
        <v>5.191348193381495E-4</v>
      </c>
      <c r="P19" s="76">
        <f>分析係数表!C22</f>
        <v>0.13366912049593183</v>
      </c>
      <c r="Q19" s="82">
        <f t="shared" si="5"/>
        <v>6.9392294719744908E-5</v>
      </c>
      <c r="R19" s="83">
        <v>1.1985869712062007E-3</v>
      </c>
      <c r="S19" s="84">
        <f t="shared" si="6"/>
        <v>5.3309659780444666E-3</v>
      </c>
      <c r="T19" s="85">
        <f>分析係数表!F22</f>
        <v>0.41154908926859529</v>
      </c>
      <c r="U19" s="86">
        <f t="shared" si="7"/>
        <v>2.1939541931860667E-3</v>
      </c>
      <c r="V19" s="87">
        <f>分析係数表!D22</f>
        <v>4.4775277730784414E-2</v>
      </c>
      <c r="W19" s="167">
        <f t="shared" si="8"/>
        <v>0</v>
      </c>
      <c r="X19" s="76">
        <f>分析係数表!E22</f>
        <v>4.7087351266001241E-2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0.21578550662216001</v>
      </c>
      <c r="K20" s="78">
        <f t="shared" si="3"/>
        <v>0</v>
      </c>
      <c r="L20" s="79"/>
      <c r="M20" s="80"/>
      <c r="N20" s="81">
        <f>分析係数表!H23</f>
        <v>2.2452989054167835E-5</v>
      </c>
      <c r="O20" s="82">
        <f t="shared" si="4"/>
        <v>2.5956740966907475E-4</v>
      </c>
      <c r="P20" s="76">
        <f>分析係数表!C23</f>
        <v>0</v>
      </c>
      <c r="Q20" s="82">
        <f t="shared" si="5"/>
        <v>0</v>
      </c>
      <c r="R20" s="83">
        <v>0</v>
      </c>
      <c r="S20" s="84">
        <f t="shared" si="6"/>
        <v>0</v>
      </c>
      <c r="T20" s="85">
        <f>分析係数表!F23</f>
        <v>0.43921610853881771</v>
      </c>
      <c r="U20" s="86">
        <f t="shared" si="7"/>
        <v>0</v>
      </c>
      <c r="V20" s="87">
        <f>分析係数表!D23</f>
        <v>6.2775923333692252E-2</v>
      </c>
      <c r="W20" s="167">
        <f t="shared" si="8"/>
        <v>0</v>
      </c>
      <c r="X20" s="76">
        <f>分析係数表!E23</f>
        <v>6.6759987078712182E-2</v>
      </c>
      <c r="Y20" s="166">
        <f t="shared" si="9"/>
        <v>0</v>
      </c>
    </row>
    <row r="21" spans="1:25" x14ac:dyDescent="0.2">
      <c r="A21" s="6" t="s">
        <v>9</v>
      </c>
      <c r="B21" s="5" t="s">
        <v>270</v>
      </c>
      <c r="C21" s="90"/>
      <c r="D21" s="76">
        <f>投入係数表!G21</f>
        <v>0</v>
      </c>
      <c r="E21" s="77">
        <f t="shared" si="0"/>
        <v>0</v>
      </c>
      <c r="F21" s="76">
        <f>分析係数表!C24</f>
        <v>0.55726027397260269</v>
      </c>
      <c r="G21" s="77">
        <f t="shared" si="1"/>
        <v>0</v>
      </c>
      <c r="H21" s="77">
        <v>1.4465161750138331E-2</v>
      </c>
      <c r="I21" s="77">
        <f t="shared" si="2"/>
        <v>1.4465161750138331E-2</v>
      </c>
      <c r="J21" s="76">
        <f>分析係数表!G24</f>
        <v>0.20783847980997625</v>
      </c>
      <c r="K21" s="78">
        <f t="shared" si="3"/>
        <v>3.0064172283541662E-3</v>
      </c>
      <c r="L21" s="79"/>
      <c r="M21" s="80"/>
      <c r="N21" s="81">
        <f>分析係数表!H24</f>
        <v>3.255683412854336E-4</v>
      </c>
      <c r="O21" s="82">
        <f t="shared" si="4"/>
        <v>3.7637274402015832E-3</v>
      </c>
      <c r="P21" s="76">
        <f>分析係数表!C24</f>
        <v>0.55726027397260269</v>
      </c>
      <c r="Q21" s="82">
        <f t="shared" si="5"/>
        <v>2.0973757844849369E-3</v>
      </c>
      <c r="R21" s="83">
        <v>1.0805450248859198E-2</v>
      </c>
      <c r="S21" s="84">
        <f t="shared" si="6"/>
        <v>2.5270611998997529E-2</v>
      </c>
      <c r="T21" s="85">
        <f>分析係数表!F24</f>
        <v>0.38954869358669836</v>
      </c>
      <c r="U21" s="86">
        <f t="shared" si="7"/>
        <v>9.8441338903458315E-3</v>
      </c>
      <c r="V21" s="87">
        <f>分析係数表!D24</f>
        <v>4.1567695961995249E-3</v>
      </c>
      <c r="W21" s="167">
        <f t="shared" si="8"/>
        <v>0</v>
      </c>
      <c r="X21" s="76">
        <f>分析係数表!E24</f>
        <v>2.3752969121140144E-3</v>
      </c>
      <c r="Y21" s="166">
        <f t="shared" si="9"/>
        <v>0</v>
      </c>
    </row>
    <row r="22" spans="1:25" x14ac:dyDescent="0.2">
      <c r="A22" s="6" t="s">
        <v>10</v>
      </c>
      <c r="B22" s="5" t="s">
        <v>271</v>
      </c>
      <c r="C22" s="90"/>
      <c r="D22" s="76">
        <f>投入係数表!G22</f>
        <v>0</v>
      </c>
      <c r="E22" s="77">
        <f t="shared" si="0"/>
        <v>0</v>
      </c>
      <c r="F22" s="76">
        <f>分析係数表!C25</f>
        <v>7.2460776218001621E-2</v>
      </c>
      <c r="G22" s="77">
        <f t="shared" si="1"/>
        <v>0</v>
      </c>
      <c r="H22" s="77">
        <v>8.0987236121582342E-3</v>
      </c>
      <c r="I22" s="77">
        <f t="shared" si="2"/>
        <v>8.0987236121582342E-3</v>
      </c>
      <c r="J22" s="76">
        <f>分析係数表!G25</f>
        <v>0.19694960212201593</v>
      </c>
      <c r="K22" s="78">
        <f t="shared" si="3"/>
        <v>1.5950403931107397E-3</v>
      </c>
      <c r="L22" s="79"/>
      <c r="M22" s="80"/>
      <c r="N22" s="81">
        <f>分析係数表!H25</f>
        <v>5.0519225371877636E-4</v>
      </c>
      <c r="O22" s="82">
        <f t="shared" si="4"/>
        <v>5.8402667175541821E-3</v>
      </c>
      <c r="P22" s="76">
        <f>分析係数表!C25</f>
        <v>7.2460776218001621E-2</v>
      </c>
      <c r="Q22" s="82">
        <f t="shared" si="5"/>
        <v>4.2319025967413646E-4</v>
      </c>
      <c r="R22" s="83">
        <v>6.1971653064780141E-3</v>
      </c>
      <c r="S22" s="84">
        <f t="shared" si="6"/>
        <v>1.4295888918636248E-2</v>
      </c>
      <c r="T22" s="85">
        <f>分析係数表!F25</f>
        <v>0.34811560565870908</v>
      </c>
      <c r="U22" s="86">
        <f t="shared" si="7"/>
        <v>4.9766220293406853E-3</v>
      </c>
      <c r="V22" s="87">
        <f>分析係数表!D25</f>
        <v>1.248894783377542E-2</v>
      </c>
      <c r="W22" s="167">
        <f t="shared" si="8"/>
        <v>0</v>
      </c>
      <c r="X22" s="76">
        <f>分析係数表!E25</f>
        <v>1.1715296198054819E-2</v>
      </c>
      <c r="Y22" s="166">
        <f t="shared" si="9"/>
        <v>0</v>
      </c>
    </row>
    <row r="23" spans="1:25" x14ac:dyDescent="0.2">
      <c r="A23" s="6" t="s">
        <v>11</v>
      </c>
      <c r="B23" s="5" t="s">
        <v>35</v>
      </c>
      <c r="C23" s="90"/>
      <c r="D23" s="76">
        <f>投入係数表!G23</f>
        <v>0</v>
      </c>
      <c r="E23" s="77">
        <f t="shared" si="0"/>
        <v>0</v>
      </c>
      <c r="F23" s="76">
        <f>分析係数表!C26</f>
        <v>0.52994639944068989</v>
      </c>
      <c r="G23" s="77">
        <f t="shared" si="1"/>
        <v>0</v>
      </c>
      <c r="H23" s="77">
        <v>1.5752774755317639E-2</v>
      </c>
      <c r="I23" s="77">
        <f t="shared" si="2"/>
        <v>1.5752774755317639E-2</v>
      </c>
      <c r="J23" s="76">
        <f>分析係数表!G26</f>
        <v>0.19649205047072152</v>
      </c>
      <c r="K23" s="78">
        <f t="shared" si="3"/>
        <v>3.0952950122757812E-3</v>
      </c>
      <c r="L23" s="79"/>
      <c r="M23" s="80"/>
      <c r="N23" s="81">
        <f>分析係数表!H26</f>
        <v>1.0148751052483862E-2</v>
      </c>
      <c r="O23" s="82">
        <f t="shared" si="4"/>
        <v>0.11732446917042179</v>
      </c>
      <c r="P23" s="76">
        <f>分析係数表!C26</f>
        <v>0.52994639944068989</v>
      </c>
      <c r="Q23" s="82">
        <f t="shared" si="5"/>
        <v>6.2175680003155251E-2</v>
      </c>
      <c r="R23" s="83">
        <v>7.2658464469260498E-2</v>
      </c>
      <c r="S23" s="84">
        <f t="shared" si="6"/>
        <v>8.8411239224578136E-2</v>
      </c>
      <c r="T23" s="85">
        <f>分析係数表!F26</f>
        <v>0.33286456502207118</v>
      </c>
      <c r="U23" s="86">
        <f t="shared" si="7"/>
        <v>2.9428968687551477E-2</v>
      </c>
      <c r="V23" s="87">
        <f>分析係数表!D26</f>
        <v>1.68365951794992E-2</v>
      </c>
      <c r="W23" s="167">
        <f t="shared" si="8"/>
        <v>0</v>
      </c>
      <c r="X23" s="76">
        <f>分析係数表!E26</f>
        <v>1.8360092191101216E-2</v>
      </c>
      <c r="Y23" s="166">
        <f t="shared" si="9"/>
        <v>0</v>
      </c>
    </row>
    <row r="24" spans="1:25" x14ac:dyDescent="0.2">
      <c r="A24" s="6" t="s">
        <v>12</v>
      </c>
      <c r="B24" s="5" t="s">
        <v>365</v>
      </c>
      <c r="C24" s="90"/>
      <c r="D24" s="76">
        <f>投入係数表!G24</f>
        <v>0</v>
      </c>
      <c r="E24" s="77">
        <f t="shared" si="0"/>
        <v>0</v>
      </c>
      <c r="F24" s="76">
        <f>分析係数表!C27</f>
        <v>1</v>
      </c>
      <c r="G24" s="77">
        <f t="shared" si="1"/>
        <v>0</v>
      </c>
      <c r="H24" s="77">
        <v>4.1520479334189418E-3</v>
      </c>
      <c r="I24" s="77">
        <f t="shared" si="2"/>
        <v>4.1520479334189418E-3</v>
      </c>
      <c r="J24" s="76">
        <f>分析係数表!G27</f>
        <v>0.17101837770961673</v>
      </c>
      <c r="K24" s="78">
        <f t="shared" si="3"/>
        <v>7.1007650174587415E-4</v>
      </c>
      <c r="L24" s="79"/>
      <c r="M24" s="80"/>
      <c r="N24" s="81">
        <f>分析係数表!H27</f>
        <v>1.1349985966881842E-2</v>
      </c>
      <c r="O24" s="82">
        <f t="shared" si="4"/>
        <v>0.13121132558771728</v>
      </c>
      <c r="P24" s="76">
        <f>分析係数表!C27</f>
        <v>1</v>
      </c>
      <c r="Q24" s="82">
        <f t="shared" si="5"/>
        <v>0.13121132558771728</v>
      </c>
      <c r="R24" s="83">
        <v>0.13640570652476158</v>
      </c>
      <c r="S24" s="84">
        <f t="shared" si="6"/>
        <v>0.14055775445818053</v>
      </c>
      <c r="T24" s="85">
        <f>分析係数表!F27</f>
        <v>0.32043714720210326</v>
      </c>
      <c r="U24" s="86">
        <f t="shared" si="7"/>
        <v>4.5039925855713078E-2</v>
      </c>
      <c r="V24" s="87">
        <f>分析係数表!D27</f>
        <v>8.5186998994767633E-3</v>
      </c>
      <c r="W24" s="167">
        <f t="shared" si="8"/>
        <v>0</v>
      </c>
      <c r="X24" s="76">
        <f>分析係数表!E27</f>
        <v>1.0026548444467355E-2</v>
      </c>
      <c r="Y24" s="166">
        <f t="shared" si="9"/>
        <v>0</v>
      </c>
    </row>
    <row r="25" spans="1:25" x14ac:dyDescent="0.2">
      <c r="A25" s="6" t="s">
        <v>13</v>
      </c>
      <c r="B25" s="5" t="s">
        <v>191</v>
      </c>
      <c r="C25" s="90"/>
      <c r="D25" s="76">
        <f>投入係数表!G25</f>
        <v>0</v>
      </c>
      <c r="E25" s="77">
        <f t="shared" si="0"/>
        <v>0</v>
      </c>
      <c r="F25" s="76">
        <f>分析係数表!C28</f>
        <v>0.16640624999999998</v>
      </c>
      <c r="G25" s="77">
        <f t="shared" si="1"/>
        <v>0</v>
      </c>
      <c r="H25" s="77">
        <v>1.7564163195346549E-2</v>
      </c>
      <c r="I25" s="77">
        <f t="shared" si="2"/>
        <v>1.7564163195346549E-2</v>
      </c>
      <c r="J25" s="76">
        <f>分析係数表!G28</f>
        <v>0.1248661800486618</v>
      </c>
      <c r="K25" s="78">
        <f t="shared" si="3"/>
        <v>2.1931699639542212E-3</v>
      </c>
      <c r="L25" s="79"/>
      <c r="M25" s="80"/>
      <c r="N25" s="81">
        <f>分析係数表!H28</f>
        <v>1.9927027785573953E-2</v>
      </c>
      <c r="O25" s="82">
        <f t="shared" si="4"/>
        <v>0.2303660760813038</v>
      </c>
      <c r="P25" s="76">
        <f>分析係数表!C28</f>
        <v>0.16640624999999998</v>
      </c>
      <c r="Q25" s="82">
        <f t="shared" si="5"/>
        <v>3.8334354847904456E-2</v>
      </c>
      <c r="R25" s="83">
        <v>4.5454529762499793E-2</v>
      </c>
      <c r="S25" s="84">
        <f t="shared" si="6"/>
        <v>6.3018692957846345E-2</v>
      </c>
      <c r="T25" s="85">
        <f>分析係数表!F28</f>
        <v>0.21187347931873479</v>
      </c>
      <c r="U25" s="86">
        <f t="shared" si="7"/>
        <v>1.3351989739097956E-2</v>
      </c>
      <c r="V25" s="87">
        <f>分析係数表!D28</f>
        <v>2.0145985401459853E-2</v>
      </c>
      <c r="W25" s="167">
        <f t="shared" si="8"/>
        <v>0</v>
      </c>
      <c r="X25" s="76">
        <f>分析係数表!E28</f>
        <v>2.0145985401459853E-2</v>
      </c>
      <c r="Y25" s="166">
        <f t="shared" si="9"/>
        <v>0</v>
      </c>
    </row>
    <row r="26" spans="1:25" x14ac:dyDescent="0.2">
      <c r="A26" s="6" t="s">
        <v>14</v>
      </c>
      <c r="B26" s="5" t="s">
        <v>50</v>
      </c>
      <c r="C26" s="90"/>
      <c r="D26" s="76">
        <f>投入係数表!G26</f>
        <v>9.3308346997735617E-3</v>
      </c>
      <c r="E26" s="77">
        <f t="shared" si="0"/>
        <v>0.93308346997735614</v>
      </c>
      <c r="F26" s="76">
        <f>分析係数表!C29</f>
        <v>0.73364739989128469</v>
      </c>
      <c r="G26" s="77">
        <f t="shared" si="1"/>
        <v>0.68455426163042499</v>
      </c>
      <c r="H26" s="77">
        <v>0.82869775045481631</v>
      </c>
      <c r="I26" s="77">
        <f t="shared" si="2"/>
        <v>0.82869775045481631</v>
      </c>
      <c r="J26" s="76">
        <f>分析係数表!G29</f>
        <v>0.26009380097879281</v>
      </c>
      <c r="K26" s="78">
        <f t="shared" si="3"/>
        <v>0.2155391477783683</v>
      </c>
      <c r="L26" s="79"/>
      <c r="M26" s="80"/>
      <c r="N26" s="81">
        <f>分析係数表!H29</f>
        <v>1.0137524557956778E-2</v>
      </c>
      <c r="O26" s="82">
        <f t="shared" si="4"/>
        <v>0.11719468546558724</v>
      </c>
      <c r="P26" s="76">
        <f>分析係数表!C29</f>
        <v>0.73364739989128469</v>
      </c>
      <c r="Q26" s="82">
        <f t="shared" si="5"/>
        <v>8.597957627290502E-2</v>
      </c>
      <c r="R26" s="83">
        <v>0.14183946178771731</v>
      </c>
      <c r="S26" s="84">
        <f t="shared" si="6"/>
        <v>0.97053721224253364</v>
      </c>
      <c r="T26" s="85">
        <f>分析係数表!F29</f>
        <v>0.41032830342577487</v>
      </c>
      <c r="U26" s="86">
        <f t="shared" si="7"/>
        <v>0.39823888771106003</v>
      </c>
      <c r="V26" s="87">
        <f>分析係数表!D29</f>
        <v>0.11816884176182708</v>
      </c>
      <c r="W26" s="167">
        <f t="shared" si="8"/>
        <v>0</v>
      </c>
      <c r="X26" s="76">
        <f>分析係数表!E29</f>
        <v>9.9714518760195756E-2</v>
      </c>
      <c r="Y26" s="166">
        <f t="shared" si="9"/>
        <v>0</v>
      </c>
    </row>
    <row r="27" spans="1:25" x14ac:dyDescent="0.2">
      <c r="A27" s="6" t="s">
        <v>15</v>
      </c>
      <c r="B27" s="5" t="s">
        <v>36</v>
      </c>
      <c r="C27" s="90"/>
      <c r="D27" s="76">
        <f>投入係数表!G27</f>
        <v>5.4657609120012493E-4</v>
      </c>
      <c r="E27" s="77">
        <f t="shared" si="0"/>
        <v>5.4657609120012496E-2</v>
      </c>
      <c r="F27" s="76">
        <f>分析係数表!C30</f>
        <v>1</v>
      </c>
      <c r="G27" s="77">
        <f t="shared" si="1"/>
        <v>5.4657609120012496E-2</v>
      </c>
      <c r="H27" s="77">
        <v>0.10005383223529082</v>
      </c>
      <c r="I27" s="77">
        <f t="shared" si="2"/>
        <v>0.10005383223529082</v>
      </c>
      <c r="J27" s="76">
        <f>分析係数表!G30</f>
        <v>0.34455785557569396</v>
      </c>
      <c r="K27" s="78">
        <f t="shared" si="3"/>
        <v>3.4474333877122051E-2</v>
      </c>
      <c r="L27" s="79"/>
      <c r="M27" s="80"/>
      <c r="N27" s="81">
        <f>分析係数表!H30</f>
        <v>0</v>
      </c>
      <c r="O27" s="82">
        <f t="shared" si="4"/>
        <v>0</v>
      </c>
      <c r="P27" s="76">
        <f>分析係数表!C30</f>
        <v>1</v>
      </c>
      <c r="Q27" s="82">
        <f t="shared" si="5"/>
        <v>0</v>
      </c>
      <c r="R27" s="83">
        <v>2.8679899125102486E-2</v>
      </c>
      <c r="S27" s="84">
        <f t="shared" si="6"/>
        <v>0.12873373136039332</v>
      </c>
      <c r="T27" s="85">
        <f>分析係数表!F30</f>
        <v>0.43861490031479539</v>
      </c>
      <c r="U27" s="86">
        <f t="shared" si="7"/>
        <v>5.6464532747790563E-2</v>
      </c>
      <c r="V27" s="87">
        <f>分析係数表!D30</f>
        <v>0.11847753505675857</v>
      </c>
      <c r="W27" s="167">
        <f t="shared" si="8"/>
        <v>0</v>
      </c>
      <c r="X27" s="76">
        <f>分析係数表!E30</f>
        <v>7.8889630830869029E-2</v>
      </c>
      <c r="Y27" s="166">
        <f t="shared" si="9"/>
        <v>0</v>
      </c>
    </row>
    <row r="28" spans="1:25" x14ac:dyDescent="0.2">
      <c r="A28" s="6" t="s">
        <v>16</v>
      </c>
      <c r="B28" s="5" t="s">
        <v>192</v>
      </c>
      <c r="C28" s="90"/>
      <c r="D28" s="76">
        <f>投入係数表!G28</f>
        <v>1.4132896072460373E-2</v>
      </c>
      <c r="E28" s="77">
        <f t="shared" si="0"/>
        <v>1.4132896072460372</v>
      </c>
      <c r="F28" s="76">
        <f>分析係数表!C31</f>
        <v>8.5246870996353641E-2</v>
      </c>
      <c r="G28" s="77">
        <f t="shared" si="1"/>
        <v>0.12047851682939024</v>
      </c>
      <c r="H28" s="77">
        <v>0.1448221621988823</v>
      </c>
      <c r="I28" s="77">
        <f t="shared" si="2"/>
        <v>0.1448221621988823</v>
      </c>
      <c r="J28" s="76">
        <f>分析係数表!G31</f>
        <v>7.1346375143843496E-2</v>
      </c>
      <c r="K28" s="78">
        <f t="shared" si="3"/>
        <v>1.0332536313384008E-2</v>
      </c>
      <c r="L28" s="79"/>
      <c r="M28" s="80"/>
      <c r="N28" s="81">
        <f>分析係数表!H31</f>
        <v>2.2093741229301151E-2</v>
      </c>
      <c r="O28" s="82">
        <f t="shared" si="4"/>
        <v>0.25541433111436956</v>
      </c>
      <c r="P28" s="76">
        <f>分析係数表!C31</f>
        <v>8.5246870996353641E-2</v>
      </c>
      <c r="Q28" s="82">
        <f t="shared" si="5"/>
        <v>2.1773272535126616E-2</v>
      </c>
      <c r="R28" s="83">
        <v>2.973430035370073E-2</v>
      </c>
      <c r="S28" s="84">
        <f t="shared" si="6"/>
        <v>0.17455646255258303</v>
      </c>
      <c r="T28" s="85">
        <f>分析係数表!F31</f>
        <v>0.34637514384349827</v>
      </c>
      <c r="U28" s="86">
        <f t="shared" si="7"/>
        <v>6.0462019825463169E-2</v>
      </c>
      <c r="V28" s="87">
        <f>分析係数表!D31</f>
        <v>0.16455696202531644</v>
      </c>
      <c r="W28" s="167">
        <f t="shared" si="8"/>
        <v>0</v>
      </c>
      <c r="X28" s="76">
        <f>分析係数表!E31</f>
        <v>0.14384349827387802</v>
      </c>
      <c r="Y28" s="166">
        <f t="shared" si="9"/>
        <v>0</v>
      </c>
    </row>
    <row r="29" spans="1:25" x14ac:dyDescent="0.2">
      <c r="A29" s="6" t="s">
        <v>17</v>
      </c>
      <c r="B29" s="5" t="s">
        <v>272</v>
      </c>
      <c r="C29" s="90"/>
      <c r="D29" s="76">
        <f>投入係数表!G29</f>
        <v>1.9520574685718748E-3</v>
      </c>
      <c r="E29" s="77">
        <f t="shared" si="0"/>
        <v>0.19520574685718747</v>
      </c>
      <c r="F29" s="76">
        <f>分析係数表!C32</f>
        <v>0.30214830214830213</v>
      </c>
      <c r="G29" s="77">
        <f t="shared" si="1"/>
        <v>5.898108498249046E-2</v>
      </c>
      <c r="H29" s="77">
        <v>6.9100013702148286E-2</v>
      </c>
      <c r="I29" s="77">
        <f t="shared" si="2"/>
        <v>6.9100013702148286E-2</v>
      </c>
      <c r="J29" s="76">
        <f>分析係数表!G32</f>
        <v>0.14123006833712984</v>
      </c>
      <c r="K29" s="78">
        <f t="shared" si="3"/>
        <v>9.7589996572510114E-3</v>
      </c>
      <c r="L29" s="79"/>
      <c r="M29" s="80"/>
      <c r="N29" s="81">
        <f>分析係数表!H32</f>
        <v>6.1970249789503225E-3</v>
      </c>
      <c r="O29" s="82">
        <f t="shared" si="4"/>
        <v>7.1640605068664626E-2</v>
      </c>
      <c r="P29" s="76">
        <f>分析係数表!C32</f>
        <v>0.30214830214830213</v>
      </c>
      <c r="Q29" s="82">
        <f t="shared" si="5"/>
        <v>2.1646087186374063E-2</v>
      </c>
      <c r="R29" s="83">
        <v>2.8131315686074177E-2</v>
      </c>
      <c r="S29" s="84">
        <f t="shared" si="6"/>
        <v>9.7231329388222459E-2</v>
      </c>
      <c r="T29" s="85">
        <f>分析係数表!F32</f>
        <v>0.48519362186788156</v>
      </c>
      <c r="U29" s="86">
        <f t="shared" si="7"/>
        <v>4.717602086490065E-2</v>
      </c>
      <c r="V29" s="87">
        <f>分析係数表!D32</f>
        <v>2.5056947608200455E-2</v>
      </c>
      <c r="W29" s="167">
        <f t="shared" si="8"/>
        <v>0</v>
      </c>
      <c r="X29" s="76">
        <f>分析係数表!E32</f>
        <v>3.644646924829157E-2</v>
      </c>
      <c r="Y29" s="166">
        <f t="shared" si="9"/>
        <v>0</v>
      </c>
    </row>
    <row r="30" spans="1:25" x14ac:dyDescent="0.2">
      <c r="A30" s="6" t="s">
        <v>18</v>
      </c>
      <c r="B30" s="5" t="s">
        <v>273</v>
      </c>
      <c r="C30" s="90"/>
      <c r="D30" s="76">
        <f>投入係数表!G30</f>
        <v>8.5890528617162489E-4</v>
      </c>
      <c r="E30" s="77">
        <f t="shared" si="0"/>
        <v>8.5890528617162495E-2</v>
      </c>
      <c r="F30" s="76">
        <f>分析係数表!C33</f>
        <v>0.62789160608063455</v>
      </c>
      <c r="G30" s="77">
        <f t="shared" si="1"/>
        <v>5.3929941960544861E-2</v>
      </c>
      <c r="H30" s="77">
        <v>7.48169965960718E-2</v>
      </c>
      <c r="I30" s="77">
        <f t="shared" si="2"/>
        <v>7.48169965960718E-2</v>
      </c>
      <c r="J30" s="76">
        <f>分析係数表!G33</f>
        <v>0.50525210084033612</v>
      </c>
      <c r="K30" s="78">
        <f t="shared" si="3"/>
        <v>3.7801444708729551E-2</v>
      </c>
      <c r="L30" s="79"/>
      <c r="M30" s="80"/>
      <c r="N30" s="81">
        <f>分析係数表!H33</f>
        <v>9.5425203480213302E-4</v>
      </c>
      <c r="O30" s="82">
        <f t="shared" si="4"/>
        <v>1.1031614910935676E-2</v>
      </c>
      <c r="P30" s="76">
        <f>分析係数表!C33</f>
        <v>0.62789160608063455</v>
      </c>
      <c r="Q30" s="82">
        <f t="shared" si="5"/>
        <v>6.9266584040904777E-3</v>
      </c>
      <c r="R30" s="83">
        <v>3.0411887004192745E-2</v>
      </c>
      <c r="S30" s="84">
        <f t="shared" si="6"/>
        <v>0.10522888360026454</v>
      </c>
      <c r="T30" s="85">
        <f>分析係数表!F33</f>
        <v>0.63235294117647056</v>
      </c>
      <c r="U30" s="86">
        <f t="shared" si="7"/>
        <v>6.6541794041343749E-2</v>
      </c>
      <c r="V30" s="87">
        <f>分析係数表!D33</f>
        <v>0.1134453781512605</v>
      </c>
      <c r="W30" s="167">
        <f t="shared" si="8"/>
        <v>0</v>
      </c>
      <c r="X30" s="76">
        <f>分析係数表!E33</f>
        <v>0.10189075630252101</v>
      </c>
      <c r="Y30" s="166">
        <f t="shared" si="9"/>
        <v>0</v>
      </c>
    </row>
    <row r="31" spans="1:25" x14ac:dyDescent="0.2">
      <c r="A31" s="6" t="s">
        <v>19</v>
      </c>
      <c r="B31" s="5" t="s">
        <v>274</v>
      </c>
      <c r="C31" s="90"/>
      <c r="D31" s="76">
        <f>投入係数表!G31</f>
        <v>7.8316545639103619E-2</v>
      </c>
      <c r="E31" s="77">
        <f t="shared" si="0"/>
        <v>7.8316545639103623</v>
      </c>
      <c r="F31" s="76">
        <f>分析係数表!C34</f>
        <v>0.27565714917493578</v>
      </c>
      <c r="G31" s="77">
        <f t="shared" si="1"/>
        <v>2.1588515704104054</v>
      </c>
      <c r="H31" s="77">
        <v>2.4392495469475448</v>
      </c>
      <c r="I31" s="77">
        <f t="shared" si="2"/>
        <v>2.4392495469475448</v>
      </c>
      <c r="J31" s="76">
        <f>分析係数表!G34</f>
        <v>0.42483061710309467</v>
      </c>
      <c r="K31" s="78">
        <f t="shared" si="3"/>
        <v>1.0362678902981695</v>
      </c>
      <c r="L31" s="79"/>
      <c r="M31" s="80"/>
      <c r="N31" s="81">
        <f>分析係数表!H34</f>
        <v>0.15684535503788941</v>
      </c>
      <c r="O31" s="82">
        <f t="shared" si="4"/>
        <v>1.8132081402433213</v>
      </c>
      <c r="P31" s="76">
        <f>分析係数表!C34</f>
        <v>0.27565714917493578</v>
      </c>
      <c r="Q31" s="82">
        <f t="shared" si="5"/>
        <v>0.49982378680026113</v>
      </c>
      <c r="R31" s="83">
        <v>0.56262654065003892</v>
      </c>
      <c r="S31" s="84">
        <f t="shared" si="6"/>
        <v>3.0018760875975836</v>
      </c>
      <c r="T31" s="85">
        <f>分析係数表!F34</f>
        <v>0.69468351339803458</v>
      </c>
      <c r="U31" s="86">
        <f t="shared" si="7"/>
        <v>2.0853538273178356</v>
      </c>
      <c r="V31" s="87">
        <f>分析係数表!D34</f>
        <v>0.20460233168528352</v>
      </c>
      <c r="W31" s="167">
        <f t="shared" si="8"/>
        <v>1</v>
      </c>
      <c r="X31" s="76">
        <f>分析係数表!E34</f>
        <v>0.14466214978941586</v>
      </c>
      <c r="Y31" s="166">
        <f t="shared" si="9"/>
        <v>0</v>
      </c>
    </row>
    <row r="32" spans="1:25" x14ac:dyDescent="0.2">
      <c r="A32" s="6" t="s">
        <v>20</v>
      </c>
      <c r="B32" s="5" t="s">
        <v>37</v>
      </c>
      <c r="C32" s="90"/>
      <c r="D32" s="76">
        <f>投入係数表!G32</f>
        <v>4.9972671195439994E-3</v>
      </c>
      <c r="E32" s="77">
        <f t="shared" si="0"/>
        <v>0.49972671195439994</v>
      </c>
      <c r="F32" s="76">
        <f>分析係数表!C35</f>
        <v>1</v>
      </c>
      <c r="G32" s="77">
        <f t="shared" si="1"/>
        <v>0.49972671195439994</v>
      </c>
      <c r="H32" s="77">
        <v>0.70783746859592489</v>
      </c>
      <c r="I32" s="77">
        <f t="shared" si="2"/>
        <v>0.70783746859592489</v>
      </c>
      <c r="J32" s="76">
        <f>分析係数表!G35</f>
        <v>0.31381419117031079</v>
      </c>
      <c r="K32" s="78">
        <f t="shared" si="3"/>
        <v>0.22212944268747042</v>
      </c>
      <c r="L32" s="79"/>
      <c r="M32" s="80"/>
      <c r="N32" s="81">
        <f>分析係数表!H35</f>
        <v>5.8153241650294694E-2</v>
      </c>
      <c r="O32" s="82">
        <f t="shared" si="4"/>
        <v>0.67227959104290358</v>
      </c>
      <c r="P32" s="76">
        <f>分析係数表!C35</f>
        <v>1</v>
      </c>
      <c r="Q32" s="82">
        <f t="shared" si="5"/>
        <v>0.67227959104290358</v>
      </c>
      <c r="R32" s="83">
        <v>0.8687242338318526</v>
      </c>
      <c r="S32" s="84">
        <f t="shared" si="6"/>
        <v>1.5765617024277776</v>
      </c>
      <c r="T32" s="85">
        <f>分析係数表!F35</f>
        <v>0.63575437714668681</v>
      </c>
      <c r="U32" s="86">
        <f t="shared" si="7"/>
        <v>1.0023060031602919</v>
      </c>
      <c r="V32" s="87">
        <f>分析係数表!D35</f>
        <v>1.6503309039122057E-2</v>
      </c>
      <c r="W32" s="167">
        <f t="shared" si="8"/>
        <v>0</v>
      </c>
      <c r="X32" s="76">
        <f>分析係数表!E35</f>
        <v>1.4911619334841249E-2</v>
      </c>
      <c r="Y32" s="166">
        <f t="shared" si="9"/>
        <v>0</v>
      </c>
    </row>
    <row r="33" spans="1:25" x14ac:dyDescent="0.2">
      <c r="A33" s="6" t="s">
        <v>21</v>
      </c>
      <c r="B33" s="5" t="s">
        <v>38</v>
      </c>
      <c r="C33" s="90"/>
      <c r="D33" s="76">
        <f>投入係数表!G33</f>
        <v>1.4054813773717498E-3</v>
      </c>
      <c r="E33" s="77">
        <f t="shared" si="0"/>
        <v>0.14054813773717498</v>
      </c>
      <c r="F33" s="76">
        <f>分析係数表!C36</f>
        <v>0.71183260362767953</v>
      </c>
      <c r="G33" s="77">
        <f t="shared" si="1"/>
        <v>0.10004674682047499</v>
      </c>
      <c r="H33" s="77">
        <v>0.21145358426589519</v>
      </c>
      <c r="I33" s="77">
        <f t="shared" si="2"/>
        <v>0.21145358426589519</v>
      </c>
      <c r="J33" s="76">
        <f>分析係数表!G36</f>
        <v>2.303890306122449E-2</v>
      </c>
      <c r="K33" s="78">
        <f t="shared" si="3"/>
        <v>4.8716586298504236E-3</v>
      </c>
      <c r="L33" s="79"/>
      <c r="M33" s="80"/>
      <c r="N33" s="81">
        <f>分析係数表!H36</f>
        <v>0.16821779399382542</v>
      </c>
      <c r="O33" s="82">
        <f t="shared" si="4"/>
        <v>1.9446790332407078</v>
      </c>
      <c r="P33" s="76">
        <f>分析係数表!C36</f>
        <v>0.71183260362767953</v>
      </c>
      <c r="Q33" s="82">
        <f t="shared" si="5"/>
        <v>1.3842859394518918</v>
      </c>
      <c r="R33" s="83">
        <v>1.4561903305681452</v>
      </c>
      <c r="S33" s="84">
        <f t="shared" si="6"/>
        <v>1.6676439148340403</v>
      </c>
      <c r="T33" s="85">
        <f>分析係数表!F36</f>
        <v>0.87794961734693877</v>
      </c>
      <c r="U33" s="86">
        <f t="shared" si="7"/>
        <v>1.4641073368994966</v>
      </c>
      <c r="V33" s="87">
        <f>分析係数表!D36</f>
        <v>1.8176020408163265E-2</v>
      </c>
      <c r="W33" s="167">
        <f t="shared" si="8"/>
        <v>0</v>
      </c>
      <c r="X33" s="76">
        <f>分析係数表!E36</f>
        <v>7.5733418367346936E-3</v>
      </c>
      <c r="Y33" s="166">
        <f t="shared" si="9"/>
        <v>0</v>
      </c>
    </row>
    <row r="34" spans="1:25" x14ac:dyDescent="0.2">
      <c r="A34" s="6" t="s">
        <v>22</v>
      </c>
      <c r="B34" s="5" t="s">
        <v>377</v>
      </c>
      <c r="C34" s="90"/>
      <c r="D34" s="76">
        <f>投入係数表!G34</f>
        <v>2.6743187319434685E-2</v>
      </c>
      <c r="E34" s="77">
        <f t="shared" si="0"/>
        <v>2.6743187319434685</v>
      </c>
      <c r="F34" s="76">
        <f>分析係数表!C37</f>
        <v>0.53618737957610785</v>
      </c>
      <c r="G34" s="77">
        <f t="shared" si="1"/>
        <v>1.4339359530320679</v>
      </c>
      <c r="H34" s="77">
        <v>1.7819673766107387</v>
      </c>
      <c r="I34" s="77">
        <f t="shared" si="2"/>
        <v>1.7819673766107387</v>
      </c>
      <c r="J34" s="76">
        <f>分析係数表!G37</f>
        <v>0.49029596047068413</v>
      </c>
      <c r="K34" s="78">
        <f t="shared" si="3"/>
        <v>0.87369140644278742</v>
      </c>
      <c r="L34" s="79"/>
      <c r="M34" s="80"/>
      <c r="N34" s="81">
        <f>分析係数表!H37</f>
        <v>4.9362896435587986E-2</v>
      </c>
      <c r="O34" s="82">
        <f t="shared" si="4"/>
        <v>0.57065895015746082</v>
      </c>
      <c r="P34" s="76">
        <f>分析係数表!C37</f>
        <v>0.53618737957610785</v>
      </c>
      <c r="Q34" s="82">
        <f t="shared" si="5"/>
        <v>0.30598012711658168</v>
      </c>
      <c r="R34" s="83">
        <v>0.40327817499132651</v>
      </c>
      <c r="S34" s="84">
        <f t="shared" si="6"/>
        <v>2.185245551602065</v>
      </c>
      <c r="T34" s="85">
        <f>分析係数表!F37</f>
        <v>0.71575569252712545</v>
      </c>
      <c r="U34" s="86">
        <f t="shared" si="7"/>
        <v>1.5641019431287564</v>
      </c>
      <c r="V34" s="87">
        <f>分析係数表!D37</f>
        <v>6.9634761346849372E-2</v>
      </c>
      <c r="W34" s="167">
        <f t="shared" si="8"/>
        <v>0</v>
      </c>
      <c r="X34" s="76">
        <f>分析係数表!E37</f>
        <v>6.698588966430645E-2</v>
      </c>
      <c r="Y34" s="166">
        <f t="shared" si="9"/>
        <v>0</v>
      </c>
    </row>
    <row r="35" spans="1:25" x14ac:dyDescent="0.2">
      <c r="A35" s="6" t="s">
        <v>23</v>
      </c>
      <c r="B35" s="5" t="s">
        <v>193</v>
      </c>
      <c r="C35" s="90"/>
      <c r="D35" s="76">
        <f>投入係数表!G35</f>
        <v>3.6698680409151243E-3</v>
      </c>
      <c r="E35" s="77">
        <f t="shared" si="0"/>
        <v>0.36698680409151241</v>
      </c>
      <c r="F35" s="76">
        <f>分析係数表!C38</f>
        <v>4.5765302018820897E-2</v>
      </c>
      <c r="G35" s="77">
        <f t="shared" si="1"/>
        <v>1.6795261926169921E-2</v>
      </c>
      <c r="H35" s="77">
        <v>3.0629901216723147E-2</v>
      </c>
      <c r="I35" s="77">
        <f t="shared" si="2"/>
        <v>3.0629901216723147E-2</v>
      </c>
      <c r="J35" s="76">
        <f>分析係数表!G38</f>
        <v>0.29880478087649404</v>
      </c>
      <c r="K35" s="78">
        <f t="shared" si="3"/>
        <v>9.1523609213316186E-3</v>
      </c>
      <c r="L35" s="79"/>
      <c r="M35" s="80"/>
      <c r="N35" s="81">
        <f>分析係数表!H38</f>
        <v>4.3266909907381419E-2</v>
      </c>
      <c r="O35" s="82">
        <f t="shared" si="4"/>
        <v>0.50018639843230706</v>
      </c>
      <c r="P35" s="76">
        <f>分析係数表!C38</f>
        <v>4.5765302018820897E-2</v>
      </c>
      <c r="Q35" s="82">
        <f t="shared" si="5"/>
        <v>2.2891181589960816E-2</v>
      </c>
      <c r="R35" s="83">
        <v>3.087599458142435E-2</v>
      </c>
      <c r="S35" s="84">
        <f t="shared" si="6"/>
        <v>6.1505895798147497E-2</v>
      </c>
      <c r="T35" s="85">
        <f>分析係数表!F38</f>
        <v>0.49667994687915007</v>
      </c>
      <c r="U35" s="86">
        <f t="shared" si="7"/>
        <v>3.0548745057778437E-2</v>
      </c>
      <c r="V35" s="87">
        <f>分析係数表!D38</f>
        <v>9.5617529880478086E-2</v>
      </c>
      <c r="W35" s="167">
        <f t="shared" si="8"/>
        <v>0</v>
      </c>
      <c r="X35" s="76">
        <f>分析係数表!E38</f>
        <v>7.8353253652058433E-2</v>
      </c>
      <c r="Y35" s="166">
        <f t="shared" si="9"/>
        <v>0</v>
      </c>
    </row>
    <row r="36" spans="1:25" x14ac:dyDescent="0.2">
      <c r="A36" s="6" t="s">
        <v>24</v>
      </c>
      <c r="B36" s="5" t="s">
        <v>39</v>
      </c>
      <c r="C36" s="90"/>
      <c r="D36" s="76">
        <f>投入係数表!G36</f>
        <v>0</v>
      </c>
      <c r="E36" s="77">
        <f t="shared" si="0"/>
        <v>0</v>
      </c>
      <c r="F36" s="76">
        <f>分析係数表!C39</f>
        <v>1</v>
      </c>
      <c r="G36" s="77">
        <f t="shared" si="1"/>
        <v>0</v>
      </c>
      <c r="H36" s="77">
        <v>0.14686532777915384</v>
      </c>
      <c r="I36" s="77">
        <f t="shared" si="2"/>
        <v>0.14686532777915384</v>
      </c>
      <c r="J36" s="76">
        <f>分析係数表!G39</f>
        <v>0.34650769117538827</v>
      </c>
      <c r="K36" s="78">
        <f t="shared" si="3"/>
        <v>5.088996564247121E-2</v>
      </c>
      <c r="L36" s="79"/>
      <c r="M36" s="80"/>
      <c r="N36" s="81">
        <f>分析係数表!H39</f>
        <v>3.8057816446814483E-3</v>
      </c>
      <c r="O36" s="82">
        <f t="shared" si="4"/>
        <v>4.3996675938908165E-2</v>
      </c>
      <c r="P36" s="76">
        <f>分析係数表!C39</f>
        <v>1</v>
      </c>
      <c r="Q36" s="82">
        <f t="shared" si="5"/>
        <v>4.3996675938908165E-2</v>
      </c>
      <c r="R36" s="83">
        <v>0.15449609904871203</v>
      </c>
      <c r="S36" s="84">
        <f t="shared" si="6"/>
        <v>0.30136142682786587</v>
      </c>
      <c r="T36" s="85">
        <f>分析係数表!F39</f>
        <v>0.69721056892617939</v>
      </c>
      <c r="U36" s="86">
        <f t="shared" si="7"/>
        <v>0.21011237185106155</v>
      </c>
      <c r="V36" s="87">
        <f>分析係数表!D39</f>
        <v>6.2559799808640612E-2</v>
      </c>
      <c r="W36" s="167">
        <f t="shared" si="8"/>
        <v>0</v>
      </c>
      <c r="X36" s="76">
        <f>分析係数表!E39</f>
        <v>7.911974681681018E-2</v>
      </c>
      <c r="Y36" s="166">
        <f t="shared" si="9"/>
        <v>0</v>
      </c>
    </row>
    <row r="37" spans="1:25" x14ac:dyDescent="0.2">
      <c r="A37" s="6" t="s">
        <v>25</v>
      </c>
      <c r="B37" s="5" t="s">
        <v>40</v>
      </c>
      <c r="C37" s="90"/>
      <c r="D37" s="76">
        <f>投入係数表!G37</f>
        <v>7.808229874287499E-5</v>
      </c>
      <c r="E37" s="77">
        <f t="shared" si="0"/>
        <v>7.808229874287499E-3</v>
      </c>
      <c r="F37" s="76">
        <f>分析係数表!C40</f>
        <v>0.81742190937087544</v>
      </c>
      <c r="G37" s="77">
        <f t="shared" si="1"/>
        <v>6.3826181726467984E-3</v>
      </c>
      <c r="H37" s="77">
        <v>7.7873773813055833E-3</v>
      </c>
      <c r="I37" s="77">
        <f t="shared" si="2"/>
        <v>7.7873773813055833E-3</v>
      </c>
      <c r="J37" s="76">
        <f>分析係数表!G40</f>
        <v>0.56450715973863475</v>
      </c>
      <c r="K37" s="78">
        <f t="shared" si="3"/>
        <v>4.3960302873337024E-3</v>
      </c>
      <c r="L37" s="79"/>
      <c r="M37" s="80"/>
      <c r="N37" s="81">
        <f>分析係数表!H40</f>
        <v>3.0412573673870333E-2</v>
      </c>
      <c r="O37" s="82">
        <f t="shared" si="4"/>
        <v>0.35158405639676171</v>
      </c>
      <c r="P37" s="76">
        <f>分析係数表!C40</f>
        <v>0.81742190937087544</v>
      </c>
      <c r="Q37" s="82">
        <f t="shared" si="5"/>
        <v>0.28739251068419852</v>
      </c>
      <c r="R37" s="83">
        <v>0.2882016686897047</v>
      </c>
      <c r="S37" s="84">
        <f t="shared" si="6"/>
        <v>0.29598904607101029</v>
      </c>
      <c r="T37" s="85">
        <f>分析係数表!F40</f>
        <v>0.75483108577783953</v>
      </c>
      <c r="U37" s="86">
        <f t="shared" si="7"/>
        <v>0.22342173302412766</v>
      </c>
      <c r="V37" s="87">
        <f>分析係数表!D40</f>
        <v>9.815098011956068E-2</v>
      </c>
      <c r="W37" s="167">
        <f t="shared" si="8"/>
        <v>0</v>
      </c>
      <c r="X37" s="76">
        <f>分析係数表!E40</f>
        <v>6.1865702766578615E-2</v>
      </c>
      <c r="Y37" s="166">
        <f t="shared" si="9"/>
        <v>0</v>
      </c>
    </row>
    <row r="38" spans="1:25" x14ac:dyDescent="0.2">
      <c r="A38" s="6" t="s">
        <v>26</v>
      </c>
      <c r="B38" s="5" t="s">
        <v>276</v>
      </c>
      <c r="C38" s="90"/>
      <c r="D38" s="76">
        <f>投入係数表!G38</f>
        <v>0</v>
      </c>
      <c r="E38" s="77">
        <f t="shared" si="0"/>
        <v>0</v>
      </c>
      <c r="F38" s="76">
        <f>分析係数表!C41</f>
        <v>0.72941623882867468</v>
      </c>
      <c r="G38" s="77">
        <f t="shared" si="1"/>
        <v>0</v>
      </c>
      <c r="H38" s="77">
        <v>3.9073896584357502E-3</v>
      </c>
      <c r="I38" s="77">
        <f t="shared" si="2"/>
        <v>3.9073896584357502E-3</v>
      </c>
      <c r="J38" s="76">
        <f>分析係数表!G41</f>
        <v>0.453348349649138</v>
      </c>
      <c r="K38" s="78">
        <f t="shared" si="3"/>
        <v>1.7714086530879565E-3</v>
      </c>
      <c r="L38" s="79"/>
      <c r="M38" s="80"/>
      <c r="N38" s="81">
        <f>分析係数表!H41</f>
        <v>5.191131069323604E-2</v>
      </c>
      <c r="O38" s="82">
        <f t="shared" si="4"/>
        <v>0.60011985115490085</v>
      </c>
      <c r="P38" s="76">
        <f>分析係数表!C41</f>
        <v>0.72941623882867468</v>
      </c>
      <c r="Q38" s="82">
        <f t="shared" si="5"/>
        <v>0.43773716467583185</v>
      </c>
      <c r="R38" s="83">
        <v>0.44542384424827369</v>
      </c>
      <c r="S38" s="84">
        <f t="shared" si="6"/>
        <v>0.44933123390670943</v>
      </c>
      <c r="T38" s="85">
        <f>分析係数表!F41</f>
        <v>0.55271593173351818</v>
      </c>
      <c r="U38" s="86">
        <f t="shared" si="7"/>
        <v>0.2483525316057183</v>
      </c>
      <c r="V38" s="87">
        <f>分析係数表!D41</f>
        <v>0.15680499003725201</v>
      </c>
      <c r="W38" s="167">
        <f t="shared" si="8"/>
        <v>0</v>
      </c>
      <c r="X38" s="76">
        <f>分析係数表!E41</f>
        <v>0.15299315602529673</v>
      </c>
      <c r="Y38" s="166">
        <f t="shared" si="9"/>
        <v>0</v>
      </c>
    </row>
    <row r="39" spans="1:25" x14ac:dyDescent="0.2">
      <c r="A39" s="6" t="s">
        <v>51</v>
      </c>
      <c r="B39" s="5" t="s">
        <v>367</v>
      </c>
      <c r="C39" s="90"/>
      <c r="D39" s="76">
        <f>投入係数表!G39</f>
        <v>5.4657609120012493E-4</v>
      </c>
      <c r="E39" s="77">
        <f>$C$9*D39</f>
        <v>5.4657609120012496E-2</v>
      </c>
      <c r="F39" s="76">
        <f>分析係数表!C42</f>
        <v>0.64552736982643522</v>
      </c>
      <c r="G39" s="77">
        <f>E39*F39</f>
        <v>3.5282982656243043E-2</v>
      </c>
      <c r="H39" s="77">
        <v>4.5389395727779142E-2</v>
      </c>
      <c r="I39" s="77">
        <f>C39+H39</f>
        <v>4.5389395727779142E-2</v>
      </c>
      <c r="J39" s="76">
        <f>分析係数表!G42</f>
        <v>0.48562628336755648</v>
      </c>
      <c r="K39" s="78">
        <f>I39*J39</f>
        <v>2.2042283551580631E-2</v>
      </c>
      <c r="L39" s="79"/>
      <c r="M39" s="80"/>
      <c r="N39" s="81">
        <f>分析係数表!H42</f>
        <v>1.1765366264383946E-2</v>
      </c>
      <c r="O39" s="82">
        <f t="shared" si="4"/>
        <v>0.13601332266659516</v>
      </c>
      <c r="P39" s="76">
        <f>分析係数表!C42</f>
        <v>0.64552736982643522</v>
      </c>
      <c r="Q39" s="82">
        <f>O39*P39</f>
        <v>8.7800322442321443E-2</v>
      </c>
      <c r="R39" s="83">
        <v>9.4455348831184879E-2</v>
      </c>
      <c r="S39" s="84">
        <f>I39+R39</f>
        <v>0.13984474455896401</v>
      </c>
      <c r="T39" s="85">
        <f>分析係数表!F42</f>
        <v>0.5462012320328542</v>
      </c>
      <c r="U39" s="86">
        <f t="shared" si="7"/>
        <v>7.6383371771425929E-2</v>
      </c>
      <c r="V39" s="87">
        <f>分析係数表!D42</f>
        <v>0.32956878850102672</v>
      </c>
      <c r="W39" s="167">
        <f t="shared" si="8"/>
        <v>0</v>
      </c>
      <c r="X39" s="76">
        <f>分析係数表!E42</f>
        <v>0.30492813141683778</v>
      </c>
      <c r="Y39" s="166">
        <f t="shared" si="9"/>
        <v>0</v>
      </c>
    </row>
    <row r="40" spans="1:25" x14ac:dyDescent="0.2">
      <c r="A40" s="6" t="s">
        <v>194</v>
      </c>
      <c r="B40" s="5" t="s">
        <v>41</v>
      </c>
      <c r="C40" s="90"/>
      <c r="D40" s="76">
        <f>投入係数表!G40</f>
        <v>2.600140548137737E-2</v>
      </c>
      <c r="E40" s="77">
        <f>$C$9*D40</f>
        <v>2.6001405481377371</v>
      </c>
      <c r="F40" s="76">
        <f>分析係数表!C43</f>
        <v>0.44974585997704541</v>
      </c>
      <c r="G40" s="77">
        <f>E40*F40</f>
        <v>1.1694024468833928</v>
      </c>
      <c r="H40" s="77">
        <v>1.6024785776093118</v>
      </c>
      <c r="I40" s="77">
        <f>C40+H40</f>
        <v>1.6024785776093118</v>
      </c>
      <c r="J40" s="76">
        <f>分析係数表!G43</f>
        <v>0.36430023338101331</v>
      </c>
      <c r="K40" s="78">
        <f>I40*J40</f>
        <v>0.58378331981114651</v>
      </c>
      <c r="L40" s="79"/>
      <c r="M40" s="80"/>
      <c r="N40" s="81">
        <f>分析係数表!H43</f>
        <v>3.2949761436991298E-2</v>
      </c>
      <c r="O40" s="82">
        <f t="shared" si="4"/>
        <v>0.38091517368936717</v>
      </c>
      <c r="P40" s="76">
        <f>分析係数表!C43</f>
        <v>0.44974585997704541</v>
      </c>
      <c r="Q40" s="82">
        <f>O40*P40</f>
        <v>0.17131502236923007</v>
      </c>
      <c r="R40" s="83">
        <v>0.34262948222429962</v>
      </c>
      <c r="S40" s="84">
        <f>I40+R40</f>
        <v>1.9451080598336115</v>
      </c>
      <c r="T40" s="85">
        <f>分析係数表!F43</f>
        <v>0.57336445080177667</v>
      </c>
      <c r="U40" s="86">
        <f t="shared" si="7"/>
        <v>1.115255814476608</v>
      </c>
      <c r="V40" s="87">
        <f>分析係数表!D43</f>
        <v>9.4481668297824284E-2</v>
      </c>
      <c r="W40" s="167">
        <f t="shared" si="8"/>
        <v>0</v>
      </c>
      <c r="X40" s="76">
        <f>分析係数表!E43</f>
        <v>6.9412030414815931E-2</v>
      </c>
      <c r="Y40" s="166">
        <f t="shared" si="9"/>
        <v>0</v>
      </c>
    </row>
    <row r="41" spans="1:25" x14ac:dyDescent="0.2">
      <c r="A41" s="6" t="s">
        <v>340</v>
      </c>
      <c r="B41" s="5" t="s">
        <v>42</v>
      </c>
      <c r="C41" s="90"/>
      <c r="D41" s="76">
        <f>投入係数表!G41</f>
        <v>1.5616459748574998E-4</v>
      </c>
      <c r="E41" s="77">
        <f>$C$9*D41</f>
        <v>1.5616459748574998E-2</v>
      </c>
      <c r="F41" s="76">
        <f>分析係数表!C44</f>
        <v>0.68535687071374141</v>
      </c>
      <c r="G41" s="77">
        <f>E41*F41</f>
        <v>1.0702847984910462E-2</v>
      </c>
      <c r="H41" s="77">
        <v>1.5763494502051077E-2</v>
      </c>
      <c r="I41" s="77">
        <f>C41+H41</f>
        <v>1.5763494502051077E-2</v>
      </c>
      <c r="J41" s="76">
        <f>分析係数表!G44</f>
        <v>0.27039319248826293</v>
      </c>
      <c r="K41" s="78">
        <f>I41*J41</f>
        <v>4.2623416031807712E-3</v>
      </c>
      <c r="L41" s="79"/>
      <c r="M41" s="80"/>
      <c r="N41" s="81">
        <f>分析係数表!H44</f>
        <v>0.11684535503788943</v>
      </c>
      <c r="O41" s="82">
        <f t="shared" si="4"/>
        <v>1.3507887999178649</v>
      </c>
      <c r="P41" s="76">
        <f>分析係数表!C44</f>
        <v>0.68535687071374141</v>
      </c>
      <c r="Q41" s="82">
        <f>O41*P41</f>
        <v>0.92577238490687808</v>
      </c>
      <c r="R41" s="83">
        <v>0.94310326941346967</v>
      </c>
      <c r="S41" s="84">
        <f>I41+R41</f>
        <v>0.95886676391552073</v>
      </c>
      <c r="T41" s="85">
        <f>分析係数表!F44</f>
        <v>0.52366979655712054</v>
      </c>
      <c r="U41" s="86">
        <f t="shared" si="7"/>
        <v>0.50212956318502522</v>
      </c>
      <c r="V41" s="87">
        <f>分析係数表!D44</f>
        <v>0.16265649452269171</v>
      </c>
      <c r="W41" s="167">
        <f t="shared" si="8"/>
        <v>0</v>
      </c>
      <c r="X41" s="76">
        <f>分析係数表!E44</f>
        <v>0.12729851330203443</v>
      </c>
      <c r="Y41" s="166">
        <f t="shared" si="9"/>
        <v>0</v>
      </c>
    </row>
    <row r="42" spans="1:25" x14ac:dyDescent="0.2">
      <c r="A42" s="6" t="s">
        <v>341</v>
      </c>
      <c r="B42" s="5" t="s">
        <v>278</v>
      </c>
      <c r="C42" s="90"/>
      <c r="D42" s="76">
        <f>投入係数表!G42</f>
        <v>2.4986335597719997E-3</v>
      </c>
      <c r="E42" s="77">
        <f>$C$9*D42</f>
        <v>0.24986335597719997</v>
      </c>
      <c r="F42" s="76">
        <f>分析係数表!C45</f>
        <v>1</v>
      </c>
      <c r="G42" s="77">
        <f>E42*F42</f>
        <v>0.24986335597719997</v>
      </c>
      <c r="H42" s="77">
        <v>0.3294494148121494</v>
      </c>
      <c r="I42" s="77">
        <f>C42+H42</f>
        <v>0.3294494148121494</v>
      </c>
      <c r="J42" s="76">
        <f>分析係数表!G45</f>
        <v>0</v>
      </c>
      <c r="K42" s="78">
        <f>I42*J42</f>
        <v>0</v>
      </c>
      <c r="L42" s="79"/>
      <c r="M42" s="80"/>
      <c r="N42" s="81">
        <f>分析係数表!H45</f>
        <v>0</v>
      </c>
      <c r="O42" s="82">
        <f t="shared" si="4"/>
        <v>0</v>
      </c>
      <c r="P42" s="76">
        <f>分析係数表!C45</f>
        <v>1</v>
      </c>
      <c r="Q42" s="82">
        <f>O42*P42</f>
        <v>0</v>
      </c>
      <c r="R42" s="83">
        <v>3.6941439791666683E-2</v>
      </c>
      <c r="S42" s="84">
        <f>I42+R42</f>
        <v>0.3663908546038161</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6.519871945030062E-3</v>
      </c>
      <c r="E43" s="77">
        <f>$C$9*D43</f>
        <v>0.65198719450300624</v>
      </c>
      <c r="F43" s="76">
        <f>分析係数表!C46</f>
        <v>1</v>
      </c>
      <c r="G43" s="77">
        <f>E43*F43</f>
        <v>0.65198719450300624</v>
      </c>
      <c r="H43" s="77">
        <v>0.7746308860143154</v>
      </c>
      <c r="I43" s="77">
        <f>C43+H43</f>
        <v>0.7746308860143154</v>
      </c>
      <c r="J43" s="76">
        <f>分析係数表!G46</f>
        <v>9.2635479388605835E-3</v>
      </c>
      <c r="K43" s="78">
        <f>I43*J43</f>
        <v>7.1758303475156588E-3</v>
      </c>
      <c r="L43" s="79"/>
      <c r="M43" s="80"/>
      <c r="N43" s="81">
        <f>分析係数表!H46</f>
        <v>4.7106371035644121E-2</v>
      </c>
      <c r="O43" s="82">
        <f t="shared" si="4"/>
        <v>0.54457242548571883</v>
      </c>
      <c r="P43" s="76">
        <f>分析係数表!C46</f>
        <v>1</v>
      </c>
      <c r="Q43" s="82">
        <f>O43*P43</f>
        <v>0.54457242548571883</v>
      </c>
      <c r="R43" s="83">
        <v>0.58282146863371309</v>
      </c>
      <c r="S43" s="84">
        <f>I43+R43</f>
        <v>1.3574523546480286</v>
      </c>
      <c r="T43" s="85">
        <f>分析係数表!F46</f>
        <v>0.31310792033348772</v>
      </c>
      <c r="U43" s="86">
        <f t="shared" si="7"/>
        <v>0.42502908371564024</v>
      </c>
      <c r="V43" s="87">
        <f>分析係数表!D46</f>
        <v>7.7196232823838196E-4</v>
      </c>
      <c r="W43" s="167">
        <f t="shared" si="8"/>
        <v>0</v>
      </c>
      <c r="X43" s="76">
        <f>分析係数表!E46</f>
        <v>2.1614945190674695E-3</v>
      </c>
      <c r="Y43" s="166">
        <f t="shared" si="9"/>
        <v>0</v>
      </c>
    </row>
    <row r="44" spans="1:25" x14ac:dyDescent="0.2">
      <c r="A44" s="192">
        <v>40</v>
      </c>
      <c r="B44" s="14" t="s">
        <v>150</v>
      </c>
      <c r="C44" s="197">
        <f>SUM(C5:C43)</f>
        <v>100</v>
      </c>
      <c r="D44" s="92">
        <f>投入係数表!G44</f>
        <v>0.66658858436792379</v>
      </c>
      <c r="E44" s="91">
        <f>SUM(E5:E43)</f>
        <v>66.658858436792372</v>
      </c>
      <c r="F44" s="92">
        <f>分析係数表!C47</f>
        <v>0.38982283979167087</v>
      </c>
      <c r="G44" s="91">
        <f>SUM(G5:G43)</f>
        <v>16.761918532551984</v>
      </c>
      <c r="H44" s="91">
        <f>SUM(H5:H43)</f>
        <v>19.815447085163772</v>
      </c>
      <c r="I44" s="91">
        <f>SUM(I5:I43)</f>
        <v>119.8154470851638</v>
      </c>
      <c r="J44" s="92">
        <f>分析係数表!G47</f>
        <v>0.23326731469175374</v>
      </c>
      <c r="K44" s="93">
        <f>SUM(K5:K43)</f>
        <v>18.437772740249468</v>
      </c>
      <c r="L44" s="94">
        <f>最終需要_まとめ!$L$33</f>
        <v>0.627</v>
      </c>
      <c r="M44" s="91">
        <f>K44*L44</f>
        <v>11.560483508136416</v>
      </c>
      <c r="N44" s="95">
        <f>分析係数表!H47</f>
        <v>1</v>
      </c>
      <c r="O44" s="96">
        <f>SUM(O5:O43)</f>
        <v>11.560483508136416</v>
      </c>
      <c r="P44" s="92">
        <f>分析係数表!C47</f>
        <v>0.38982283979167087</v>
      </c>
      <c r="Q44" s="96">
        <f>SUM(Q5:Q43)</f>
        <v>6.0070210015155601</v>
      </c>
      <c r="R44" s="91">
        <f>SUM(R5:R43)</f>
        <v>7.1059408484935913</v>
      </c>
      <c r="S44" s="97">
        <f>SUM(S5:S43)</f>
        <v>126.9213879336574</v>
      </c>
      <c r="T44" s="98">
        <f>分析係数表!F47</f>
        <v>0.43488259974461208</v>
      </c>
      <c r="U44" s="99">
        <f>SUM(U5:U43)</f>
        <v>46.210393939096171</v>
      </c>
      <c r="V44" s="100">
        <f>分析係数表!D47</f>
        <v>5.7416673181664192E-2</v>
      </c>
      <c r="W44" s="164">
        <f>SUM(W5:W43)</f>
        <v>6</v>
      </c>
      <c r="X44" s="92">
        <f>分析係数表!E47</f>
        <v>4.8986266385218774E-2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2023-08-19T07:22:48Z</dcterms:modified>
</cp:coreProperties>
</file>