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A913C574-F010-4E57-832C-C940B4CA589C}"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AB8" i="4" a="1"/>
  <c r="AC8" i="4" s="1"/>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I44" i="1"/>
  <c r="BQ44" i="1"/>
  <c r="BP44" i="1"/>
  <c r="BR44" i="1" s="1"/>
  <c r="BP43" i="1"/>
  <c r="BR43" i="1" s="1"/>
  <c r="BQ43" i="1"/>
  <c r="BI43" i="1"/>
  <c r="BJ42" i="1"/>
  <c r="BK42" i="1" s="1"/>
  <c r="BL42" i="1" s="1"/>
  <c r="BQ42" i="1"/>
  <c r="BP42" i="1"/>
  <c r="BR42" i="1" s="1"/>
  <c r="BI42" i="1"/>
  <c r="BJ41" i="1"/>
  <c r="BQ41" i="1"/>
  <c r="BP41" i="1"/>
  <c r="BI41" i="1"/>
  <c r="BP40" i="1"/>
  <c r="BR40" i="1" s="1"/>
  <c r="BJ40" i="1"/>
  <c r="BQ40" i="1"/>
  <c r="BI40" i="1"/>
  <c r="BP39" i="1"/>
  <c r="BJ39" i="1"/>
  <c r="BK39" i="1" s="1"/>
  <c r="BL39" i="1" s="1"/>
  <c r="BI39" i="1"/>
  <c r="BQ39" i="1"/>
  <c r="BR39" i="1" s="1"/>
  <c r="BI38" i="1"/>
  <c r="BJ38" i="1"/>
  <c r="BK38" i="1" s="1"/>
  <c r="BL38" i="1" s="1"/>
  <c r="BP38" i="1"/>
  <c r="BI37" i="1"/>
  <c r="BJ37" i="1"/>
  <c r="BK37" i="1" s="1"/>
  <c r="BL37" i="1" s="1"/>
  <c r="BP37" i="1"/>
  <c r="BI36" i="1"/>
  <c r="BQ36" i="1"/>
  <c r="BP36" i="1"/>
  <c r="BP35" i="1"/>
  <c r="BJ35" i="1"/>
  <c r="BI35" i="1"/>
  <c r="BJ34" i="1"/>
  <c r="BQ34" i="1"/>
  <c r="BP34" i="1"/>
  <c r="BR34" i="1" s="1"/>
  <c r="BI34" i="1"/>
  <c r="BP33" i="1"/>
  <c r="BJ33" i="1"/>
  <c r="BQ33" i="1"/>
  <c r="BR33" i="1" s="1"/>
  <c r="BI33" i="1"/>
  <c r="BP32" i="1"/>
  <c r="BJ32" i="1"/>
  <c r="BQ32" i="1"/>
  <c r="BI32" i="1"/>
  <c r="BP31" i="1"/>
  <c r="BJ31" i="1"/>
  <c r="BK31" i="1" s="1"/>
  <c r="BL31" i="1" s="1"/>
  <c r="BI31" i="1"/>
  <c r="BQ31" i="1"/>
  <c r="BR31" i="1" s="1"/>
  <c r="BI30" i="1"/>
  <c r="BQ30" i="1"/>
  <c r="BP30" i="1"/>
  <c r="BR30" i="1" s="1"/>
  <c r="BI29" i="1"/>
  <c r="BJ29" i="1"/>
  <c r="BK29" i="1" s="1"/>
  <c r="BL29" i="1" s="1"/>
  <c r="BP29" i="1"/>
  <c r="BI28" i="1"/>
  <c r="BQ28" i="1"/>
  <c r="BP28" i="1"/>
  <c r="BP27" i="1"/>
  <c r="BR27" i="1" s="1"/>
  <c r="BQ27" i="1"/>
  <c r="BI27" i="1"/>
  <c r="BJ26" i="1"/>
  <c r="BQ26" i="1"/>
  <c r="BP26" i="1"/>
  <c r="BI26" i="1"/>
  <c r="BP25" i="1"/>
  <c r="BJ25" i="1"/>
  <c r="BQ25" i="1"/>
  <c r="BR25" i="1" s="1"/>
  <c r="BI25" i="1"/>
  <c r="BP24" i="1"/>
  <c r="BJ24" i="1"/>
  <c r="BQ24" i="1"/>
  <c r="BI24" i="1"/>
  <c r="BP23" i="1"/>
  <c r="BJ23" i="1"/>
  <c r="BK23" i="1" s="1"/>
  <c r="BL23" i="1" s="1"/>
  <c r="BI23" i="1"/>
  <c r="BQ23" i="1"/>
  <c r="BR23" i="1" s="1"/>
  <c r="BQ22" i="1"/>
  <c r="BI22" i="1"/>
  <c r="BJ22" i="1"/>
  <c r="BK22" i="1" s="1"/>
  <c r="BL22" i="1" s="1"/>
  <c r="BP22" i="1"/>
  <c r="BR22" i="1" s="1"/>
  <c r="BI21" i="1"/>
  <c r="BJ21" i="1"/>
  <c r="BK21" i="1" s="1"/>
  <c r="BL21" i="1" s="1"/>
  <c r="BP21" i="1"/>
  <c r="BI20" i="1"/>
  <c r="BQ20" i="1"/>
  <c r="BP20" i="1"/>
  <c r="BP19" i="1"/>
  <c r="BJ19" i="1"/>
  <c r="BK19" i="1" s="1"/>
  <c r="BL19" i="1" s="1"/>
  <c r="BI19" i="1"/>
  <c r="BJ18" i="1"/>
  <c r="BK18" i="1" s="1"/>
  <c r="BL18" i="1" s="1"/>
  <c r="BQ18" i="1"/>
  <c r="BP18" i="1"/>
  <c r="BR18" i="1" s="1"/>
  <c r="BI18" i="1"/>
  <c r="BP17" i="1"/>
  <c r="BJ17" i="1"/>
  <c r="BK17" i="1" s="1"/>
  <c r="BL17" i="1" s="1"/>
  <c r="BQ17" i="1"/>
  <c r="BR17" i="1" s="1"/>
  <c r="BI17" i="1"/>
  <c r="BP16" i="1"/>
  <c r="BJ16" i="1"/>
  <c r="BK16" i="1" s="1"/>
  <c r="BL16" i="1" s="1"/>
  <c r="BQ16" i="1"/>
  <c r="BI16" i="1"/>
  <c r="BP15" i="1"/>
  <c r="BJ15" i="1"/>
  <c r="BK15" i="1" s="1"/>
  <c r="BL15" i="1" s="1"/>
  <c r="BI15" i="1"/>
  <c r="BQ15" i="1"/>
  <c r="BR15" i="1" s="1"/>
  <c r="BI14" i="1"/>
  <c r="BQ14" i="1"/>
  <c r="BP14" i="1"/>
  <c r="BR14" i="1" s="1"/>
  <c r="BI13" i="1"/>
  <c r="BJ13" i="1"/>
  <c r="BK13" i="1" s="1"/>
  <c r="BL13" i="1" s="1"/>
  <c r="BP13" i="1"/>
  <c r="BI12" i="1"/>
  <c r="BQ12" i="1"/>
  <c r="BP12" i="1"/>
  <c r="BR12" i="1" s="1"/>
  <c r="BQ11" i="1"/>
  <c r="BP11" i="1"/>
  <c r="BR11" i="1" s="1"/>
  <c r="BJ11" i="1"/>
  <c r="BI11" i="1"/>
  <c r="BJ10" i="1"/>
  <c r="BK10" i="1" s="1"/>
  <c r="BL10" i="1" s="1"/>
  <c r="BQ10" i="1"/>
  <c r="BP10" i="1"/>
  <c r="BI10" i="1"/>
  <c r="BP9" i="1"/>
  <c r="BJ9" i="1"/>
  <c r="BK9" i="1" s="1"/>
  <c r="BL9" i="1" s="1"/>
  <c r="BQ9" i="1"/>
  <c r="BR9" i="1" s="1"/>
  <c r="BI9" i="1"/>
  <c r="BP8" i="1"/>
  <c r="BR8" i="1" s="1"/>
  <c r="BJ8" i="1"/>
  <c r="BK8" i="1" s="1"/>
  <c r="BL8" i="1" s="1"/>
  <c r="BQ8" i="1"/>
  <c r="BI8" i="1"/>
  <c r="BP7" i="1"/>
  <c r="BJ7" i="1"/>
  <c r="BK7" i="1" s="1"/>
  <c r="BL7" i="1" s="1"/>
  <c r="BI7" i="1"/>
  <c r="BQ7" i="1"/>
  <c r="BR7" i="1" s="1"/>
  <c r="BQ6" i="1"/>
  <c r="BI6" i="1"/>
  <c r="BJ6" i="1"/>
  <c r="BK6" i="1" s="1"/>
  <c r="BL6" i="1" s="1"/>
  <c r="BP6" i="1"/>
  <c r="BR6" i="1" s="1"/>
  <c r="BI5" i="1"/>
  <c r="BJ5" i="1"/>
  <c r="BK5" i="1" s="1"/>
  <c r="BL5" i="1" s="1"/>
  <c r="BP5" i="1"/>
  <c r="AE47" i="4" l="1"/>
  <c r="AB46" i="4"/>
  <c r="AD44" i="4"/>
  <c r="AF42" i="4"/>
  <c r="AC41" i="4"/>
  <c r="AE39" i="4"/>
  <c r="AB38" i="4"/>
  <c r="AD36" i="4"/>
  <c r="AF34" i="4"/>
  <c r="AC33" i="4"/>
  <c r="AE31" i="4"/>
  <c r="AB30" i="4"/>
  <c r="AD28" i="4"/>
  <c r="AF26" i="4"/>
  <c r="AC25" i="4"/>
  <c r="AE23" i="4"/>
  <c r="AB22" i="4"/>
  <c r="AD20" i="4"/>
  <c r="AF18" i="4"/>
  <c r="AC17" i="4"/>
  <c r="AE15" i="4"/>
  <c r="AB14" i="4"/>
  <c r="AD12" i="4"/>
  <c r="AF10" i="4"/>
  <c r="AC9" i="4"/>
  <c r="AD46" i="4"/>
  <c r="AF44" i="4"/>
  <c r="AC43" i="4"/>
  <c r="AB40" i="4"/>
  <c r="AF36" i="4"/>
  <c r="AC35" i="4"/>
  <c r="AE33" i="4"/>
  <c r="AB32" i="4"/>
  <c r="AD30" i="4"/>
  <c r="AF28" i="4"/>
  <c r="AC27" i="4"/>
  <c r="AE25" i="4"/>
  <c r="AB24" i="4"/>
  <c r="AD22" i="4"/>
  <c r="AF20" i="4"/>
  <c r="AC19" i="4"/>
  <c r="AE17" i="4"/>
  <c r="AB16" i="4"/>
  <c r="AD14" i="4"/>
  <c r="AF12" i="4"/>
  <c r="AC11" i="4"/>
  <c r="AE9" i="4"/>
  <c r="AB8" i="4"/>
  <c r="AF47" i="4"/>
  <c r="AC46" i="4"/>
  <c r="AE44" i="4"/>
  <c r="AB43" i="4"/>
  <c r="AD41" i="4"/>
  <c r="AF39" i="4"/>
  <c r="AC38" i="4"/>
  <c r="AE36" i="4"/>
  <c r="AB35" i="4"/>
  <c r="AD33" i="4"/>
  <c r="AF31" i="4"/>
  <c r="AC30" i="4"/>
  <c r="AE28" i="4"/>
  <c r="AB27" i="4"/>
  <c r="AD25" i="4"/>
  <c r="AF23" i="4"/>
  <c r="AC22" i="4"/>
  <c r="AE20" i="4"/>
  <c r="AB19" i="4"/>
  <c r="AD17" i="4"/>
  <c r="AF15" i="4"/>
  <c r="AC14" i="4"/>
  <c r="AE12" i="4"/>
  <c r="AB11" i="4"/>
  <c r="AD9" i="4"/>
  <c r="AD47" i="4"/>
  <c r="AF45" i="4"/>
  <c r="AC44" i="4"/>
  <c r="AE42" i="4"/>
  <c r="AB41" i="4"/>
  <c r="AD39" i="4"/>
  <c r="AF37" i="4"/>
  <c r="AC36" i="4"/>
  <c r="AE34" i="4"/>
  <c r="AB33" i="4"/>
  <c r="AD31" i="4"/>
  <c r="AF29" i="4"/>
  <c r="AC28" i="4"/>
  <c r="AE26" i="4"/>
  <c r="AB25" i="4"/>
  <c r="AD23" i="4"/>
  <c r="AF21" i="4"/>
  <c r="AC20" i="4"/>
  <c r="AE18" i="4"/>
  <c r="AB17" i="4"/>
  <c r="AD15" i="4"/>
  <c r="AF13" i="4"/>
  <c r="AC12" i="4"/>
  <c r="AE10" i="4"/>
  <c r="AB9" i="4"/>
  <c r="AD38" i="4"/>
  <c r="AE45" i="4"/>
  <c r="AD42" i="4"/>
  <c r="AC39" i="4"/>
  <c r="AB36" i="4"/>
  <c r="AF32" i="4"/>
  <c r="AB28" i="4"/>
  <c r="AF24" i="4"/>
  <c r="AE21" i="4"/>
  <c r="AF16" i="4"/>
  <c r="AC15" i="4"/>
  <c r="AB12" i="4"/>
  <c r="AD10" i="4"/>
  <c r="AB47" i="4"/>
  <c r="AF43" i="4"/>
  <c r="AB39" i="4"/>
  <c r="AF35" i="4"/>
  <c r="AE32" i="4"/>
  <c r="AF27" i="4"/>
  <c r="AE24" i="4"/>
  <c r="AD21" i="4"/>
  <c r="AC18" i="4"/>
  <c r="AB15" i="4"/>
  <c r="AE8" i="4"/>
  <c r="AF46" i="4"/>
  <c r="AC45" i="4"/>
  <c r="AE43" i="4"/>
  <c r="AB42" i="4"/>
  <c r="AD40" i="4"/>
  <c r="AF38" i="4"/>
  <c r="AC37" i="4"/>
  <c r="AE35" i="4"/>
  <c r="AB34" i="4"/>
  <c r="AD32" i="4"/>
  <c r="AF30" i="4"/>
  <c r="AC29" i="4"/>
  <c r="AE27" i="4"/>
  <c r="AB26" i="4"/>
  <c r="AD24" i="4"/>
  <c r="AF22" i="4"/>
  <c r="AC21" i="4"/>
  <c r="AE19" i="4"/>
  <c r="AB18" i="4"/>
  <c r="AD16" i="4"/>
  <c r="AF14" i="4"/>
  <c r="AC13" i="4"/>
  <c r="AE11" i="4"/>
  <c r="AB10" i="4"/>
  <c r="AD8" i="4"/>
  <c r="AE41" i="4"/>
  <c r="AC47" i="4"/>
  <c r="AB44" i="4"/>
  <c r="AF40" i="4"/>
  <c r="AE37" i="4"/>
  <c r="AD34" i="4"/>
  <c r="AC31" i="4"/>
  <c r="AE29" i="4"/>
  <c r="AD26" i="4"/>
  <c r="AC23" i="4"/>
  <c r="AB20" i="4"/>
  <c r="AD18" i="4"/>
  <c r="AE13" i="4"/>
  <c r="AF8" i="4"/>
  <c r="AD45" i="4"/>
  <c r="AC42" i="4"/>
  <c r="AE40" i="4"/>
  <c r="AD37" i="4"/>
  <c r="AC34" i="4"/>
  <c r="AB31" i="4"/>
  <c r="AD29" i="4"/>
  <c r="AC26" i="4"/>
  <c r="AB23" i="4"/>
  <c r="AF19" i="4"/>
  <c r="AE16" i="4"/>
  <c r="AD13" i="4"/>
  <c r="AF11" i="4"/>
  <c r="AC10" i="4"/>
  <c r="AE46" i="4"/>
  <c r="AB45" i="4"/>
  <c r="AD43" i="4"/>
  <c r="AF41" i="4"/>
  <c r="AC40" i="4"/>
  <c r="AE38" i="4"/>
  <c r="AB37" i="4"/>
  <c r="AD35" i="4"/>
  <c r="AF33" i="4"/>
  <c r="AC32" i="4"/>
  <c r="AE30" i="4"/>
  <c r="AB29" i="4"/>
  <c r="AD27" i="4"/>
  <c r="AF25" i="4"/>
  <c r="AC24" i="4"/>
  <c r="AE22" i="4"/>
  <c r="AB21" i="4"/>
  <c r="AD19" i="4"/>
  <c r="AF17" i="4"/>
  <c r="AC16" i="4"/>
  <c r="AE14" i="4"/>
  <c r="AB13" i="4"/>
  <c r="AD11" i="4"/>
  <c r="AF9" i="4"/>
  <c r="BR29" i="1"/>
  <c r="BR10" i="1"/>
  <c r="BK24" i="1"/>
  <c r="BL24" i="1" s="1"/>
  <c r="BK25" i="1"/>
  <c r="BL25" i="1" s="1"/>
  <c r="BK26" i="1"/>
  <c r="BL26" i="1" s="1"/>
  <c r="BR28" i="1"/>
  <c r="BK35" i="1"/>
  <c r="BL35" i="1" s="1"/>
  <c r="BK40" i="1"/>
  <c r="BL40" i="1" s="1"/>
  <c r="BK41" i="1"/>
  <c r="BL41" i="1" s="1"/>
  <c r="BR24" i="1"/>
  <c r="BK11" i="1"/>
  <c r="BL11" i="1" s="1"/>
  <c r="BR21" i="1"/>
  <c r="BR26" i="1"/>
  <c r="BR38" i="1"/>
  <c r="BR41" i="1"/>
  <c r="BR20" i="1"/>
  <c r="BR37" i="1"/>
  <c r="BR16" i="1"/>
  <c r="BK32" i="1"/>
  <c r="BL32" i="1" s="1"/>
  <c r="BK33" i="1"/>
  <c r="BL33" i="1" s="1"/>
  <c r="BK34" i="1"/>
  <c r="BL34" i="1" s="1"/>
  <c r="BR36" i="1"/>
  <c r="BR32" i="1"/>
  <c r="BQ38" i="1"/>
  <c r="BJ12" i="1"/>
  <c r="BK12" i="1" s="1"/>
  <c r="BL12" i="1" s="1"/>
  <c r="BJ20" i="1"/>
  <c r="BK20" i="1" s="1"/>
  <c r="BL20" i="1" s="1"/>
  <c r="BJ28" i="1"/>
  <c r="BK28" i="1" s="1"/>
  <c r="BL28" i="1" s="1"/>
  <c r="BJ36" i="1"/>
  <c r="BK36" i="1" s="1"/>
  <c r="BL36" i="1" s="1"/>
  <c r="BJ44" i="1"/>
  <c r="BK44" i="1" s="1"/>
  <c r="BL44" i="1" s="1"/>
  <c r="BQ5" i="1"/>
  <c r="BR5" i="1" s="1"/>
  <c r="BQ13" i="1"/>
  <c r="BR13" i="1" s="1"/>
  <c r="BQ21" i="1"/>
  <c r="BQ29" i="1"/>
  <c r="BQ37" i="1"/>
  <c r="BJ14" i="1"/>
  <c r="BK14" i="1" s="1"/>
  <c r="BL14" i="1" s="1"/>
  <c r="BJ30" i="1"/>
  <c r="BK30" i="1" s="1"/>
  <c r="BL30" i="1" s="1"/>
  <c r="BQ19" i="1"/>
  <c r="BR19" i="1" s="1"/>
  <c r="BQ35" i="1"/>
  <c r="BR35" i="1" s="1"/>
  <c r="BJ27" i="1"/>
  <c r="BK27" i="1" s="1"/>
  <c r="BL27" i="1" s="1"/>
  <c r="BJ43" i="1"/>
  <c r="BK43" i="1" s="1"/>
  <c r="BL43"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M12" i="4"/>
  <c r="AM13" i="4"/>
  <c r="AM14" i="4"/>
  <c r="AM15" i="4"/>
  <c r="AM16" i="4"/>
  <c r="AM17" i="4"/>
  <c r="AM18" i="4"/>
  <c r="AM19" i="4"/>
  <c r="AM20" i="4"/>
  <c r="AM21" i="4"/>
  <c r="AM22" i="4"/>
  <c r="AM23" i="4"/>
  <c r="AN23" i="4" s="1"/>
  <c r="H23" i="4" s="1"/>
  <c r="AM24" i="4"/>
  <c r="AM25" i="4"/>
  <c r="AM26" i="4"/>
  <c r="AM27" i="4"/>
  <c r="AM28" i="4"/>
  <c r="AM29" i="4"/>
  <c r="AM30" i="4"/>
  <c r="AM31" i="4"/>
  <c r="AM32" i="4"/>
  <c r="AM33" i="4"/>
  <c r="AM34" i="4"/>
  <c r="AM35" i="4"/>
  <c r="AM36" i="4"/>
  <c r="AM37" i="4"/>
  <c r="AM38" i="4"/>
  <c r="AM39" i="4"/>
  <c r="AM40" i="4"/>
  <c r="AM41" i="4"/>
  <c r="AM42" i="4"/>
  <c r="AM43" i="4"/>
  <c r="AM44" i="4"/>
  <c r="AM45" i="4"/>
  <c r="AM46" i="4"/>
  <c r="AM47" i="4"/>
  <c r="AN45" i="4" s="1"/>
  <c r="H45" i="4" s="1"/>
  <c r="AM8" i="4"/>
  <c r="W9" i="4"/>
  <c r="X9" i="4"/>
  <c r="E9" i="4" s="1"/>
  <c r="E10" i="4"/>
  <c r="W11" i="4"/>
  <c r="X11" i="4"/>
  <c r="E11" i="4" s="1"/>
  <c r="W12" i="4"/>
  <c r="D12" i="4" s="1"/>
  <c r="X12" i="4"/>
  <c r="E12" i="4" s="1"/>
  <c r="X9" i="37" s="1"/>
  <c r="W13" i="4"/>
  <c r="X13" i="4"/>
  <c r="E13" i="4" s="1"/>
  <c r="W14" i="4"/>
  <c r="X14" i="4"/>
  <c r="E14" i="4" s="1"/>
  <c r="X11" i="32" s="1"/>
  <c r="W15" i="4"/>
  <c r="D15" i="4" s="1"/>
  <c r="X15" i="4"/>
  <c r="E15" i="4" s="1"/>
  <c r="W16" i="4"/>
  <c r="D16" i="4" s="1"/>
  <c r="V13" i="38" s="1"/>
  <c r="X16" i="4"/>
  <c r="E16" i="4" s="1"/>
  <c r="X13" i="38" s="1"/>
  <c r="W17" i="4"/>
  <c r="X17" i="4"/>
  <c r="W18" i="4"/>
  <c r="X18" i="4"/>
  <c r="E18" i="4" s="1"/>
  <c r="W19" i="4"/>
  <c r="D19" i="4" s="1"/>
  <c r="X19" i="4"/>
  <c r="W20" i="4"/>
  <c r="D20" i="4" s="1"/>
  <c r="X20" i="4"/>
  <c r="E20" i="4" s="1"/>
  <c r="W21" i="4"/>
  <c r="D21" i="4" s="1"/>
  <c r="X21" i="4"/>
  <c r="E21" i="4" s="1"/>
  <c r="W22" i="4"/>
  <c r="X22" i="4"/>
  <c r="E22" i="4" s="1"/>
  <c r="X19" i="20" s="1"/>
  <c r="W23" i="4"/>
  <c r="X23" i="4"/>
  <c r="W24" i="4"/>
  <c r="D24" i="4" s="1"/>
  <c r="V21" i="31" s="1"/>
  <c r="X24" i="4"/>
  <c r="E24" i="4" s="1"/>
  <c r="W25" i="4"/>
  <c r="X25" i="4"/>
  <c r="W26" i="4"/>
  <c r="X26" i="4"/>
  <c r="E26" i="4" s="1"/>
  <c r="X23" i="52" s="1"/>
  <c r="W27" i="4"/>
  <c r="D27" i="4" s="1"/>
  <c r="X27" i="4"/>
  <c r="W28" i="4"/>
  <c r="D28" i="4" s="1"/>
  <c r="X28" i="4"/>
  <c r="E28" i="4" s="1"/>
  <c r="X25" i="15" s="1"/>
  <c r="W29" i="4"/>
  <c r="D29" i="4" s="1"/>
  <c r="X29" i="4"/>
  <c r="E29" i="4" s="1"/>
  <c r="W30" i="4"/>
  <c r="D30" i="4" s="1"/>
  <c r="V27" i="28" s="1"/>
  <c r="X30" i="4"/>
  <c r="E30" i="4" s="1"/>
  <c r="X27" i="22" s="1"/>
  <c r="W31" i="4"/>
  <c r="D31" i="4" s="1"/>
  <c r="X31" i="4"/>
  <c r="E31" i="4" s="1"/>
  <c r="W32" i="4"/>
  <c r="X32" i="4"/>
  <c r="E32" i="4" s="1"/>
  <c r="W33" i="4"/>
  <c r="X33" i="4"/>
  <c r="E33" i="4" s="1"/>
  <c r="W34" i="4"/>
  <c r="D34" i="4" s="1"/>
  <c r="X34" i="4"/>
  <c r="E34" i="4" s="1"/>
  <c r="W35" i="4"/>
  <c r="D35" i="4" s="1"/>
  <c r="X35" i="4"/>
  <c r="E35" i="4" s="1"/>
  <c r="W36" i="4"/>
  <c r="D36" i="4" s="1"/>
  <c r="V33" i="26" s="1"/>
  <c r="X36" i="4"/>
  <c r="E36" i="4" s="1"/>
  <c r="X33" i="48" s="1"/>
  <c r="W37" i="4"/>
  <c r="X37" i="4"/>
  <c r="E37" i="4" s="1"/>
  <c r="W38" i="4"/>
  <c r="X38" i="4"/>
  <c r="E38" i="4" s="1"/>
  <c r="W39" i="4"/>
  <c r="X39" i="4"/>
  <c r="E39" i="4" s="1"/>
  <c r="W40" i="4"/>
  <c r="D40" i="4" s="1"/>
  <c r="V37" i="39" s="1"/>
  <c r="X40" i="4"/>
  <c r="E40" i="4" s="1"/>
  <c r="X37" i="18" s="1"/>
  <c r="W41" i="4"/>
  <c r="D41" i="4" s="1"/>
  <c r="X41" i="4"/>
  <c r="E42" i="4"/>
  <c r="W43" i="4"/>
  <c r="D43" i="4" s="1"/>
  <c r="X43" i="4"/>
  <c r="W44" i="4"/>
  <c r="D44" i="4" s="1"/>
  <c r="V41" i="31" s="1"/>
  <c r="X44" i="4"/>
  <c r="E44" i="4" s="1"/>
  <c r="W45" i="4"/>
  <c r="D45" i="4" s="1"/>
  <c r="V42" i="30" s="1"/>
  <c r="X45" i="4"/>
  <c r="W46" i="4"/>
  <c r="D46" i="4" s="1"/>
  <c r="V43" i="30" s="1"/>
  <c r="X46" i="4"/>
  <c r="E46" i="4" s="1"/>
  <c r="X47" i="4"/>
  <c r="E47" i="4" s="1"/>
  <c r="X8" i="4"/>
  <c r="W8" i="4"/>
  <c r="D8" i="4" s="1"/>
  <c r="D6" i="50"/>
  <c r="D7" i="50"/>
  <c r="D8" i="50"/>
  <c r="D9" i="50"/>
  <c r="D10" i="50"/>
  <c r="D11" i="50"/>
  <c r="D12" i="50"/>
  <c r="D13" i="50"/>
  <c r="D14" i="50"/>
  <c r="D15" i="50"/>
  <c r="D16" i="50"/>
  <c r="D17" i="50"/>
  <c r="D18" i="50"/>
  <c r="D19" i="50"/>
  <c r="D20" i="50"/>
  <c r="D21" i="50"/>
  <c r="D22" i="50"/>
  <c r="D23" i="50"/>
  <c r="D24" i="50"/>
  <c r="D25" i="50"/>
  <c r="D26" i="50"/>
  <c r="D27" i="50"/>
  <c r="D28" i="50"/>
  <c r="D29" i="50"/>
  <c r="D30" i="50"/>
  <c r="D31" i="50"/>
  <c r="D32" i="50"/>
  <c r="D33" i="50"/>
  <c r="D34" i="50"/>
  <c r="D35" i="50"/>
  <c r="D36" i="50"/>
  <c r="D37" i="50"/>
  <c r="D38" i="50"/>
  <c r="D39" i="50"/>
  <c r="D40" i="50"/>
  <c r="D41" i="50"/>
  <c r="D42" i="50"/>
  <c r="D43" i="50"/>
  <c r="D44" i="50"/>
  <c r="D5" i="50"/>
  <c r="C41" i="50"/>
  <c r="C44" i="50" s="1"/>
  <c r="G45" i="4"/>
  <c r="J42" i="19" s="1"/>
  <c r="D41" i="8"/>
  <c r="D42" i="8"/>
  <c r="D43" i="8"/>
  <c r="D44" i="8"/>
  <c r="D33" i="13"/>
  <c r="D34" i="13"/>
  <c r="D35" i="13"/>
  <c r="D36" i="13"/>
  <c r="D37" i="13"/>
  <c r="D38" i="13"/>
  <c r="D39" i="13"/>
  <c r="D40" i="13"/>
  <c r="D41" i="13"/>
  <c r="D42" i="13"/>
  <c r="D43" i="13"/>
  <c r="D44" i="13"/>
  <c r="D41" i="12"/>
  <c r="D42" i="12"/>
  <c r="D43" i="12"/>
  <c r="D44" i="12"/>
  <c r="D41" i="14"/>
  <c r="D42" i="14"/>
  <c r="D43" i="14"/>
  <c r="D44" i="14"/>
  <c r="D41" i="15"/>
  <c r="D42" i="15"/>
  <c r="D43" i="15"/>
  <c r="D44" i="15"/>
  <c r="D41" i="16"/>
  <c r="D42" i="16"/>
  <c r="D43" i="16"/>
  <c r="D44" i="16"/>
  <c r="D41" i="17"/>
  <c r="D42" i="17"/>
  <c r="D43" i="17"/>
  <c r="D44" i="17"/>
  <c r="D41" i="18"/>
  <c r="D42" i="18"/>
  <c r="D43" i="18"/>
  <c r="D44" i="18"/>
  <c r="D41" i="19"/>
  <c r="D42" i="19"/>
  <c r="D43" i="19"/>
  <c r="D44" i="19"/>
  <c r="D41" i="20"/>
  <c r="D42" i="20"/>
  <c r="D43" i="20"/>
  <c r="D44" i="20"/>
  <c r="D41" i="21"/>
  <c r="D42" i="21"/>
  <c r="D43" i="21"/>
  <c r="D44" i="21"/>
  <c r="D41" i="22"/>
  <c r="D42" i="22"/>
  <c r="D43" i="22"/>
  <c r="D44" i="22"/>
  <c r="D41" i="23"/>
  <c r="D42" i="23"/>
  <c r="D43" i="23"/>
  <c r="D44" i="23"/>
  <c r="D41" i="24"/>
  <c r="D42" i="24"/>
  <c r="D43" i="24"/>
  <c r="D44" i="24"/>
  <c r="D41" i="25"/>
  <c r="D42" i="25"/>
  <c r="D43" i="25"/>
  <c r="D44" i="25"/>
  <c r="D41" i="26"/>
  <c r="D42" i="26"/>
  <c r="D43" i="26"/>
  <c r="D44" i="26"/>
  <c r="D41" i="27"/>
  <c r="D42" i="27"/>
  <c r="D43" i="27"/>
  <c r="D44" i="27"/>
  <c r="D41" i="28"/>
  <c r="D42" i="28"/>
  <c r="D43" i="28"/>
  <c r="D44" i="28"/>
  <c r="D41" i="29"/>
  <c r="D42" i="29"/>
  <c r="D43" i="29"/>
  <c r="D44" i="29"/>
  <c r="D41" i="31"/>
  <c r="D42" i="31"/>
  <c r="D43" i="31"/>
  <c r="D44" i="31"/>
  <c r="D41" i="32"/>
  <c r="D42" i="32"/>
  <c r="D43" i="32"/>
  <c r="D44" i="32"/>
  <c r="D41" i="33"/>
  <c r="D42" i="33"/>
  <c r="D43" i="33"/>
  <c r="D44" i="33"/>
  <c r="D41" i="34"/>
  <c r="D42" i="34"/>
  <c r="D43" i="34"/>
  <c r="D44" i="34"/>
  <c r="D41" i="35"/>
  <c r="D42" i="35"/>
  <c r="D43" i="35"/>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D37" i="52"/>
  <c r="D38" i="52"/>
  <c r="D39" i="52"/>
  <c r="D40" i="52"/>
  <c r="D41" i="52"/>
  <c r="D42" i="52"/>
  <c r="D43" i="52"/>
  <c r="D44" i="52"/>
  <c r="D44" i="51"/>
  <c r="D6" i="51"/>
  <c r="D7" i="51"/>
  <c r="D8" i="51"/>
  <c r="D9" i="51"/>
  <c r="D10" i="51"/>
  <c r="D11" i="51"/>
  <c r="D12" i="51"/>
  <c r="D13" i="51"/>
  <c r="D14" i="51"/>
  <c r="D15" i="51"/>
  <c r="D16" i="51"/>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5" i="51"/>
  <c r="D6" i="52"/>
  <c r="D7" i="52"/>
  <c r="D8" i="52"/>
  <c r="D9" i="52"/>
  <c r="D10" i="52"/>
  <c r="D11" i="52"/>
  <c r="D12" i="52"/>
  <c r="D13" i="52"/>
  <c r="D14" i="52"/>
  <c r="D15" i="52"/>
  <c r="D16" i="52"/>
  <c r="D17" i="52"/>
  <c r="D18" i="52"/>
  <c r="D19" i="52"/>
  <c r="D20" i="52"/>
  <c r="D21" i="52"/>
  <c r="D22" i="52"/>
  <c r="D23" i="52"/>
  <c r="D24" i="52"/>
  <c r="D25" i="52"/>
  <c r="D26" i="52"/>
  <c r="D27" i="52"/>
  <c r="D28" i="52"/>
  <c r="D29" i="52"/>
  <c r="D30" i="52"/>
  <c r="D5" i="52"/>
  <c r="D41" i="43"/>
  <c r="D42" i="43"/>
  <c r="D43" i="43"/>
  <c r="C40" i="51"/>
  <c r="C44" i="51" s="1"/>
  <c r="C39" i="52"/>
  <c r="C44" i="52" s="1"/>
  <c r="D42" i="4"/>
  <c r="D38" i="4"/>
  <c r="V35" i="36" s="1"/>
  <c r="D32" i="4"/>
  <c r="V29" i="23" s="1"/>
  <c r="D26" i="4"/>
  <c r="D18" i="4"/>
  <c r="V15" i="22" s="1"/>
  <c r="F45" i="4"/>
  <c r="T42" i="30" s="1"/>
  <c r="C45" i="7"/>
  <c r="L44" i="52"/>
  <c r="C5" i="8"/>
  <c r="C44" i="8" s="1"/>
  <c r="D5" i="8"/>
  <c r="D6" i="8"/>
  <c r="D7" i="8"/>
  <c r="O10" i="4"/>
  <c r="P10" i="4" s="1"/>
  <c r="C10" i="4" s="1"/>
  <c r="D8" i="8"/>
  <c r="O11" i="4"/>
  <c r="P11" i="4" s="1"/>
  <c r="C11" i="4" s="1"/>
  <c r="F8" i="13" s="1"/>
  <c r="D9" i="8"/>
  <c r="D10" i="8"/>
  <c r="O13" i="4"/>
  <c r="P13" i="4" s="1"/>
  <c r="C13" i="4" s="1"/>
  <c r="P10" i="15" s="1"/>
  <c r="D11" i="8"/>
  <c r="D12" i="8"/>
  <c r="D13" i="8"/>
  <c r="D14" i="8"/>
  <c r="O17" i="4"/>
  <c r="P17" i="4" s="1"/>
  <c r="C17" i="4" s="1"/>
  <c r="P14" i="43" s="1"/>
  <c r="D15" i="8"/>
  <c r="O18" i="4"/>
  <c r="P18" i="4" s="1"/>
  <c r="C18" i="4" s="1"/>
  <c r="D16" i="8"/>
  <c r="D17" i="8"/>
  <c r="D18" i="8"/>
  <c r="E18" i="8" s="1"/>
  <c r="D19" i="8"/>
  <c r="E19" i="8" s="1"/>
  <c r="D20" i="8"/>
  <c r="D21" i="8"/>
  <c r="D22" i="8"/>
  <c r="D23" i="8"/>
  <c r="D24" i="8"/>
  <c r="D25" i="8"/>
  <c r="D26" i="8"/>
  <c r="D27" i="8"/>
  <c r="D28" i="8"/>
  <c r="O31" i="4"/>
  <c r="P31" i="4" s="1"/>
  <c r="C31" i="4" s="1"/>
  <c r="F28" i="17" s="1"/>
  <c r="D29" i="8"/>
  <c r="D30" i="8"/>
  <c r="D31" i="8"/>
  <c r="D32" i="8"/>
  <c r="D33" i="8"/>
  <c r="E33" i="8" s="1"/>
  <c r="O36" i="4"/>
  <c r="P36" i="4" s="1"/>
  <c r="C36" i="4" s="1"/>
  <c r="D34" i="8"/>
  <c r="D35" i="8"/>
  <c r="D36" i="8"/>
  <c r="AN39" i="4"/>
  <c r="H39" i="4" s="1"/>
  <c r="N36" i="52" s="1"/>
  <c r="D37" i="8"/>
  <c r="D38" i="8"/>
  <c r="D39" i="8"/>
  <c r="E39" i="8" s="1"/>
  <c r="D40" i="8"/>
  <c r="O43" i="4"/>
  <c r="P43" i="4" s="1"/>
  <c r="C43" i="4" s="1"/>
  <c r="L44" i="8"/>
  <c r="D5" i="13"/>
  <c r="C6" i="13"/>
  <c r="C44" i="13" s="1"/>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L44" i="13"/>
  <c r="D5" i="12"/>
  <c r="C7" i="12"/>
  <c r="C44" i="12" s="1"/>
  <c r="D6" i="12"/>
  <c r="D7" i="12"/>
  <c r="D8" i="12"/>
  <c r="D9" i="12"/>
  <c r="D10" i="12"/>
  <c r="D11" i="12"/>
  <c r="D12" i="12"/>
  <c r="D13" i="12"/>
  <c r="D14" i="12"/>
  <c r="D15" i="12"/>
  <c r="D16" i="12"/>
  <c r="D17" i="12"/>
  <c r="D18" i="12"/>
  <c r="D19" i="12"/>
  <c r="D20" i="12"/>
  <c r="D21" i="12"/>
  <c r="E21" i="12" s="1"/>
  <c r="D22" i="12"/>
  <c r="D23" i="12"/>
  <c r="D24" i="12"/>
  <c r="D25" i="12"/>
  <c r="D26" i="12"/>
  <c r="D27" i="12"/>
  <c r="D28" i="12"/>
  <c r="D29" i="12"/>
  <c r="D30" i="12"/>
  <c r="D31" i="12"/>
  <c r="D32" i="12"/>
  <c r="D33" i="12"/>
  <c r="D34" i="12"/>
  <c r="D35" i="12"/>
  <c r="E35" i="12" s="1"/>
  <c r="D36" i="12"/>
  <c r="D37" i="12"/>
  <c r="D38" i="12"/>
  <c r="D39" i="12"/>
  <c r="D40" i="12"/>
  <c r="D5" i="14"/>
  <c r="C8" i="14"/>
  <c r="C44" i="14" s="1"/>
  <c r="D6" i="14"/>
  <c r="D7" i="14"/>
  <c r="D8" i="14"/>
  <c r="D9" i="14"/>
  <c r="D10" i="14"/>
  <c r="D11" i="14"/>
  <c r="D12" i="14"/>
  <c r="D13" i="14"/>
  <c r="D14" i="14"/>
  <c r="D15" i="14"/>
  <c r="E15" i="14" s="1"/>
  <c r="D16" i="14"/>
  <c r="D17" i="14"/>
  <c r="D18" i="14"/>
  <c r="D19" i="14"/>
  <c r="E19" i="14" s="1"/>
  <c r="D20" i="14"/>
  <c r="D21" i="14"/>
  <c r="D22" i="14"/>
  <c r="D23" i="14"/>
  <c r="D24" i="14"/>
  <c r="D25" i="14"/>
  <c r="D26" i="14"/>
  <c r="D27" i="14"/>
  <c r="D28" i="14"/>
  <c r="E28" i="14" s="1"/>
  <c r="D29" i="14"/>
  <c r="D30" i="14"/>
  <c r="D31" i="14"/>
  <c r="E31" i="14" s="1"/>
  <c r="D32" i="14"/>
  <c r="D33" i="14"/>
  <c r="D34" i="14"/>
  <c r="D35" i="14"/>
  <c r="E35" i="14" s="1"/>
  <c r="D36" i="14"/>
  <c r="D37" i="14"/>
  <c r="D38" i="14"/>
  <c r="D39" i="14"/>
  <c r="D40" i="14"/>
  <c r="L44" i="14"/>
  <c r="D5" i="15"/>
  <c r="C9" i="15"/>
  <c r="C44" i="15" s="1"/>
  <c r="D6" i="15"/>
  <c r="D7" i="15"/>
  <c r="D8" i="15"/>
  <c r="D9" i="15"/>
  <c r="D10" i="15"/>
  <c r="D11" i="15"/>
  <c r="D12" i="15"/>
  <c r="D13" i="15"/>
  <c r="E13" i="15" s="1"/>
  <c r="D14" i="15"/>
  <c r="D15" i="15"/>
  <c r="D16" i="15"/>
  <c r="D17" i="15"/>
  <c r="D18" i="15"/>
  <c r="D19" i="15"/>
  <c r="D20" i="15"/>
  <c r="D21" i="15"/>
  <c r="D22" i="15"/>
  <c r="D23" i="15"/>
  <c r="D24" i="15"/>
  <c r="D25" i="15"/>
  <c r="D26" i="15"/>
  <c r="D27" i="15"/>
  <c r="D28" i="15"/>
  <c r="E28" i="15" s="1"/>
  <c r="D29" i="15"/>
  <c r="D30" i="15"/>
  <c r="D31" i="15"/>
  <c r="D32" i="15"/>
  <c r="D33" i="15"/>
  <c r="D34" i="15"/>
  <c r="D35" i="15"/>
  <c r="D36" i="15"/>
  <c r="D37" i="15"/>
  <c r="D38" i="15"/>
  <c r="D39" i="15"/>
  <c r="D40" i="15"/>
  <c r="L44" i="15"/>
  <c r="D5" i="16"/>
  <c r="C10" i="16"/>
  <c r="C44" i="16" s="1"/>
  <c r="D6" i="16"/>
  <c r="D7" i="16"/>
  <c r="D8" i="16"/>
  <c r="D9" i="16"/>
  <c r="D10" i="16"/>
  <c r="D11" i="16"/>
  <c r="D12" i="16"/>
  <c r="D13" i="16"/>
  <c r="D14" i="16"/>
  <c r="D15" i="16"/>
  <c r="D16" i="16"/>
  <c r="D17" i="16"/>
  <c r="D18" i="16"/>
  <c r="D19" i="16"/>
  <c r="D20" i="16"/>
  <c r="D21" i="16"/>
  <c r="D22" i="16"/>
  <c r="D23" i="16"/>
  <c r="D24" i="16"/>
  <c r="D25" i="16"/>
  <c r="D26" i="16"/>
  <c r="D27" i="16"/>
  <c r="D28" i="16"/>
  <c r="D29" i="16"/>
  <c r="D30" i="16"/>
  <c r="D31" i="16"/>
  <c r="D32" i="16"/>
  <c r="D33" i="16"/>
  <c r="D34" i="16"/>
  <c r="E34" i="16" s="1"/>
  <c r="D35" i="16"/>
  <c r="D36" i="16"/>
  <c r="D37" i="16"/>
  <c r="D38" i="16"/>
  <c r="D39" i="16"/>
  <c r="D40" i="16"/>
  <c r="L44" i="16"/>
  <c r="D5" i="17"/>
  <c r="E5" i="17" s="1"/>
  <c r="C11" i="17"/>
  <c r="C44" i="17" s="1"/>
  <c r="D6" i="17"/>
  <c r="D7" i="17"/>
  <c r="D8" i="17"/>
  <c r="D9" i="17"/>
  <c r="D10" i="17"/>
  <c r="D11" i="17"/>
  <c r="D12" i="17"/>
  <c r="D13" i="17"/>
  <c r="D14" i="17"/>
  <c r="D15" i="17"/>
  <c r="D16" i="17"/>
  <c r="E16" i="17" s="1"/>
  <c r="D17" i="17"/>
  <c r="D18" i="17"/>
  <c r="D19" i="17"/>
  <c r="D20" i="17"/>
  <c r="E20" i="17" s="1"/>
  <c r="D21" i="17"/>
  <c r="D22" i="17"/>
  <c r="D23" i="17"/>
  <c r="D24" i="17"/>
  <c r="D25" i="17"/>
  <c r="D26" i="17"/>
  <c r="D27" i="17"/>
  <c r="D28" i="17"/>
  <c r="D29" i="17"/>
  <c r="D30" i="17"/>
  <c r="D31" i="17"/>
  <c r="D32" i="17"/>
  <c r="E32" i="17" s="1"/>
  <c r="D33" i="17"/>
  <c r="D34" i="17"/>
  <c r="D35" i="17"/>
  <c r="D36" i="17"/>
  <c r="E36" i="17" s="1"/>
  <c r="D37" i="17"/>
  <c r="D38" i="17"/>
  <c r="E38" i="17" s="1"/>
  <c r="D39" i="17"/>
  <c r="D40" i="17"/>
  <c r="L44" i="17"/>
  <c r="D5" i="18"/>
  <c r="C12" i="18"/>
  <c r="C44" i="18" s="1"/>
  <c r="D6" i="18"/>
  <c r="D7" i="18"/>
  <c r="D8" i="18"/>
  <c r="D9" i="18"/>
  <c r="D10" i="18"/>
  <c r="E10" i="18" s="1"/>
  <c r="D11" i="18"/>
  <c r="D12" i="18"/>
  <c r="D13" i="18"/>
  <c r="D14" i="18"/>
  <c r="D15" i="18"/>
  <c r="D16" i="18"/>
  <c r="D17" i="18"/>
  <c r="D18" i="18"/>
  <c r="D19" i="18"/>
  <c r="D20" i="18"/>
  <c r="D21" i="18"/>
  <c r="D22" i="18"/>
  <c r="D23" i="18"/>
  <c r="D24" i="18"/>
  <c r="D25" i="18"/>
  <c r="D26" i="18"/>
  <c r="E26" i="18" s="1"/>
  <c r="D27" i="18"/>
  <c r="D28" i="18"/>
  <c r="D29" i="18"/>
  <c r="D30" i="18"/>
  <c r="D31" i="18"/>
  <c r="D32" i="18"/>
  <c r="D33" i="18"/>
  <c r="D34" i="18"/>
  <c r="D35" i="18"/>
  <c r="D36" i="18"/>
  <c r="D37" i="18"/>
  <c r="E37" i="18" s="1"/>
  <c r="D38" i="18"/>
  <c r="D39" i="18"/>
  <c r="D40" i="18"/>
  <c r="L44" i="18"/>
  <c r="D5" i="19"/>
  <c r="C13"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L44" i="19"/>
  <c r="D5" i="20"/>
  <c r="C14" i="20"/>
  <c r="D6" i="20"/>
  <c r="D7" i="20"/>
  <c r="D8" i="20"/>
  <c r="D9" i="20"/>
  <c r="E9" i="20" s="1"/>
  <c r="D10" i="20"/>
  <c r="D11" i="20"/>
  <c r="D12" i="20"/>
  <c r="D13" i="20"/>
  <c r="E13" i="20" s="1"/>
  <c r="D14" i="20"/>
  <c r="D15" i="20"/>
  <c r="D16" i="20"/>
  <c r="D17" i="20"/>
  <c r="D18" i="20"/>
  <c r="D19" i="20"/>
  <c r="D20" i="20"/>
  <c r="D21" i="20"/>
  <c r="E21" i="20" s="1"/>
  <c r="D22" i="20"/>
  <c r="D23" i="20"/>
  <c r="D24" i="20"/>
  <c r="D25" i="20"/>
  <c r="E25" i="20" s="1"/>
  <c r="D26" i="20"/>
  <c r="D27" i="20"/>
  <c r="D28" i="20"/>
  <c r="D29" i="20"/>
  <c r="E29" i="20" s="1"/>
  <c r="D30" i="20"/>
  <c r="D31" i="20"/>
  <c r="D32" i="20"/>
  <c r="D33" i="20"/>
  <c r="D34" i="20"/>
  <c r="D35" i="20"/>
  <c r="D36" i="20"/>
  <c r="D37" i="20"/>
  <c r="E37" i="20" s="1"/>
  <c r="D38" i="20"/>
  <c r="D39" i="20"/>
  <c r="D40" i="20"/>
  <c r="L44" i="20"/>
  <c r="D5" i="21"/>
  <c r="C15" i="21"/>
  <c r="C44" i="21" s="1"/>
  <c r="D6" i="21"/>
  <c r="D7" i="21"/>
  <c r="D8" i="21"/>
  <c r="D9" i="21"/>
  <c r="D10" i="21"/>
  <c r="D11" i="21"/>
  <c r="D12" i="21"/>
  <c r="D13" i="21"/>
  <c r="D14" i="21"/>
  <c r="D15" i="21"/>
  <c r="D16" i="21"/>
  <c r="D17" i="21"/>
  <c r="D18" i="21"/>
  <c r="D19" i="21"/>
  <c r="D20" i="21"/>
  <c r="D21" i="21"/>
  <c r="D22" i="21"/>
  <c r="D23" i="21"/>
  <c r="D24" i="21"/>
  <c r="D25" i="21"/>
  <c r="D26" i="21"/>
  <c r="D27" i="21"/>
  <c r="D28" i="21"/>
  <c r="D29" i="21"/>
  <c r="D30" i="21"/>
  <c r="D31" i="21"/>
  <c r="D32" i="21"/>
  <c r="D33" i="21"/>
  <c r="D34" i="21"/>
  <c r="D35" i="21"/>
  <c r="D36" i="21"/>
  <c r="D37" i="21"/>
  <c r="D38" i="21"/>
  <c r="D39" i="21"/>
  <c r="D40" i="21"/>
  <c r="L44" i="21"/>
  <c r="D5" i="22"/>
  <c r="C16" i="22"/>
  <c r="D6" i="22"/>
  <c r="D7" i="22"/>
  <c r="D8" i="22"/>
  <c r="D9" i="22"/>
  <c r="D10" i="22"/>
  <c r="D11" i="22"/>
  <c r="D12" i="22"/>
  <c r="D13" i="22"/>
  <c r="D14" i="22"/>
  <c r="D15" i="22"/>
  <c r="D16" i="22"/>
  <c r="D17" i="22"/>
  <c r="D18" i="22"/>
  <c r="D19" i="22"/>
  <c r="D20" i="22"/>
  <c r="D21" i="22"/>
  <c r="E21" i="22" s="1"/>
  <c r="D22" i="22"/>
  <c r="D23" i="22"/>
  <c r="D24" i="22"/>
  <c r="D25" i="22"/>
  <c r="D26" i="22"/>
  <c r="D27" i="22"/>
  <c r="D28" i="22"/>
  <c r="D29" i="22"/>
  <c r="D30" i="22"/>
  <c r="D31" i="22"/>
  <c r="D32" i="22"/>
  <c r="D33" i="22"/>
  <c r="D34" i="22"/>
  <c r="D35" i="22"/>
  <c r="D36" i="22"/>
  <c r="D37" i="22"/>
  <c r="E37" i="22" s="1"/>
  <c r="D38" i="22"/>
  <c r="D39" i="22"/>
  <c r="D40" i="22"/>
  <c r="L44" i="22"/>
  <c r="D5" i="23"/>
  <c r="C17" i="23"/>
  <c r="C44" i="23" s="1"/>
  <c r="D6" i="23"/>
  <c r="D7" i="23"/>
  <c r="D8" i="23"/>
  <c r="E8" i="23" s="1"/>
  <c r="D9" i="23"/>
  <c r="D10" i="23"/>
  <c r="D11" i="23"/>
  <c r="D12" i="23"/>
  <c r="D13" i="23"/>
  <c r="D14" i="23"/>
  <c r="D15" i="23"/>
  <c r="D16" i="23"/>
  <c r="D17" i="23"/>
  <c r="D18" i="23"/>
  <c r="D19" i="23"/>
  <c r="D20" i="23"/>
  <c r="D21" i="23"/>
  <c r="D22" i="23"/>
  <c r="D23" i="23"/>
  <c r="D24" i="23"/>
  <c r="D25" i="23"/>
  <c r="D26" i="23"/>
  <c r="D27" i="23"/>
  <c r="D28" i="23"/>
  <c r="D29" i="23"/>
  <c r="E29" i="23" s="1"/>
  <c r="D30" i="23"/>
  <c r="D31" i="23"/>
  <c r="D32" i="23"/>
  <c r="D33" i="23"/>
  <c r="D34" i="23"/>
  <c r="E34" i="23" s="1"/>
  <c r="D35" i="23"/>
  <c r="D36" i="23"/>
  <c r="D37" i="23"/>
  <c r="D38" i="23"/>
  <c r="D39" i="23"/>
  <c r="D40" i="23"/>
  <c r="L44" i="23"/>
  <c r="D5" i="24"/>
  <c r="C18" i="24"/>
  <c r="D6" i="24"/>
  <c r="D7" i="24"/>
  <c r="D8" i="24"/>
  <c r="D9" i="24"/>
  <c r="D10" i="24"/>
  <c r="D11" i="24"/>
  <c r="D12" i="24"/>
  <c r="D13" i="24"/>
  <c r="D14" i="24"/>
  <c r="D15" i="24"/>
  <c r="D16" i="24"/>
  <c r="D17" i="24"/>
  <c r="D18" i="24"/>
  <c r="D19" i="24"/>
  <c r="D20" i="24"/>
  <c r="D21" i="24"/>
  <c r="E21" i="24" s="1"/>
  <c r="D22" i="24"/>
  <c r="D23" i="24"/>
  <c r="D24" i="24"/>
  <c r="D25" i="24"/>
  <c r="D26" i="24"/>
  <c r="D27" i="24"/>
  <c r="D28" i="24"/>
  <c r="D29" i="24"/>
  <c r="D30" i="24"/>
  <c r="D31" i="24"/>
  <c r="D32" i="24"/>
  <c r="D33" i="24"/>
  <c r="D34" i="24"/>
  <c r="D35" i="24"/>
  <c r="D36" i="24"/>
  <c r="D37" i="24"/>
  <c r="E37" i="24" s="1"/>
  <c r="D38" i="24"/>
  <c r="D39" i="24"/>
  <c r="D40" i="24"/>
  <c r="L44" i="24"/>
  <c r="D5" i="25"/>
  <c r="C19" i="25"/>
  <c r="C44" i="25" s="1"/>
  <c r="D6" i="25"/>
  <c r="D7" i="25"/>
  <c r="D8" i="25"/>
  <c r="D9" i="25"/>
  <c r="D10" i="25"/>
  <c r="D11" i="25"/>
  <c r="D12" i="25"/>
  <c r="D13" i="25"/>
  <c r="D14" i="25"/>
  <c r="D15" i="25"/>
  <c r="D16" i="25"/>
  <c r="E16" i="25" s="1"/>
  <c r="D17" i="25"/>
  <c r="D18" i="25"/>
  <c r="D19" i="25"/>
  <c r="D20" i="25"/>
  <c r="D21" i="25"/>
  <c r="D22" i="25"/>
  <c r="D23" i="25"/>
  <c r="D24" i="25"/>
  <c r="D25" i="25"/>
  <c r="D26" i="25"/>
  <c r="D27" i="25"/>
  <c r="D28" i="25"/>
  <c r="D29" i="25"/>
  <c r="D30" i="25"/>
  <c r="D31" i="25"/>
  <c r="E31" i="25" s="1"/>
  <c r="D32" i="25"/>
  <c r="D33" i="25"/>
  <c r="D34" i="25"/>
  <c r="D35" i="25"/>
  <c r="D36" i="25"/>
  <c r="D37" i="25"/>
  <c r="D38" i="25"/>
  <c r="D39" i="25"/>
  <c r="D40" i="25"/>
  <c r="L44" i="25"/>
  <c r="D5" i="26"/>
  <c r="C20" i="26"/>
  <c r="C44" i="26" s="1"/>
  <c r="D6" i="26"/>
  <c r="D7" i="26"/>
  <c r="D8" i="26"/>
  <c r="D9" i="26"/>
  <c r="E9" i="26" s="1"/>
  <c r="D10" i="26"/>
  <c r="D11" i="26"/>
  <c r="D12" i="26"/>
  <c r="D13" i="26"/>
  <c r="D14" i="26"/>
  <c r="D15" i="26"/>
  <c r="D16" i="26"/>
  <c r="D17" i="26"/>
  <c r="D18" i="26"/>
  <c r="D19" i="26"/>
  <c r="D20" i="26"/>
  <c r="D21" i="26"/>
  <c r="D22" i="26"/>
  <c r="D23" i="26"/>
  <c r="D24" i="26"/>
  <c r="D25" i="26"/>
  <c r="E25" i="26" s="1"/>
  <c r="D26" i="26"/>
  <c r="D27" i="26"/>
  <c r="D28" i="26"/>
  <c r="D29" i="26"/>
  <c r="D30" i="26"/>
  <c r="D31" i="26"/>
  <c r="D32" i="26"/>
  <c r="D33" i="26"/>
  <c r="D34" i="26"/>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D7" i="28"/>
  <c r="D8" i="28"/>
  <c r="D9" i="28"/>
  <c r="D10" i="28"/>
  <c r="D11" i="28"/>
  <c r="D12" i="28"/>
  <c r="D13" i="28"/>
  <c r="D14" i="28"/>
  <c r="D15" i="28"/>
  <c r="D16" i="28"/>
  <c r="D17" i="28"/>
  <c r="D18" i="28"/>
  <c r="D19" i="28"/>
  <c r="D20" i="28"/>
  <c r="D21" i="28"/>
  <c r="D22" i="28"/>
  <c r="D23" i="28"/>
  <c r="D24" i="28"/>
  <c r="E24" i="28" s="1"/>
  <c r="D25" i="28"/>
  <c r="D26" i="28"/>
  <c r="D27" i="28"/>
  <c r="D28" i="28"/>
  <c r="D29" i="28"/>
  <c r="D30" i="28"/>
  <c r="D31" i="28"/>
  <c r="D32" i="28"/>
  <c r="D33" i="28"/>
  <c r="D34" i="28"/>
  <c r="D35" i="28"/>
  <c r="D36" i="28"/>
  <c r="D37" i="28"/>
  <c r="D38" i="28"/>
  <c r="D39" i="28"/>
  <c r="D40" i="28"/>
  <c r="E40" i="28" s="1"/>
  <c r="L44" i="28"/>
  <c r="D5" i="29"/>
  <c r="C23" i="29"/>
  <c r="C44" i="29" s="1"/>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L44" i="29"/>
  <c r="D5" i="31"/>
  <c r="C25" i="31"/>
  <c r="D6" i="31"/>
  <c r="D7" i="31"/>
  <c r="D8" i="31"/>
  <c r="D9" i="31"/>
  <c r="D10" i="31"/>
  <c r="D11" i="31"/>
  <c r="D12" i="31"/>
  <c r="D13" i="31"/>
  <c r="D14" i="31"/>
  <c r="D15" i="31"/>
  <c r="D16" i="31"/>
  <c r="D17" i="31"/>
  <c r="D18" i="31"/>
  <c r="D19" i="31"/>
  <c r="D20" i="31"/>
  <c r="D21" i="31"/>
  <c r="D22" i="31"/>
  <c r="D23" i="31"/>
  <c r="D24" i="31"/>
  <c r="D25" i="31"/>
  <c r="D26" i="31"/>
  <c r="D27" i="31"/>
  <c r="D28" i="31"/>
  <c r="D29" i="31"/>
  <c r="D30" i="31"/>
  <c r="D31" i="31"/>
  <c r="D32" i="31"/>
  <c r="D33" i="31"/>
  <c r="D34" i="31"/>
  <c r="D35" i="31"/>
  <c r="D36" i="31"/>
  <c r="D37" i="31"/>
  <c r="D38" i="31"/>
  <c r="D39" i="31"/>
  <c r="D40" i="31"/>
  <c r="L44" i="31"/>
  <c r="D5" i="30"/>
  <c r="C24" i="30"/>
  <c r="C44" i="30" s="1"/>
  <c r="D6" i="30"/>
  <c r="D7" i="30"/>
  <c r="D8" i="30"/>
  <c r="D9" i="30"/>
  <c r="D10" i="30"/>
  <c r="D11" i="30"/>
  <c r="D12" i="30"/>
  <c r="D13" i="30"/>
  <c r="E13" i="30" s="1"/>
  <c r="D14" i="30"/>
  <c r="D15" i="30"/>
  <c r="D16" i="30"/>
  <c r="D17" i="30"/>
  <c r="D18" i="30"/>
  <c r="E18" i="30" s="1"/>
  <c r="D19" i="30"/>
  <c r="D20" i="30"/>
  <c r="D21" i="30"/>
  <c r="D22" i="30"/>
  <c r="D23" i="30"/>
  <c r="D24" i="30"/>
  <c r="D25" i="30"/>
  <c r="D26" i="30"/>
  <c r="D27" i="30"/>
  <c r="D28" i="30"/>
  <c r="D29" i="30"/>
  <c r="D30" i="30"/>
  <c r="D31" i="30"/>
  <c r="D32" i="30"/>
  <c r="D33" i="30"/>
  <c r="D34" i="30"/>
  <c r="E34" i="30" s="1"/>
  <c r="D35" i="30"/>
  <c r="D36" i="30"/>
  <c r="D37" i="30"/>
  <c r="D38" i="30"/>
  <c r="D39" i="30"/>
  <c r="E39" i="30" s="1"/>
  <c r="D40" i="30"/>
  <c r="L44" i="30"/>
  <c r="D5" i="32"/>
  <c r="C26" i="32"/>
  <c r="C44" i="32" s="1"/>
  <c r="D6" i="32"/>
  <c r="D7" i="32"/>
  <c r="D8" i="32"/>
  <c r="D9" i="32"/>
  <c r="D10" i="32"/>
  <c r="D11" i="32"/>
  <c r="D12" i="32"/>
  <c r="D13" i="32"/>
  <c r="D14" i="32"/>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L44" i="32"/>
  <c r="D5" i="33"/>
  <c r="C27" i="33"/>
  <c r="C44" i="33" s="1"/>
  <c r="D6" i="33"/>
  <c r="D7" i="33"/>
  <c r="D8" i="33"/>
  <c r="D9" i="33"/>
  <c r="D10" i="33"/>
  <c r="D11" i="33"/>
  <c r="D12" i="33"/>
  <c r="D13" i="33"/>
  <c r="D14" i="33"/>
  <c r="D15" i="33"/>
  <c r="D16" i="33"/>
  <c r="D17" i="33"/>
  <c r="D18" i="33"/>
  <c r="D19" i="33"/>
  <c r="D20" i="33"/>
  <c r="D21" i="33"/>
  <c r="D22" i="33"/>
  <c r="D23" i="33"/>
  <c r="D24" i="33"/>
  <c r="D25" i="33"/>
  <c r="D26" i="33"/>
  <c r="D27" i="33"/>
  <c r="D28" i="33"/>
  <c r="D29" i="33"/>
  <c r="D30" i="33"/>
  <c r="D31" i="33"/>
  <c r="D32" i="33"/>
  <c r="E32" i="33" s="1"/>
  <c r="D33" i="33"/>
  <c r="D34" i="33"/>
  <c r="D35" i="33"/>
  <c r="D36" i="33"/>
  <c r="D37" i="33"/>
  <c r="D38" i="33"/>
  <c r="D39" i="33"/>
  <c r="D40" i="33"/>
  <c r="L44" i="33"/>
  <c r="D5" i="34"/>
  <c r="C28"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L44" i="34"/>
  <c r="D5" i="35"/>
  <c r="C29" i="35"/>
  <c r="C44" i="35" s="1"/>
  <c r="D6" i="35"/>
  <c r="D7" i="35"/>
  <c r="D8" i="35"/>
  <c r="D9" i="35"/>
  <c r="D10" i="35"/>
  <c r="D11" i="35"/>
  <c r="D12" i="35"/>
  <c r="D13" i="35"/>
  <c r="D14" i="35"/>
  <c r="D15" i="35"/>
  <c r="D16" i="35"/>
  <c r="D17" i="35"/>
  <c r="D18" i="35"/>
  <c r="D19" i="35"/>
  <c r="D20" i="35"/>
  <c r="D21" i="35"/>
  <c r="D22" i="35"/>
  <c r="D23" i="35"/>
  <c r="D24" i="35"/>
  <c r="D25" i="35"/>
  <c r="D26" i="35"/>
  <c r="D27" i="35"/>
  <c r="D28" i="35"/>
  <c r="D29" i="35"/>
  <c r="D30" i="35"/>
  <c r="D31" i="35"/>
  <c r="D32" i="35"/>
  <c r="D33" i="35"/>
  <c r="D34" i="35"/>
  <c r="D35" i="35"/>
  <c r="D36" i="35"/>
  <c r="D37" i="35"/>
  <c r="D38" i="35"/>
  <c r="D39" i="35"/>
  <c r="D40" i="35"/>
  <c r="L44" i="35"/>
  <c r="D5" i="36"/>
  <c r="E5" i="36" s="1"/>
  <c r="C30" i="36"/>
  <c r="C44" i="36" s="1"/>
  <c r="D6" i="36"/>
  <c r="D7" i="36"/>
  <c r="D8" i="36"/>
  <c r="D9" i="36"/>
  <c r="D10" i="36"/>
  <c r="D11" i="36"/>
  <c r="D12" i="36"/>
  <c r="D13" i="36"/>
  <c r="E13" i="36" s="1"/>
  <c r="D14" i="36"/>
  <c r="D15" i="36"/>
  <c r="D16" i="36"/>
  <c r="D17" i="36"/>
  <c r="D18" i="36"/>
  <c r="D19" i="36"/>
  <c r="D20" i="36"/>
  <c r="E20" i="36" s="1"/>
  <c r="D21" i="36"/>
  <c r="D22" i="36"/>
  <c r="D23" i="36"/>
  <c r="D24" i="36"/>
  <c r="D25" i="36"/>
  <c r="D26" i="36"/>
  <c r="D27" i="36"/>
  <c r="D28" i="36"/>
  <c r="D29" i="36"/>
  <c r="D30" i="36"/>
  <c r="D31" i="36"/>
  <c r="D32" i="36"/>
  <c r="D33" i="36"/>
  <c r="D34" i="36"/>
  <c r="D35" i="36"/>
  <c r="D36" i="36"/>
  <c r="D37" i="36"/>
  <c r="D38" i="36"/>
  <c r="D39" i="36"/>
  <c r="D40" i="36"/>
  <c r="L44" i="36"/>
  <c r="D5" i="37"/>
  <c r="C31" i="37"/>
  <c r="C44" i="37" s="1"/>
  <c r="D6" i="37"/>
  <c r="D7" i="37"/>
  <c r="D8" i="37"/>
  <c r="D9" i="37"/>
  <c r="D10" i="37"/>
  <c r="D11" i="37"/>
  <c r="D12" i="37"/>
  <c r="D13" i="37"/>
  <c r="D14" i="37"/>
  <c r="D15" i="37"/>
  <c r="D16" i="37"/>
  <c r="D17" i="37"/>
  <c r="D18" i="37"/>
  <c r="D19" i="37"/>
  <c r="D20" i="37"/>
  <c r="D21" i="37"/>
  <c r="D22" i="37"/>
  <c r="D23" i="37"/>
  <c r="D24" i="37"/>
  <c r="D25" i="37"/>
  <c r="D26" i="37"/>
  <c r="D27" i="37"/>
  <c r="D28" i="37"/>
  <c r="D29" i="37"/>
  <c r="D30" i="37"/>
  <c r="D31" i="37"/>
  <c r="D32" i="37"/>
  <c r="D33" i="37"/>
  <c r="L44" i="37"/>
  <c r="D5" i="38"/>
  <c r="C32" i="38"/>
  <c r="C44" i="38" s="1"/>
  <c r="D6" i="38"/>
  <c r="D7" i="38"/>
  <c r="D8" i="38"/>
  <c r="D9" i="38"/>
  <c r="D10" i="38"/>
  <c r="D11" i="38"/>
  <c r="D12" i="38"/>
  <c r="D13" i="38"/>
  <c r="D14" i="38"/>
  <c r="D15" i="38"/>
  <c r="E15" i="38" s="1"/>
  <c r="D16" i="38"/>
  <c r="D17" i="38"/>
  <c r="D18" i="38"/>
  <c r="D19" i="38"/>
  <c r="D20" i="38"/>
  <c r="D21" i="38"/>
  <c r="D22" i="38"/>
  <c r="D23" i="38"/>
  <c r="D24" i="38"/>
  <c r="D25" i="38"/>
  <c r="D26" i="38"/>
  <c r="D27" i="38"/>
  <c r="D28" i="38"/>
  <c r="D29" i="38"/>
  <c r="D30" i="38"/>
  <c r="D31" i="38"/>
  <c r="E31" i="38" s="1"/>
  <c r="D32" i="38"/>
  <c r="D33" i="38"/>
  <c r="D34" i="38"/>
  <c r="D35" i="38"/>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D12" i="40"/>
  <c r="D13" i="40"/>
  <c r="D14" i="40"/>
  <c r="D15" i="40"/>
  <c r="D16" i="40"/>
  <c r="D17" i="40"/>
  <c r="D18" i="40"/>
  <c r="D19" i="40"/>
  <c r="D20" i="40"/>
  <c r="D21" i="40"/>
  <c r="E21" i="40" s="1"/>
  <c r="D22" i="40"/>
  <c r="D23" i="40"/>
  <c r="D24" i="40"/>
  <c r="D25" i="40"/>
  <c r="D26" i="40"/>
  <c r="E26" i="40" s="1"/>
  <c r="D27" i="40"/>
  <c r="D28" i="40"/>
  <c r="D29" i="40"/>
  <c r="D30" i="40"/>
  <c r="D31" i="40"/>
  <c r="D32" i="40"/>
  <c r="D33" i="40"/>
  <c r="D34" i="40"/>
  <c r="D35" i="40"/>
  <c r="D36" i="40"/>
  <c r="D37" i="40"/>
  <c r="E37" i="40" s="1"/>
  <c r="D38" i="40"/>
  <c r="D39" i="40"/>
  <c r="D40" i="40"/>
  <c r="L44" i="40"/>
  <c r="D5" i="41"/>
  <c r="C35" i="41"/>
  <c r="C44" i="41" s="1"/>
  <c r="D6" i="41"/>
  <c r="D7" i="41"/>
  <c r="D8" i="41"/>
  <c r="D9" i="41"/>
  <c r="D10" i="41"/>
  <c r="D11" i="41"/>
  <c r="D12" i="41"/>
  <c r="E12" i="41" s="1"/>
  <c r="D13" i="41"/>
  <c r="D14" i="41"/>
  <c r="D15" i="41"/>
  <c r="D16" i="41"/>
  <c r="D17" i="41"/>
  <c r="D18" i="41"/>
  <c r="D19" i="41"/>
  <c r="D20" i="41"/>
  <c r="D21" i="41"/>
  <c r="D22" i="41"/>
  <c r="D23" i="41"/>
  <c r="D24" i="41"/>
  <c r="D25" i="41"/>
  <c r="D26" i="41"/>
  <c r="D27" i="41"/>
  <c r="D28" i="41"/>
  <c r="D29" i="41"/>
  <c r="D30" i="41"/>
  <c r="D31" i="41"/>
  <c r="D32" i="41"/>
  <c r="D33" i="41"/>
  <c r="D34" i="41"/>
  <c r="D35" i="41"/>
  <c r="D36" i="41"/>
  <c r="D37" i="41"/>
  <c r="D38" i="41"/>
  <c r="D39" i="41"/>
  <c r="D40" i="41"/>
  <c r="L44" i="41"/>
  <c r="D5" i="42"/>
  <c r="C36" i="42"/>
  <c r="D6" i="42"/>
  <c r="D7" i="42"/>
  <c r="D8" i="42"/>
  <c r="D9" i="42"/>
  <c r="D10" i="42"/>
  <c r="D11" i="42"/>
  <c r="D12" i="42"/>
  <c r="D13" i="42"/>
  <c r="D14" i="42"/>
  <c r="D15" i="42"/>
  <c r="D16" i="42"/>
  <c r="D17" i="42"/>
  <c r="D18" i="42"/>
  <c r="D19" i="42"/>
  <c r="D20" i="42"/>
  <c r="D21" i="42"/>
  <c r="E21" i="42" s="1"/>
  <c r="D22" i="42"/>
  <c r="D23" i="42"/>
  <c r="D24" i="42"/>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D19" i="44"/>
  <c r="D20" i="44"/>
  <c r="D21" i="44"/>
  <c r="D22" i="44"/>
  <c r="D23" i="44"/>
  <c r="V23" i="44"/>
  <c r="D24" i="44"/>
  <c r="D25" i="44"/>
  <c r="D26" i="44"/>
  <c r="D27" i="44"/>
  <c r="D28" i="44"/>
  <c r="D29" i="44"/>
  <c r="D30" i="44"/>
  <c r="D31" i="44"/>
  <c r="D32" i="44"/>
  <c r="E32" i="44" s="1"/>
  <c r="D33" i="44"/>
  <c r="D34" i="44"/>
  <c r="D35" i="44"/>
  <c r="D36" i="44"/>
  <c r="D37" i="44"/>
  <c r="D38" i="44"/>
  <c r="D39" i="44"/>
  <c r="D40" i="44"/>
  <c r="L44" i="44"/>
  <c r="D5" i="43"/>
  <c r="C38" i="43"/>
  <c r="C44" i="43" s="1"/>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D38" i="43"/>
  <c r="D39" i="43"/>
  <c r="D40" i="43"/>
  <c r="D44" i="43"/>
  <c r="L44" i="43"/>
  <c r="O28" i="4"/>
  <c r="P28" i="4" s="1"/>
  <c r="C28" i="4" s="1"/>
  <c r="O8" i="4"/>
  <c r="P8" i="4" s="1"/>
  <c r="C8" i="4" s="1"/>
  <c r="F5" i="36" s="1"/>
  <c r="O30" i="4"/>
  <c r="P30" i="4" s="1"/>
  <c r="C30" i="4" s="1"/>
  <c r="O14" i="4"/>
  <c r="P14" i="4" s="1"/>
  <c r="C14" i="4" s="1"/>
  <c r="F11" i="33" s="1"/>
  <c r="O15" i="4"/>
  <c r="P15" i="4" s="1"/>
  <c r="C15" i="4" s="1"/>
  <c r="F12" i="14" s="1"/>
  <c r="X34" i="15"/>
  <c r="X34" i="32"/>
  <c r="V26" i="51"/>
  <c r="V26" i="18"/>
  <c r="V26" i="22"/>
  <c r="V26" i="30"/>
  <c r="V26" i="37"/>
  <c r="V26" i="43"/>
  <c r="V26" i="17"/>
  <c r="V26" i="27"/>
  <c r="V26" i="31"/>
  <c r="V26" i="40"/>
  <c r="X34" i="49"/>
  <c r="V24" i="50"/>
  <c r="V23" i="49"/>
  <c r="V23" i="8"/>
  <c r="E6" i="44"/>
  <c r="E26" i="34"/>
  <c r="E31" i="34"/>
  <c r="E18" i="28"/>
  <c r="E6" i="26"/>
  <c r="E33" i="26"/>
  <c r="E37" i="26"/>
  <c r="E34" i="26"/>
  <c r="E18" i="26"/>
  <c r="E10" i="26"/>
  <c r="E17" i="26"/>
  <c r="E22" i="26"/>
  <c r="E19" i="25"/>
  <c r="E6" i="25"/>
  <c r="E35" i="25"/>
  <c r="E39" i="25"/>
  <c r="E40" i="25"/>
  <c r="E36" i="25"/>
  <c r="E14" i="25"/>
  <c r="E38" i="25"/>
  <c r="E8" i="25"/>
  <c r="E17" i="23"/>
  <c r="E16" i="23"/>
  <c r="E13" i="23"/>
  <c r="E22" i="23"/>
  <c r="E6" i="23"/>
  <c r="E33" i="23"/>
  <c r="E9" i="23"/>
  <c r="E17" i="19"/>
  <c r="E40" i="18"/>
  <c r="E29" i="18"/>
  <c r="E13" i="18"/>
  <c r="E27" i="18"/>
  <c r="E31" i="18"/>
  <c r="E36" i="18"/>
  <c r="E20" i="18"/>
  <c r="E27" i="17"/>
  <c r="E39" i="17"/>
  <c r="E7" i="17"/>
  <c r="E13" i="16"/>
  <c r="E8" i="16"/>
  <c r="E21" i="16"/>
  <c r="E39" i="15"/>
  <c r="E10" i="15"/>
  <c r="E5" i="15"/>
  <c r="E35" i="15"/>
  <c r="E6" i="15"/>
  <c r="E5" i="12"/>
  <c r="E7" i="12"/>
  <c r="E12" i="12"/>
  <c r="E16" i="12"/>
  <c r="E8" i="12"/>
  <c r="E29" i="12"/>
  <c r="E40" i="12"/>
  <c r="E14" i="12"/>
  <c r="E37" i="13"/>
  <c r="E33" i="13"/>
  <c r="E14" i="13"/>
  <c r="E24" i="13"/>
  <c r="E18" i="13"/>
  <c r="E9" i="13"/>
  <c r="E28" i="13"/>
  <c r="E17" i="13"/>
  <c r="E6" i="13"/>
  <c r="E29" i="8"/>
  <c r="E28" i="8"/>
  <c r="E16" i="8"/>
  <c r="E31" i="8"/>
  <c r="E20" i="8"/>
  <c r="E6" i="8"/>
  <c r="E40" i="8"/>
  <c r="E32" i="8"/>
  <c r="E30" i="8"/>
  <c r="E21" i="8"/>
  <c r="E15" i="8"/>
  <c r="E29" i="41"/>
  <c r="F25" i="29"/>
  <c r="P25" i="27"/>
  <c r="F25" i="19"/>
  <c r="E12" i="30"/>
  <c r="E20" i="30"/>
  <c r="E24" i="30"/>
  <c r="E33" i="30"/>
  <c r="E32" i="30"/>
  <c r="X34" i="8"/>
  <c r="X34" i="31"/>
  <c r="X34" i="44"/>
  <c r="X34" i="23"/>
  <c r="X34" i="38"/>
  <c r="F12" i="21"/>
  <c r="F12" i="30"/>
  <c r="F12" i="35"/>
  <c r="F12" i="41"/>
  <c r="F12" i="15"/>
  <c r="F12" i="25"/>
  <c r="F12" i="34"/>
  <c r="F12" i="39"/>
  <c r="P12" i="42"/>
  <c r="F12" i="18"/>
  <c r="P12" i="21"/>
  <c r="P12" i="31"/>
  <c r="P12" i="37"/>
  <c r="F12" i="44"/>
  <c r="E40" i="40"/>
  <c r="E28" i="40"/>
  <c r="E16" i="40"/>
  <c r="E23" i="40"/>
  <c r="E11" i="40"/>
  <c r="E8" i="22"/>
  <c r="E19" i="22"/>
  <c r="X12" i="8"/>
  <c r="X12" i="15"/>
  <c r="X12" i="19"/>
  <c r="X12" i="34"/>
  <c r="X12" i="33"/>
  <c r="E35" i="44"/>
  <c r="E8" i="44"/>
  <c r="E14" i="44"/>
  <c r="E16" i="44"/>
  <c r="E18" i="44"/>
  <c r="E21" i="44"/>
  <c r="E22" i="44"/>
  <c r="E24" i="44"/>
  <c r="E25" i="44"/>
  <c r="E28" i="44"/>
  <c r="E31" i="44"/>
  <c r="E36" i="44"/>
  <c r="E40" i="44"/>
  <c r="E33" i="44"/>
  <c r="E18" i="34"/>
  <c r="E14" i="34"/>
  <c r="E12" i="33"/>
  <c r="G12" i="33" s="1"/>
  <c r="E15" i="33"/>
  <c r="E16" i="33"/>
  <c r="E21" i="33"/>
  <c r="E25" i="33"/>
  <c r="E30" i="33"/>
  <c r="E33" i="33"/>
  <c r="E18" i="24"/>
  <c r="E31" i="16"/>
  <c r="E28" i="16"/>
  <c r="E39" i="16"/>
  <c r="E33" i="16"/>
  <c r="E35" i="16"/>
  <c r="E32" i="16"/>
  <c r="E40" i="16"/>
  <c r="E37" i="16"/>
  <c r="E24" i="16"/>
  <c r="E20" i="16"/>
  <c r="E16" i="16"/>
  <c r="E23" i="16"/>
  <c r="E19" i="16"/>
  <c r="E15" i="16"/>
  <c r="E28" i="29"/>
  <c r="E30" i="36"/>
  <c r="E31" i="36"/>
  <c r="V23" i="13"/>
  <c r="V23" i="19"/>
  <c r="V23" i="31"/>
  <c r="V23" i="38"/>
  <c r="E38" i="15"/>
  <c r="V24" i="14"/>
  <c r="V24" i="15"/>
  <c r="V24" i="21"/>
  <c r="V24" i="24"/>
  <c r="E26" i="23"/>
  <c r="E26" i="15"/>
  <c r="E30" i="15"/>
  <c r="E12" i="15"/>
  <c r="G12" i="15" s="1"/>
  <c r="E15" i="15"/>
  <c r="E18" i="15"/>
  <c r="E19" i="15"/>
  <c r="E23" i="15"/>
  <c r="E25" i="15"/>
  <c r="E27" i="15"/>
  <c r="E34" i="15"/>
  <c r="E31" i="15"/>
  <c r="E14" i="17"/>
  <c r="E15" i="17"/>
  <c r="E17" i="17"/>
  <c r="E18" i="17"/>
  <c r="E22" i="17"/>
  <c r="E23" i="17"/>
  <c r="L44" i="50"/>
  <c r="L44" i="12"/>
  <c r="E13" i="12"/>
  <c r="E22" i="12"/>
  <c r="X36" i="39"/>
  <c r="X36" i="49"/>
  <c r="X36" i="51"/>
  <c r="X32" i="8"/>
  <c r="X32" i="43"/>
  <c r="X32" i="37"/>
  <c r="X8" i="13"/>
  <c r="X8" i="21"/>
  <c r="X8" i="23"/>
  <c r="X8" i="37"/>
  <c r="X8" i="42"/>
  <c r="X8" i="17"/>
  <c r="X8" i="25"/>
  <c r="X8" i="44"/>
  <c r="X8" i="16"/>
  <c r="X8" i="33"/>
  <c r="X8" i="39"/>
  <c r="X8" i="49"/>
  <c r="X28" i="8"/>
  <c r="X28" i="15"/>
  <c r="X28" i="19"/>
  <c r="X28" i="26"/>
  <c r="X28" i="31"/>
  <c r="X28" i="34"/>
  <c r="X28" i="35"/>
  <c r="X28" i="39"/>
  <c r="X28" i="44"/>
  <c r="X28" i="12"/>
  <c r="X28" i="17"/>
  <c r="X28" i="22"/>
  <c r="X28" i="28"/>
  <c r="X28" i="32"/>
  <c r="X28" i="23"/>
  <c r="X28" i="37"/>
  <c r="X28" i="41"/>
  <c r="X28" i="18"/>
  <c r="X28" i="29"/>
  <c r="X28" i="24"/>
  <c r="X28" i="42"/>
  <c r="X28" i="50"/>
  <c r="X28" i="14"/>
  <c r="X28" i="25"/>
  <c r="X28" i="33"/>
  <c r="X28" i="38"/>
  <c r="X28" i="48"/>
  <c r="X28" i="52"/>
  <c r="X36" i="48"/>
  <c r="X36" i="12"/>
  <c r="X36" i="22"/>
  <c r="X36" i="50"/>
  <c r="X36" i="17"/>
  <c r="X36" i="26"/>
  <c r="X36" i="41"/>
  <c r="X36" i="21"/>
  <c r="X36" i="36"/>
  <c r="X36" i="20"/>
  <c r="X8" i="50"/>
  <c r="X32" i="30"/>
  <c r="X8" i="40"/>
  <c r="X8" i="24"/>
  <c r="X28" i="21"/>
  <c r="X28" i="16"/>
  <c r="X8" i="36"/>
  <c r="X8" i="18"/>
  <c r="X28" i="43"/>
  <c r="X28" i="30"/>
  <c r="X28" i="13"/>
  <c r="X7" i="37"/>
  <c r="V13" i="20"/>
  <c r="X36" i="27"/>
  <c r="X36" i="29"/>
  <c r="X36" i="37"/>
  <c r="X36" i="40"/>
  <c r="X36" i="43"/>
  <c r="X36" i="25"/>
  <c r="X36" i="13"/>
  <c r="X36" i="30"/>
  <c r="V16" i="21"/>
  <c r="X28" i="49"/>
  <c r="X32" i="19"/>
  <c r="X8" i="41"/>
  <c r="X8" i="12"/>
  <c r="X28" i="40"/>
  <c r="X28" i="27"/>
  <c r="X12" i="14"/>
  <c r="X12" i="24"/>
  <c r="X12" i="21"/>
  <c r="X12" i="31"/>
  <c r="X12" i="40"/>
  <c r="X12" i="35"/>
  <c r="X12" i="18"/>
  <c r="X12" i="16"/>
  <c r="X12" i="23"/>
  <c r="X12" i="36"/>
  <c r="X12" i="29"/>
  <c r="X12" i="39"/>
  <c r="V27" i="31"/>
  <c r="V12" i="20"/>
  <c r="V12" i="26"/>
  <c r="V12" i="28"/>
  <c r="V12" i="35"/>
  <c r="V12" i="36"/>
  <c r="V12" i="37"/>
  <c r="V12" i="41"/>
  <c r="V12" i="42"/>
  <c r="V28" i="25"/>
  <c r="V28" i="27"/>
  <c r="V28" i="28"/>
  <c r="V28" i="29"/>
  <c r="V23" i="29"/>
  <c r="V18" i="24"/>
  <c r="V18" i="29"/>
  <c r="E41" i="4"/>
  <c r="X38" i="14" s="1"/>
  <c r="D10" i="4"/>
  <c r="D11" i="4"/>
  <c r="D13" i="4"/>
  <c r="V10" i="30" s="1"/>
  <c r="D14" i="4"/>
  <c r="E19" i="4"/>
  <c r="E27" i="4"/>
  <c r="D37" i="4"/>
  <c r="D39" i="4"/>
  <c r="V36" i="23" s="1"/>
  <c r="X36" i="14"/>
  <c r="X36" i="8"/>
  <c r="X36" i="44"/>
  <c r="X36" i="38"/>
  <c r="X36" i="28"/>
  <c r="X36" i="32"/>
  <c r="X36" i="19"/>
  <c r="X36" i="16"/>
  <c r="X36" i="18"/>
  <c r="X36" i="42"/>
  <c r="X36" i="24"/>
  <c r="X36" i="23"/>
  <c r="X36" i="15"/>
  <c r="X36" i="31"/>
  <c r="X36" i="35"/>
  <c r="X36" i="34"/>
  <c r="X36" i="33"/>
  <c r="X8" i="35"/>
  <c r="X8" i="30"/>
  <c r="X8" i="15"/>
  <c r="X28" i="20"/>
  <c r="X28" i="36"/>
  <c r="X28" i="51"/>
  <c r="X36" i="52"/>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9" i="18"/>
  <c r="E39" i="18"/>
  <c r="E17" i="18"/>
  <c r="E19" i="18"/>
  <c r="E38" i="18"/>
  <c r="E16" i="18"/>
  <c r="E35" i="18"/>
  <c r="E30" i="14"/>
  <c r="E17" i="14"/>
  <c r="E43" i="4"/>
  <c r="X40" i="30" s="1"/>
  <c r="V39" i="23"/>
  <c r="V39" i="38"/>
  <c r="V39" i="34"/>
  <c r="V39" i="42"/>
  <c r="V39" i="35"/>
  <c r="V38" i="8"/>
  <c r="V38" i="49"/>
  <c r="V38" i="12"/>
  <c r="V38" i="21"/>
  <c r="V38" i="31"/>
  <c r="V38" i="38"/>
  <c r="V38" i="43"/>
  <c r="V38" i="19"/>
  <c r="V38" i="25"/>
  <c r="V38" i="33"/>
  <c r="V38" i="40"/>
  <c r="V38" i="50"/>
  <c r="V38" i="16"/>
  <c r="V38" i="28"/>
  <c r="V38" i="41"/>
  <c r="V38" i="14"/>
  <c r="V38" i="23"/>
  <c r="V38" i="36"/>
  <c r="V38" i="52"/>
  <c r="V38" i="24"/>
  <c r="V38" i="34"/>
  <c r="V38" i="44"/>
  <c r="V38" i="20"/>
  <c r="V38" i="29"/>
  <c r="V38" i="39"/>
  <c r="X16" i="13"/>
  <c r="F10" i="52"/>
  <c r="F25" i="38"/>
  <c r="P27" i="8"/>
  <c r="F27" i="8"/>
  <c r="E9" i="33"/>
  <c r="E25" i="4"/>
  <c r="X22" i="13" s="1"/>
  <c r="D25" i="4"/>
  <c r="V22" i="34" s="1"/>
  <c r="E38" i="34"/>
  <c r="E19" i="29"/>
  <c r="E39" i="28"/>
  <c r="E20" i="19"/>
  <c r="O35" i="4"/>
  <c r="P35" i="4" s="1"/>
  <c r="C35" i="4" s="1"/>
  <c r="V28" i="18"/>
  <c r="V28" i="24"/>
  <c r="V28" i="31"/>
  <c r="V28" i="35"/>
  <c r="V28" i="20"/>
  <c r="V28" i="21"/>
  <c r="V28" i="34"/>
  <c r="V28" i="36"/>
  <c r="V28" i="30"/>
  <c r="V28" i="33"/>
  <c r="V28" i="42"/>
  <c r="V28" i="43"/>
  <c r="V28" i="13"/>
  <c r="V23" i="18"/>
  <c r="V23" i="27"/>
  <c r="V23" i="17"/>
  <c r="V23" i="24"/>
  <c r="V23" i="30"/>
  <c r="V23" i="35"/>
  <c r="V18" i="21"/>
  <c r="V18" i="25"/>
  <c r="V18" i="32"/>
  <c r="V18" i="37"/>
  <c r="V18" i="31"/>
  <c r="V18" i="35"/>
  <c r="V18" i="15"/>
  <c r="V18" i="30"/>
  <c r="V18" i="33"/>
  <c r="V12" i="23"/>
  <c r="V12" i="31"/>
  <c r="V12" i="38"/>
  <c r="V12" i="13"/>
  <c r="E40" i="38"/>
  <c r="E26" i="26"/>
  <c r="E9" i="17"/>
  <c r="E12" i="16"/>
  <c r="E6" i="36"/>
  <c r="E29" i="36"/>
  <c r="E20" i="25"/>
  <c r="E11" i="25"/>
  <c r="E8" i="15"/>
  <c r="E45" i="4"/>
  <c r="X42" i="30" s="1"/>
  <c r="E12" i="35"/>
  <c r="E24" i="35"/>
  <c r="E27" i="16"/>
  <c r="L44" i="49"/>
  <c r="V37" i="22"/>
  <c r="V22" i="22"/>
  <c r="V22" i="24"/>
  <c r="V40" i="13"/>
  <c r="V40" i="24"/>
  <c r="V40" i="37"/>
  <c r="X40" i="12"/>
  <c r="X40" i="18"/>
  <c r="X40" i="19"/>
  <c r="X40" i="29"/>
  <c r="X40" i="51"/>
  <c r="X40" i="16"/>
  <c r="X40" i="24"/>
  <c r="X40" i="52"/>
  <c r="X40" i="20"/>
  <c r="X40" i="17"/>
  <c r="X40" i="48"/>
  <c r="X40" i="28"/>
  <c r="E22" i="42"/>
  <c r="E23" i="42"/>
  <c r="E38" i="42"/>
  <c r="E7" i="42"/>
  <c r="E8" i="42"/>
  <c r="E27" i="42"/>
  <c r="E42" i="42"/>
  <c r="E6" i="42"/>
  <c r="E10" i="42"/>
  <c r="E24" i="42"/>
  <c r="E11" i="42"/>
  <c r="E12" i="42"/>
  <c r="E43" i="42"/>
  <c r="E19" i="42"/>
  <c r="E5" i="42"/>
  <c r="E14" i="42"/>
  <c r="E15" i="42"/>
  <c r="E18" i="42"/>
  <c r="E17" i="42"/>
  <c r="E20" i="42"/>
  <c r="E28" i="42"/>
  <c r="E13" i="42"/>
  <c r="E30" i="41"/>
  <c r="E31" i="41"/>
  <c r="E21" i="41"/>
  <c r="E13" i="41"/>
  <c r="E43" i="41"/>
  <c r="E40" i="41"/>
  <c r="E22" i="41"/>
  <c r="E28" i="41"/>
  <c r="E6" i="41"/>
  <c r="E16" i="41"/>
  <c r="E33" i="41"/>
  <c r="E10" i="41"/>
  <c r="E37" i="41"/>
  <c r="E17" i="41"/>
  <c r="E20" i="41"/>
  <c r="E22" i="40"/>
  <c r="E7" i="40"/>
  <c r="E27" i="40"/>
  <c r="E39" i="40"/>
  <c r="E24" i="40"/>
  <c r="E36" i="40"/>
  <c r="E32" i="39"/>
  <c r="E43" i="38"/>
  <c r="E20" i="38"/>
  <c r="E42" i="38"/>
  <c r="E21" i="38"/>
  <c r="E25" i="38"/>
  <c r="E35" i="38"/>
  <c r="E24" i="38"/>
  <c r="E9" i="37"/>
  <c r="E31" i="37"/>
  <c r="E13" i="37"/>
  <c r="E43" i="37"/>
  <c r="E5" i="37"/>
  <c r="E24" i="37"/>
  <c r="E32" i="37"/>
  <c r="E12" i="37"/>
  <c r="E39" i="37"/>
  <c r="E8" i="37"/>
  <c r="E15" i="36"/>
  <c r="E35" i="36"/>
  <c r="E27" i="36"/>
  <c r="E23" i="36"/>
  <c r="E25" i="36"/>
  <c r="E17" i="36"/>
  <c r="E17" i="35"/>
  <c r="E16" i="35"/>
  <c r="E39" i="35"/>
  <c r="E33" i="35"/>
  <c r="E23" i="35"/>
  <c r="E31" i="35"/>
  <c r="E36" i="35"/>
  <c r="E41" i="35"/>
  <c r="E19" i="35"/>
  <c r="E21" i="35"/>
  <c r="E34" i="35"/>
  <c r="E37" i="35"/>
  <c r="E13" i="35"/>
  <c r="E8" i="35"/>
  <c r="E42" i="35"/>
  <c r="E9" i="35"/>
  <c r="E15" i="35"/>
  <c r="E29" i="35"/>
  <c r="E32" i="35"/>
  <c r="E28" i="35"/>
  <c r="E35" i="35"/>
  <c r="E5" i="35"/>
  <c r="E40" i="35"/>
  <c r="E25" i="35"/>
  <c r="E43" i="35"/>
  <c r="E42" i="34"/>
  <c r="E25" i="34"/>
  <c r="E39" i="34"/>
  <c r="E19" i="34"/>
  <c r="E23" i="34"/>
  <c r="E39" i="33"/>
  <c r="E24" i="33"/>
  <c r="E29" i="33"/>
  <c r="E8" i="33"/>
  <c r="E43" i="33"/>
  <c r="E7" i="33"/>
  <c r="E31" i="33"/>
  <c r="E23" i="33"/>
  <c r="E20" i="33"/>
  <c r="E17" i="33"/>
  <c r="E13" i="33"/>
  <c r="E11" i="33"/>
  <c r="E27" i="33"/>
  <c r="E43" i="32"/>
  <c r="E23" i="32"/>
  <c r="E31" i="32"/>
  <c r="E37" i="32"/>
  <c r="E29" i="32"/>
  <c r="E21" i="32"/>
  <c r="E27" i="32"/>
  <c r="E9" i="32"/>
  <c r="E32" i="32"/>
  <c r="E17" i="32"/>
  <c r="E11" i="32"/>
  <c r="E41" i="32"/>
  <c r="E28" i="32"/>
  <c r="E35" i="32"/>
  <c r="E39" i="32"/>
  <c r="E25" i="32"/>
  <c r="E7" i="32"/>
  <c r="E19" i="32"/>
  <c r="E33" i="32"/>
  <c r="E13" i="32"/>
  <c r="E34" i="32"/>
  <c r="E14" i="32"/>
  <c r="E15" i="32"/>
  <c r="E42" i="32"/>
  <c r="E38" i="31"/>
  <c r="E30" i="31"/>
  <c r="E11" i="31"/>
  <c r="E9" i="31"/>
  <c r="E33" i="31"/>
  <c r="E14" i="31"/>
  <c r="E34" i="31"/>
  <c r="E27" i="31"/>
  <c r="E35" i="31"/>
  <c r="E17" i="31"/>
  <c r="E6" i="31"/>
  <c r="E41" i="31"/>
  <c r="E26" i="31"/>
  <c r="E13" i="31"/>
  <c r="E7" i="31"/>
  <c r="E43" i="31"/>
  <c r="E23" i="31"/>
  <c r="E42" i="31"/>
  <c r="E15" i="31"/>
  <c r="E39" i="31"/>
  <c r="E31" i="31"/>
  <c r="E37" i="31"/>
  <c r="E29" i="31"/>
  <c r="E22" i="31"/>
  <c r="E19" i="31"/>
  <c r="E10" i="31"/>
  <c r="E41" i="30"/>
  <c r="E5" i="30"/>
  <c r="E40" i="30"/>
  <c r="E31" i="30"/>
  <c r="E23" i="30"/>
  <c r="E16" i="30"/>
  <c r="E27" i="30"/>
  <c r="E8" i="30"/>
  <c r="E6" i="30"/>
  <c r="E36" i="30"/>
  <c r="E19" i="30"/>
  <c r="E11" i="30"/>
  <c r="E28" i="30"/>
  <c r="E35" i="30"/>
  <c r="E37" i="30"/>
  <c r="E7" i="30"/>
  <c r="E25" i="30"/>
  <c r="E21" i="30"/>
  <c r="E15" i="30"/>
  <c r="E29" i="30"/>
  <c r="E43" i="29"/>
  <c r="E11" i="29"/>
  <c r="E8" i="29"/>
  <c r="E35" i="29"/>
  <c r="E40" i="29"/>
  <c r="E43" i="28"/>
  <c r="E9" i="28"/>
  <c r="E19" i="28"/>
  <c r="E30" i="28"/>
  <c r="E23" i="28"/>
  <c r="E10" i="28"/>
  <c r="E29" i="28"/>
  <c r="E14" i="28"/>
  <c r="E13" i="28"/>
  <c r="E27" i="28"/>
  <c r="E7" i="28"/>
  <c r="E37" i="28"/>
  <c r="E11" i="28"/>
  <c r="E41" i="28"/>
  <c r="E15" i="28"/>
  <c r="E34" i="28"/>
  <c r="E35" i="28"/>
  <c r="E21" i="28"/>
  <c r="E25" i="28"/>
  <c r="E22" i="28"/>
  <c r="E42" i="28"/>
  <c r="E27" i="27"/>
  <c r="E27" i="25"/>
  <c r="E5" i="25"/>
  <c r="E43" i="25"/>
  <c r="E43" i="24"/>
  <c r="E24" i="24"/>
  <c r="E31" i="24"/>
  <c r="E15" i="24"/>
  <c r="E23" i="24"/>
  <c r="E14" i="24"/>
  <c r="E35" i="24"/>
  <c r="E28" i="24"/>
  <c r="E27" i="24"/>
  <c r="E16" i="24"/>
  <c r="E38" i="24"/>
  <c r="E26" i="24"/>
  <c r="E10" i="24"/>
  <c r="E41" i="24"/>
  <c r="E7" i="24"/>
  <c r="E40" i="24"/>
  <c r="E39" i="24"/>
  <c r="E12" i="24"/>
  <c r="E32" i="24"/>
  <c r="E5" i="24"/>
  <c r="E34" i="24"/>
  <c r="E22" i="24"/>
  <c r="E6" i="24"/>
  <c r="E30" i="24"/>
  <c r="E8" i="24"/>
  <c r="E11" i="24"/>
  <c r="E20" i="24"/>
  <c r="E42" i="24"/>
  <c r="E42" i="23"/>
  <c r="E30" i="23"/>
  <c r="E32" i="23"/>
  <c r="E24" i="23"/>
  <c r="E37" i="23"/>
  <c r="E28" i="23"/>
  <c r="E36" i="23"/>
  <c r="E18" i="23"/>
  <c r="E20" i="23"/>
  <c r="E41" i="23"/>
  <c r="E5" i="23"/>
  <c r="E12" i="23"/>
  <c r="E25" i="23"/>
  <c r="E10" i="23"/>
  <c r="E21" i="23"/>
  <c r="E41" i="22"/>
  <c r="E14" i="22"/>
  <c r="E22" i="22"/>
  <c r="E32" i="22"/>
  <c r="E16" i="22"/>
  <c r="E35" i="22"/>
  <c r="E11" i="22"/>
  <c r="E18" i="22"/>
  <c r="E42" i="22"/>
  <c r="E10" i="22"/>
  <c r="E28" i="22"/>
  <c r="E12" i="22"/>
  <c r="E27" i="22"/>
  <c r="E34" i="22"/>
  <c r="E38" i="22"/>
  <c r="E43" i="22"/>
  <c r="E7" i="22"/>
  <c r="E23" i="22"/>
  <c r="E6" i="22"/>
  <c r="E39" i="22"/>
  <c r="E24" i="22"/>
  <c r="E5" i="22"/>
  <c r="E26" i="22"/>
  <c r="E20" i="22"/>
  <c r="E40" i="22"/>
  <c r="E36" i="22"/>
  <c r="E31" i="22"/>
  <c r="E30" i="22"/>
  <c r="E42" i="21"/>
  <c r="E18" i="21"/>
  <c r="E10" i="21"/>
  <c r="E20" i="21"/>
  <c r="E32" i="21"/>
  <c r="E17" i="21"/>
  <c r="E16" i="21"/>
  <c r="E34" i="21"/>
  <c r="E43" i="21"/>
  <c r="E12" i="21"/>
  <c r="E36" i="21"/>
  <c r="E13" i="21"/>
  <c r="E38" i="21"/>
  <c r="E9" i="21"/>
  <c r="E21" i="21"/>
  <c r="E41" i="21"/>
  <c r="E22" i="21"/>
  <c r="E30" i="21"/>
  <c r="E14" i="21"/>
  <c r="E28" i="21"/>
  <c r="E33" i="21"/>
  <c r="E29" i="21"/>
  <c r="E6" i="21"/>
  <c r="E8" i="21"/>
  <c r="E43" i="20"/>
  <c r="E39" i="20"/>
  <c r="E27" i="20"/>
  <c r="E15" i="20"/>
  <c r="E30" i="20"/>
  <c r="E18" i="20"/>
  <c r="E6" i="20"/>
  <c r="E20" i="20"/>
  <c r="E32" i="20"/>
  <c r="E35" i="20"/>
  <c r="E14" i="20"/>
  <c r="E5" i="20"/>
  <c r="E16" i="20"/>
  <c r="E41" i="20"/>
  <c r="E11" i="20"/>
  <c r="E40" i="20"/>
  <c r="E8" i="20"/>
  <c r="E31" i="20"/>
  <c r="E23" i="20"/>
  <c r="E7" i="20"/>
  <c r="E26" i="20"/>
  <c r="E10" i="20"/>
  <c r="E12" i="20"/>
  <c r="E42" i="20"/>
  <c r="E25" i="19"/>
  <c r="E29" i="19"/>
  <c r="E37" i="19"/>
  <c r="E11" i="19"/>
  <c r="E21" i="19"/>
  <c r="E14" i="19"/>
  <c r="E38" i="19"/>
  <c r="E41" i="19"/>
  <c r="E32" i="19"/>
  <c r="E40" i="19"/>
  <c r="E16" i="19"/>
  <c r="E9" i="19"/>
  <c r="E6" i="19"/>
  <c r="E12" i="19"/>
  <c r="E34" i="19"/>
  <c r="E24" i="19"/>
  <c r="E42" i="19"/>
  <c r="E22" i="19"/>
  <c r="E13" i="19"/>
  <c r="E5" i="19"/>
  <c r="E30" i="19"/>
  <c r="E36" i="19"/>
  <c r="E43" i="19"/>
  <c r="E42" i="18"/>
  <c r="E11" i="18"/>
  <c r="E15" i="18"/>
  <c r="E23" i="18"/>
  <c r="E25" i="17"/>
  <c r="E11" i="17"/>
  <c r="E31" i="17"/>
  <c r="E34" i="17"/>
  <c r="E29" i="17"/>
  <c r="E30" i="17"/>
  <c r="E43" i="17"/>
  <c r="E21" i="17"/>
  <c r="E19" i="17"/>
  <c r="E13" i="17"/>
  <c r="E35" i="17"/>
  <c r="E33" i="17"/>
  <c r="E6" i="17"/>
  <c r="E37" i="17"/>
  <c r="E40" i="15"/>
  <c r="E22" i="15"/>
  <c r="E14" i="15"/>
  <c r="E11" i="15"/>
  <c r="E37" i="15"/>
  <c r="E41" i="15"/>
  <c r="E43" i="14"/>
  <c r="E18" i="14"/>
  <c r="E6" i="14"/>
  <c r="E10" i="14"/>
  <c r="E27" i="14"/>
  <c r="E22" i="14"/>
  <c r="E13" i="14"/>
  <c r="E16" i="14"/>
  <c r="E23" i="14"/>
  <c r="E26" i="14"/>
  <c r="E7" i="14"/>
  <c r="E38" i="14"/>
  <c r="E25" i="14"/>
  <c r="E29" i="14"/>
  <c r="E41" i="14"/>
  <c r="E36" i="14"/>
  <c r="E9" i="14"/>
  <c r="E14" i="14"/>
  <c r="E21" i="14"/>
  <c r="E37" i="14"/>
  <c r="E34" i="14"/>
  <c r="E41" i="12"/>
  <c r="E18" i="12"/>
  <c r="E32" i="12"/>
  <c r="E39" i="12"/>
  <c r="E20" i="12"/>
  <c r="E30" i="12"/>
  <c r="E19" i="12"/>
  <c r="E6" i="12"/>
  <c r="E22" i="13"/>
  <c r="E21" i="13"/>
  <c r="E30" i="13"/>
  <c r="E10" i="13"/>
  <c r="E39" i="13"/>
  <c r="E42" i="8"/>
  <c r="E22" i="8"/>
  <c r="E36" i="8"/>
  <c r="E14" i="8"/>
  <c r="E24" i="8"/>
  <c r="E8" i="8"/>
  <c r="E41" i="8"/>
  <c r="E10" i="8"/>
  <c r="E37" i="8"/>
  <c r="E7" i="8"/>
  <c r="E17" i="8"/>
  <c r="E25" i="8"/>
  <c r="L44" i="51"/>
  <c r="E9" i="8"/>
  <c r="L44" i="48"/>
  <c r="E18" i="36"/>
  <c r="E9" i="16"/>
  <c r="E9" i="36"/>
  <c r="E43" i="36"/>
  <c r="E43" i="40"/>
  <c r="E28" i="17"/>
  <c r="E43" i="16"/>
  <c r="E10" i="12"/>
  <c r="E28" i="12"/>
  <c r="E6" i="52"/>
  <c r="E11" i="52"/>
  <c r="E14" i="52"/>
  <c r="E17" i="52"/>
  <c r="E18" i="52"/>
  <c r="E23" i="52"/>
  <c r="E27" i="52"/>
  <c r="E29" i="52"/>
  <c r="E30" i="52"/>
  <c r="E32" i="52"/>
  <c r="E41" i="52"/>
  <c r="E7" i="52"/>
  <c r="E9" i="52"/>
  <c r="E10" i="52"/>
  <c r="E13" i="52"/>
  <c r="E15" i="52"/>
  <c r="E19" i="52"/>
  <c r="E21" i="52"/>
  <c r="E22" i="52"/>
  <c r="E25" i="52"/>
  <c r="E26" i="52"/>
  <c r="E33" i="52"/>
  <c r="E34" i="52"/>
  <c r="E36" i="52"/>
  <c r="E37" i="52"/>
  <c r="E38" i="52"/>
  <c r="E40" i="52"/>
  <c r="E42" i="52"/>
  <c r="E5" i="52"/>
  <c r="E8" i="51"/>
  <c r="E12" i="51"/>
  <c r="E14" i="51"/>
  <c r="E20" i="51"/>
  <c r="E24" i="51"/>
  <c r="E25" i="51"/>
  <c r="E26" i="51"/>
  <c r="E29" i="51"/>
  <c r="E30" i="51"/>
  <c r="E33" i="51"/>
  <c r="E36" i="51"/>
  <c r="E37" i="51"/>
  <c r="E38" i="51"/>
  <c r="E40" i="51"/>
  <c r="E41" i="51"/>
  <c r="E42" i="51"/>
  <c r="E5" i="51"/>
  <c r="E6" i="51"/>
  <c r="E9" i="51"/>
  <c r="E17" i="51"/>
  <c r="E22" i="51"/>
  <c r="E32" i="51"/>
  <c r="E7" i="51"/>
  <c r="E10" i="51"/>
  <c r="E13" i="51"/>
  <c r="E16" i="51"/>
  <c r="E18" i="51"/>
  <c r="E21" i="51"/>
  <c r="E28" i="51"/>
  <c r="E34" i="51"/>
  <c r="E38" i="13"/>
  <c r="E43" i="13"/>
  <c r="E42" i="13"/>
  <c r="E43" i="18"/>
  <c r="E43" i="26"/>
  <c r="E43" i="34"/>
  <c r="E42" i="36"/>
  <c r="E42" i="40"/>
  <c r="E42" i="33"/>
  <c r="E42" i="29"/>
  <c r="E30" i="26"/>
  <c r="E41" i="26"/>
  <c r="E9" i="25"/>
  <c r="E42" i="25"/>
  <c r="E43" i="12"/>
  <c r="E42" i="12"/>
  <c r="E43" i="15"/>
  <c r="E42" i="16"/>
  <c r="E41" i="16"/>
  <c r="E41" i="17"/>
  <c r="E41" i="25"/>
  <c r="E42" i="26"/>
  <c r="E41" i="29"/>
  <c r="E41" i="33"/>
  <c r="E43" i="44"/>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V36" i="38"/>
  <c r="V36" i="22"/>
  <c r="V36" i="48"/>
  <c r="V36" i="43"/>
  <c r="X18" i="26"/>
  <c r="X18" i="35"/>
  <c r="X18" i="14"/>
  <c r="X18" i="27"/>
  <c r="X16" i="48"/>
  <c r="X16" i="38"/>
  <c r="X16" i="31"/>
  <c r="X16" i="35"/>
  <c r="X16" i="33"/>
  <c r="X16" i="14"/>
  <c r="V10" i="28"/>
  <c r="V10" i="51"/>
  <c r="V10" i="18"/>
  <c r="V10" i="22"/>
  <c r="V10" i="37"/>
  <c r="V10" i="43"/>
  <c r="V10" i="40"/>
  <c r="V10" i="29"/>
  <c r="V10" i="32"/>
  <c r="V10" i="23"/>
  <c r="V10" i="24"/>
  <c r="V10" i="38"/>
  <c r="V10" i="16"/>
  <c r="V10" i="33"/>
  <c r="V10" i="44"/>
  <c r="V10" i="50"/>
  <c r="V10" i="39"/>
  <c r="V8" i="13"/>
  <c r="V8" i="18"/>
  <c r="X38" i="20"/>
  <c r="X38" i="36"/>
  <c r="X38" i="31"/>
  <c r="X38" i="44"/>
  <c r="V11" i="38"/>
  <c r="X18" i="43"/>
  <c r="X18" i="52"/>
  <c r="X18" i="21"/>
  <c r="X18" i="41"/>
  <c r="X18" i="25"/>
  <c r="X18" i="44"/>
  <c r="X18" i="28"/>
  <c r="X16" i="30"/>
  <c r="X16" i="8"/>
  <c r="X38" i="12"/>
  <c r="V36" i="25"/>
  <c r="V7" i="24"/>
  <c r="V7" i="25"/>
  <c r="V7" i="38"/>
  <c r="X38" i="34"/>
  <c r="X38" i="24"/>
  <c r="X38" i="48"/>
  <c r="X38" i="16"/>
  <c r="X38" i="40"/>
  <c r="X38" i="51"/>
  <c r="V34" i="27"/>
  <c r="V34" i="14"/>
  <c r="E23" i="4"/>
  <c r="X20" i="14" s="1"/>
  <c r="V11" i="33"/>
  <c r="V11" i="8"/>
  <c r="V11" i="16"/>
  <c r="V7" i="16"/>
  <c r="V7" i="12"/>
  <c r="V11" i="36"/>
  <c r="V11" i="40"/>
  <c r="V10" i="36"/>
  <c r="X18" i="50"/>
  <c r="X18" i="30"/>
  <c r="X18" i="48"/>
  <c r="X18" i="37"/>
  <c r="X18" i="22"/>
  <c r="X18" i="32"/>
  <c r="X18" i="18"/>
  <c r="X18" i="12"/>
  <c r="X18" i="38"/>
  <c r="X18" i="36"/>
  <c r="X18" i="20"/>
  <c r="X16" i="28"/>
  <c r="X16" i="23"/>
  <c r="X38" i="22"/>
  <c r="V10" i="48"/>
  <c r="V8" i="50"/>
  <c r="V7" i="43"/>
  <c r="V7" i="44"/>
  <c r="V7" i="34"/>
  <c r="V7" i="32"/>
  <c r="V7" i="37"/>
  <c r="V7" i="27"/>
  <c r="X38" i="28"/>
  <c r="X38" i="17"/>
  <c r="X38" i="52"/>
  <c r="X38" i="41"/>
  <c r="X38" i="25"/>
  <c r="X38" i="21"/>
  <c r="X38" i="35"/>
  <c r="V36" i="42"/>
  <c r="V12" i="32"/>
  <c r="V12" i="39"/>
  <c r="V12" i="40"/>
  <c r="V12" i="34"/>
  <c r="V24" i="20"/>
  <c r="V24" i="32"/>
  <c r="V18" i="22"/>
  <c r="V18" i="23"/>
  <c r="V18" i="34"/>
  <c r="V18" i="38"/>
  <c r="V18" i="40"/>
  <c r="V18" i="17"/>
  <c r="V18" i="27"/>
  <c r="V18" i="36"/>
  <c r="V18" i="39"/>
  <c r="V18" i="41"/>
  <c r="V23" i="23"/>
  <c r="V23" i="39"/>
  <c r="V27" i="21"/>
  <c r="V28" i="14"/>
  <c r="V28" i="19"/>
  <c r="V28" i="32"/>
  <c r="V28" i="38"/>
  <c r="V28" i="39"/>
  <c r="V28" i="40"/>
  <c r="V28" i="22"/>
  <c r="V28" i="26"/>
  <c r="V28" i="37"/>
  <c r="D9" i="4"/>
  <c r="D17" i="4"/>
  <c r="V14" i="36" s="1"/>
  <c r="E8" i="4"/>
  <c r="X5" i="28" s="1"/>
  <c r="D23" i="4"/>
  <c r="D33" i="4"/>
  <c r="V30" i="52" s="1"/>
  <c r="E17" i="4"/>
  <c r="D22" i="4"/>
  <c r="V30" i="29"/>
  <c r="V30" i="8"/>
  <c r="V30" i="49"/>
  <c r="V30" i="24"/>
  <c r="V30" i="39"/>
  <c r="V30" i="30"/>
  <c r="V30" i="41"/>
  <c r="V6" i="12"/>
  <c r="V6" i="15"/>
  <c r="V6" i="21"/>
  <c r="V6" i="22"/>
  <c r="V6" i="35"/>
  <c r="V6" i="29"/>
  <c r="X20" i="33"/>
  <c r="X20" i="12"/>
  <c r="X20" i="51"/>
  <c r="X20" i="41"/>
  <c r="X20" i="28"/>
  <c r="X20" i="29"/>
  <c r="X20" i="50"/>
  <c r="X5" i="24"/>
  <c r="V20" i="41"/>
  <c r="V20" i="49"/>
  <c r="V20" i="15"/>
  <c r="V20" i="21"/>
  <c r="V20" i="27"/>
  <c r="V20" i="44"/>
  <c r="X19" i="52"/>
  <c r="X19" i="43"/>
  <c r="V7" i="28"/>
  <c r="V7" i="48"/>
  <c r="X18" i="42"/>
  <c r="X18" i="24"/>
  <c r="V27" i="8"/>
  <c r="V27" i="17"/>
  <c r="V39" i="15"/>
  <c r="V39" i="22"/>
  <c r="V39" i="25"/>
  <c r="V39" i="30"/>
  <c r="V39" i="37"/>
  <c r="V39" i="16"/>
  <c r="V39" i="29"/>
  <c r="V39" i="32"/>
  <c r="V39" i="43"/>
  <c r="V39" i="27"/>
  <c r="V39" i="44"/>
  <c r="V39" i="12"/>
  <c r="V39" i="49"/>
  <c r="V39" i="48"/>
  <c r="V39" i="8"/>
  <c r="V39" i="17"/>
  <c r="V39" i="24"/>
  <c r="V39" i="20"/>
  <c r="V39" i="33"/>
  <c r="V39" i="39"/>
  <c r="V39" i="19"/>
  <c r="V39" i="31"/>
  <c r="V39" i="40"/>
  <c r="V39" i="13"/>
  <c r="V39" i="28"/>
  <c r="V39" i="36"/>
  <c r="V39" i="50"/>
  <c r="V39" i="51"/>
  <c r="V39" i="52"/>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18"/>
  <c r="V25" i="29"/>
  <c r="V38" i="51"/>
  <c r="V38" i="17"/>
  <c r="V38" i="32"/>
  <c r="V38" i="42"/>
  <c r="V38" i="18"/>
  <c r="V38" i="27"/>
  <c r="V38" i="37"/>
  <c r="V38" i="48"/>
  <c r="V38" i="15"/>
  <c r="V38" i="26"/>
  <c r="V38" i="35"/>
  <c r="V38" i="13"/>
  <c r="V38" i="22"/>
  <c r="V38" i="30"/>
  <c r="E10" i="40"/>
  <c r="E42" i="30"/>
  <c r="E31" i="28"/>
  <c r="E43" i="23"/>
  <c r="E34" i="20"/>
  <c r="E28" i="20"/>
  <c r="E42" i="17"/>
  <c r="E42" i="15"/>
  <c r="E42" i="14"/>
  <c r="E23" i="12"/>
  <c r="E11" i="12"/>
  <c r="J7" i="46"/>
  <c r="E11" i="27"/>
  <c r="E41" i="18"/>
  <c r="E16" i="13"/>
  <c r="E35" i="13"/>
  <c r="E8" i="38"/>
  <c r="E38" i="23"/>
  <c r="E20" i="13"/>
  <c r="V31" i="21"/>
  <c r="V31" i="28"/>
  <c r="V31" i="39"/>
  <c r="V31" i="14"/>
  <c r="V31" i="38"/>
  <c r="V31" i="36"/>
  <c r="V31" i="35"/>
  <c r="V31" i="26"/>
  <c r="V31" i="32"/>
  <c r="V31" i="43"/>
  <c r="V21" i="16"/>
  <c r="V21" i="25"/>
  <c r="V21" i="43"/>
  <c r="F5" i="42"/>
  <c r="G5" i="42" s="1"/>
  <c r="P5" i="44"/>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17"/>
  <c r="V41" i="24"/>
  <c r="X31" i="29"/>
  <c r="X31" i="15"/>
  <c r="X31" i="23"/>
  <c r="X31" i="36"/>
  <c r="X31" i="25"/>
  <c r="F27" i="31"/>
  <c r="F27" i="30"/>
  <c r="F27" i="32"/>
  <c r="F27" i="33"/>
  <c r="G27" i="33" s="1"/>
  <c r="F27" i="34"/>
  <c r="F27" i="35"/>
  <c r="F27" i="36"/>
  <c r="G27" i="36" s="1"/>
  <c r="F27" i="37"/>
  <c r="F27" i="38"/>
  <c r="F27" i="39"/>
  <c r="F27" i="40"/>
  <c r="G27" i="40" s="1"/>
  <c r="F27" i="41"/>
  <c r="F27" i="42"/>
  <c r="G27" i="42" s="1"/>
  <c r="F27" i="44"/>
  <c r="F27" i="43"/>
  <c r="P27" i="31"/>
  <c r="P27" i="30"/>
  <c r="P27" i="32"/>
  <c r="P27" i="33"/>
  <c r="P27" i="34"/>
  <c r="P27" i="35"/>
  <c r="P27" i="36"/>
  <c r="P27" i="37"/>
  <c r="P27" i="38"/>
  <c r="P27" i="39"/>
  <c r="P27" i="40"/>
  <c r="P27" i="41"/>
  <c r="P27" i="42"/>
  <c r="P27" i="44"/>
  <c r="P27" i="43"/>
  <c r="F27" i="48"/>
  <c r="F27" i="49"/>
  <c r="P27" i="49"/>
  <c r="P27" i="51"/>
  <c r="F27" i="51"/>
  <c r="F27" i="13"/>
  <c r="O42" i="4"/>
  <c r="P42" i="4" s="1"/>
  <c r="C42" i="4" s="1"/>
  <c r="F39" i="39" s="1"/>
  <c r="O37" i="4"/>
  <c r="P37" i="4" s="1"/>
  <c r="C37" i="4" s="1"/>
  <c r="F34" i="13" s="1"/>
  <c r="O22" i="4"/>
  <c r="P22" i="4" s="1"/>
  <c r="C22" i="4" s="1"/>
  <c r="P19" i="41" s="1"/>
  <c r="O16" i="4"/>
  <c r="P16" i="4" s="1"/>
  <c r="C16" i="4" s="1"/>
  <c r="F13" i="36" s="1"/>
  <c r="F10" i="41"/>
  <c r="G10" i="41" s="1"/>
  <c r="F28" i="28"/>
  <c r="P28" i="21"/>
  <c r="O39" i="4"/>
  <c r="P39" i="4" s="1"/>
  <c r="C39" i="4" s="1"/>
  <c r="F36" i="19" s="1"/>
  <c r="G36" i="19" s="1"/>
  <c r="O32" i="4"/>
  <c r="P32" i="4" s="1"/>
  <c r="C32" i="4" s="1"/>
  <c r="P29" i="14"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G27" i="18" s="1"/>
  <c r="F27" i="19"/>
  <c r="F27" i="20"/>
  <c r="F27" i="23"/>
  <c r="F27" i="24"/>
  <c r="G27" i="24" s="1"/>
  <c r="F27" i="25"/>
  <c r="G27" i="25" s="1"/>
  <c r="F27" i="26"/>
  <c r="F27" i="27"/>
  <c r="G27" i="27" s="1"/>
  <c r="F27" i="28"/>
  <c r="G27" i="28" s="1"/>
  <c r="F27" i="29"/>
  <c r="F11" i="43"/>
  <c r="F34" i="17"/>
  <c r="P36" i="44"/>
  <c r="P36" i="28"/>
  <c r="F36" i="35"/>
  <c r="F36" i="41"/>
  <c r="O38" i="4"/>
  <c r="P38" i="4" s="1"/>
  <c r="C38" i="4" s="1"/>
  <c r="O26" i="4"/>
  <c r="P26" i="4" s="1"/>
  <c r="C26" i="4" s="1"/>
  <c r="F33" i="28"/>
  <c r="F33" i="19"/>
  <c r="F33" i="26"/>
  <c r="G33" i="26" s="1"/>
  <c r="P33" i="16"/>
  <c r="F33" i="33"/>
  <c r="G33" i="33" s="1"/>
  <c r="F33" i="20"/>
  <c r="F33" i="34"/>
  <c r="F33" i="27"/>
  <c r="P33" i="32"/>
  <c r="F33" i="36"/>
  <c r="P33" i="49"/>
  <c r="O41" i="4"/>
  <c r="P41" i="4" s="1"/>
  <c r="C41" i="4" s="1"/>
  <c r="O46" i="4"/>
  <c r="P46" i="4" s="1"/>
  <c r="C46" i="4" s="1"/>
  <c r="P43" i="17" s="1"/>
  <c r="P19" i="15"/>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G10" i="4"/>
  <c r="J7" i="15" s="1"/>
  <c r="F29" i="25"/>
  <c r="P29" i="49"/>
  <c r="P29" i="29"/>
  <c r="F29" i="39"/>
  <c r="F29" i="26"/>
  <c r="P29" i="52"/>
  <c r="P29" i="34"/>
  <c r="F29" i="17"/>
  <c r="G29" i="17" s="1"/>
  <c r="F29" i="23"/>
  <c r="G29" i="23" s="1"/>
  <c r="F29" i="27"/>
  <c r="F29" i="30"/>
  <c r="G29" i="30" s="1"/>
  <c r="F29" i="37"/>
  <c r="F29" i="41"/>
  <c r="F32" i="13"/>
  <c r="P32" i="39"/>
  <c r="F40" i="13"/>
  <c r="F40" i="14"/>
  <c r="P40" i="15"/>
  <c r="P40" i="16"/>
  <c r="P40" i="17"/>
  <c r="F40" i="19"/>
  <c r="F40" i="20"/>
  <c r="G40" i="20" s="1"/>
  <c r="P40" i="20"/>
  <c r="F40" i="22"/>
  <c r="P40" i="23"/>
  <c r="P40" i="31"/>
  <c r="P40" i="25"/>
  <c r="F40" i="27"/>
  <c r="P40" i="29"/>
  <c r="F40" i="32"/>
  <c r="P40" i="33"/>
  <c r="F40" i="36"/>
  <c r="P40" i="37"/>
  <c r="F40" i="39"/>
  <c r="P40" i="41"/>
  <c r="P40" i="34"/>
  <c r="P40" i="38"/>
  <c r="F40" i="44"/>
  <c r="G40" i="44" s="1"/>
  <c r="F40" i="43"/>
  <c r="P40" i="49"/>
  <c r="F40" i="50"/>
  <c r="F40" i="51"/>
  <c r="P40" i="13"/>
  <c r="F40" i="15"/>
  <c r="G40" i="15" s="1"/>
  <c r="P40" i="14"/>
  <c r="P40" i="18"/>
  <c r="F40" i="18"/>
  <c r="G40" i="18" s="1"/>
  <c r="P40" i="19"/>
  <c r="P40" i="21"/>
  <c r="F40" i="21"/>
  <c r="F40" i="23"/>
  <c r="F40" i="24"/>
  <c r="G40" i="24" s="1"/>
  <c r="F40" i="25"/>
  <c r="G40" i="25" s="1"/>
  <c r="F40" i="26"/>
  <c r="P40" i="27"/>
  <c r="F40" i="31"/>
  <c r="P40" i="30"/>
  <c r="F40" i="33"/>
  <c r="P40" i="35"/>
  <c r="F40" i="37"/>
  <c r="F40" i="38"/>
  <c r="F40" i="41"/>
  <c r="P40" i="32"/>
  <c r="P40" i="36"/>
  <c r="F40" i="42"/>
  <c r="P40" i="44"/>
  <c r="P40" i="43"/>
  <c r="P40" i="48"/>
  <c r="P40" i="50"/>
  <c r="P40" i="51"/>
  <c r="F40" i="52"/>
  <c r="F12" i="22"/>
  <c r="G12" i="22" s="1"/>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2"/>
  <c r="J23" i="23"/>
  <c r="J35" i="19"/>
  <c r="J35" i="27"/>
  <c r="J35" i="29"/>
  <c r="J35" i="41"/>
  <c r="J35" i="12"/>
  <c r="J35" i="15"/>
  <c r="J35" i="28"/>
  <c r="J35" i="36"/>
  <c r="J35" i="52"/>
  <c r="J35" i="31"/>
  <c r="J35" i="42"/>
  <c r="J35" i="40"/>
  <c r="J35" i="37"/>
  <c r="J35" i="38"/>
  <c r="AI34" i="4"/>
  <c r="G34" i="4" s="1"/>
  <c r="J31" i="16" s="1"/>
  <c r="J21" i="48"/>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X14" i="37"/>
  <c r="X14" i="38"/>
  <c r="X14" i="49"/>
  <c r="X14" i="30"/>
  <c r="X14" i="18"/>
  <c r="X14" i="40"/>
  <c r="X14" i="43"/>
  <c r="X14" i="23"/>
  <c r="X14" i="12"/>
  <c r="X14" i="20"/>
  <c r="X14" i="19"/>
  <c r="X14" i="29"/>
  <c r="P23" i="8"/>
  <c r="F23" i="16"/>
  <c r="G23" i="16" s="1"/>
  <c r="P33" i="43"/>
  <c r="P33" i="42"/>
  <c r="F33" i="8"/>
  <c r="P33" i="24"/>
  <c r="F33" i="41"/>
  <c r="G33" i="41" s="1"/>
  <c r="P33" i="31"/>
  <c r="F39" i="17"/>
  <c r="G39" i="17" s="1"/>
  <c r="F39" i="48"/>
  <c r="P39" i="33"/>
  <c r="G27" i="31"/>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G23" i="28" s="1"/>
  <c r="F39" i="31"/>
  <c r="G39" i="31" s="1"/>
  <c r="P39" i="41"/>
  <c r="P39" i="26"/>
  <c r="P39" i="31"/>
  <c r="P39" i="14"/>
  <c r="P39" i="16"/>
  <c r="F39" i="51"/>
  <c r="F39" i="29"/>
  <c r="P39" i="8"/>
  <c r="P39" i="18"/>
  <c r="P39" i="20"/>
  <c r="P39" i="30"/>
  <c r="P33" i="33"/>
  <c r="P33" i="36"/>
  <c r="P33" i="15"/>
  <c r="F33" i="16"/>
  <c r="G33" i="16" s="1"/>
  <c r="P33" i="17"/>
  <c r="F33" i="51"/>
  <c r="G33" i="51" s="1"/>
  <c r="F33" i="50"/>
  <c r="F33" i="17"/>
  <c r="G33" i="17" s="1"/>
  <c r="P33" i="22"/>
  <c r="F33" i="44"/>
  <c r="G33" i="44"/>
  <c r="F33" i="40"/>
  <c r="P33" i="52"/>
  <c r="F33" i="42"/>
  <c r="P33" i="14"/>
  <c r="P33" i="20"/>
  <c r="F33" i="30"/>
  <c r="G33" i="30" s="1"/>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G33" i="23" s="1"/>
  <c r="F33" i="15"/>
  <c r="P33" i="34"/>
  <c r="P33" i="19"/>
  <c r="P33" i="48"/>
  <c r="F33" i="37"/>
  <c r="P33" i="23"/>
  <c r="F33" i="38"/>
  <c r="P33" i="18"/>
  <c r="F15" i="33"/>
  <c r="G15" i="33" s="1"/>
  <c r="P13" i="37"/>
  <c r="F13" i="14"/>
  <c r="F13" i="33"/>
  <c r="G13" i="33" s="1"/>
  <c r="P13" i="19"/>
  <c r="F13" i="41"/>
  <c r="G13" i="41" s="1"/>
  <c r="F13" i="13"/>
  <c r="F36" i="15"/>
  <c r="P36" i="52"/>
  <c r="P36" i="49"/>
  <c r="P36" i="23"/>
  <c r="F36" i="18"/>
  <c r="G36" i="18" s="1"/>
  <c r="P36" i="25"/>
  <c r="F36" i="44"/>
  <c r="G36" i="44" s="1"/>
  <c r="F36" i="42"/>
  <c r="P36" i="40"/>
  <c r="P36" i="20"/>
  <c r="F36" i="31"/>
  <c r="F36" i="28"/>
  <c r="P36" i="37"/>
  <c r="F14" i="19"/>
  <c r="G14" i="19" s="1"/>
  <c r="P14" i="39"/>
  <c r="V17" i="33"/>
  <c r="V17" i="51"/>
  <c r="P29" i="8"/>
  <c r="P29" i="33"/>
  <c r="F29" i="8"/>
  <c r="G29" i="8" s="1"/>
  <c r="P29" i="23"/>
  <c r="P29" i="50"/>
  <c r="P29" i="44"/>
  <c r="P29" i="17"/>
  <c r="F29" i="43"/>
  <c r="P29" i="20"/>
  <c r="F29" i="15"/>
  <c r="P29" i="39"/>
  <c r="F29" i="51"/>
  <c r="G29" i="51" s="1"/>
  <c r="P13" i="34"/>
  <c r="P13" i="33"/>
  <c r="F13" i="27"/>
  <c r="F13" i="28"/>
  <c r="G13" i="28" s="1"/>
  <c r="P13" i="44"/>
  <c r="P13" i="51"/>
  <c r="F13" i="8"/>
  <c r="F13" i="17"/>
  <c r="G13" i="17" s="1"/>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G13" i="37" s="1"/>
  <c r="F13" i="18"/>
  <c r="G13" i="18" s="1"/>
  <c r="P13" i="26"/>
  <c r="P13" i="21"/>
  <c r="F13" i="42"/>
  <c r="P13" i="20"/>
  <c r="P13" i="39"/>
  <c r="F13" i="38"/>
  <c r="P13" i="41"/>
  <c r="P13" i="49"/>
  <c r="P13" i="13"/>
  <c r="F13" i="26"/>
  <c r="F13" i="52"/>
  <c r="P13" i="27"/>
  <c r="F13" i="22"/>
  <c r="F13" i="40"/>
  <c r="P13" i="18"/>
  <c r="P13" i="30"/>
  <c r="F13" i="24"/>
  <c r="F13" i="20"/>
  <c r="P13" i="14"/>
  <c r="P13" i="28"/>
  <c r="P13" i="17"/>
  <c r="F15" i="40"/>
  <c r="F15" i="22"/>
  <c r="F34" i="30"/>
  <c r="P34" i="27"/>
  <c r="X20" i="36"/>
  <c r="X20" i="19"/>
  <c r="X20" i="21"/>
  <c r="X20" i="43"/>
  <c r="X20" i="23"/>
  <c r="X20" i="25"/>
  <c r="X20" i="31"/>
  <c r="X20" i="37"/>
  <c r="X20" i="52"/>
  <c r="X20" i="30"/>
  <c r="X20" i="49"/>
  <c r="X20" i="34"/>
  <c r="X20" i="40"/>
  <c r="X20" i="17"/>
  <c r="X20" i="48"/>
  <c r="X20" i="42"/>
  <c r="X20" i="35"/>
  <c r="X20" i="38"/>
  <c r="X20" i="20"/>
  <c r="X20" i="16"/>
  <c r="V9" i="12"/>
  <c r="V9" i="41"/>
  <c r="V33" i="32"/>
  <c r="V33" i="28"/>
  <c r="X32" i="22"/>
  <c r="X32" i="32"/>
  <c r="X32" i="51"/>
  <c r="X32" i="12"/>
  <c r="X32" i="35"/>
  <c r="X32" i="26"/>
  <c r="X32" i="40"/>
  <c r="X32" i="18"/>
  <c r="X32" i="13"/>
  <c r="X32" i="23"/>
  <c r="X32" i="38"/>
  <c r="X32" i="15"/>
  <c r="X32" i="29"/>
  <c r="X32" i="50"/>
  <c r="X32" i="36"/>
  <c r="X32" i="44"/>
  <c r="X32" i="16"/>
  <c r="X32" i="33"/>
  <c r="X32" i="48"/>
  <c r="X32" i="24"/>
  <c r="X32" i="34"/>
  <c r="X32" i="20"/>
  <c r="X32" i="49"/>
  <c r="X32" i="31"/>
  <c r="X32" i="25"/>
  <c r="X32" i="17"/>
  <c r="X32" i="41"/>
  <c r="X32" i="28"/>
  <c r="X32" i="39"/>
  <c r="X7" i="39"/>
  <c r="X7" i="13"/>
  <c r="X7" i="14"/>
  <c r="X7" i="40"/>
  <c r="X7" i="41"/>
  <c r="X7" i="49"/>
  <c r="X7" i="21"/>
  <c r="X20" i="39"/>
  <c r="X20" i="32"/>
  <c r="X20" i="26"/>
  <c r="X20" i="22"/>
  <c r="X20" i="15"/>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9" i="29"/>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P28" i="49"/>
  <c r="P28" i="48"/>
  <c r="F28" i="13"/>
  <c r="G28" i="13" s="1"/>
  <c r="P28" i="22"/>
  <c r="F28" i="25"/>
  <c r="F28" i="37"/>
  <c r="F28" i="38"/>
  <c r="P28" i="18"/>
  <c r="P8" i="37"/>
  <c r="F8" i="20"/>
  <c r="F8" i="8"/>
  <c r="G8" i="8" s="1"/>
  <c r="X43" i="43"/>
  <c r="X43" i="27"/>
  <c r="X43" i="12"/>
  <c r="X43" i="34"/>
  <c r="X43" i="21"/>
  <c r="X39" i="42"/>
  <c r="X39" i="28"/>
  <c r="X39" i="31"/>
  <c r="X37" i="31"/>
  <c r="X27" i="14"/>
  <c r="X27" i="29"/>
  <c r="X27" i="17"/>
  <c r="X27" i="37"/>
  <c r="X27" i="20"/>
  <c r="X27" i="52"/>
  <c r="X25" i="12"/>
  <c r="X23" i="49"/>
  <c r="X23" i="39"/>
  <c r="X23" i="48"/>
  <c r="X23" i="29"/>
  <c r="X23" i="13"/>
  <c r="X11" i="19"/>
  <c r="X11" i="18"/>
  <c r="X11" i="23"/>
  <c r="X11" i="25"/>
  <c r="X11" i="42"/>
  <c r="X11" i="34"/>
  <c r="X9" i="27"/>
  <c r="V6" i="37"/>
  <c r="V6" i="39"/>
  <c r="V6" i="34"/>
  <c r="V6" i="25"/>
  <c r="V6" i="44"/>
  <c r="V6" i="28"/>
  <c r="V6" i="13"/>
  <c r="V6" i="48"/>
  <c r="V6" i="19"/>
  <c r="V30" i="51"/>
  <c r="V30" i="42"/>
  <c r="V30" i="37"/>
  <c r="V30" i="38"/>
  <c r="V30" i="22"/>
  <c r="V30" i="50"/>
  <c r="V30" i="28"/>
  <c r="V30" i="12"/>
  <c r="V30" i="25"/>
  <c r="V37" i="27"/>
  <c r="V37" i="18"/>
  <c r="V37" i="16"/>
  <c r="V37" i="29"/>
  <c r="V37" i="49"/>
  <c r="V37" i="20"/>
  <c r="V36" i="16"/>
  <c r="V10" i="49"/>
  <c r="V10" i="14"/>
  <c r="V10" i="41"/>
  <c r="V10" i="35"/>
  <c r="V10" i="15"/>
  <c r="V10" i="17"/>
  <c r="V10" i="42"/>
  <c r="V10" i="34"/>
  <c r="V10" i="19"/>
  <c r="V10" i="52"/>
  <c r="V10" i="8"/>
  <c r="V10" i="25"/>
  <c r="V10" i="20"/>
  <c r="V10" i="21"/>
  <c r="V10" i="12"/>
  <c r="V10" i="26"/>
  <c r="V10" i="27"/>
  <c r="V10" i="31"/>
  <c r="V10" i="13"/>
  <c r="F28" i="43"/>
  <c r="P10" i="19"/>
  <c r="P10" i="27"/>
  <c r="P10" i="41"/>
  <c r="F10" i="8"/>
  <c r="F10" i="29"/>
  <c r="P10" i="42"/>
  <c r="F10" i="32"/>
  <c r="F10" i="21"/>
  <c r="G10" i="21" s="1"/>
  <c r="X24" i="19"/>
  <c r="X24" i="34"/>
  <c r="X24" i="41"/>
  <c r="X24" i="52"/>
  <c r="X24" i="30"/>
  <c r="X24" i="20"/>
  <c r="X24" i="38"/>
  <c r="X24" i="36"/>
  <c r="X24" i="35"/>
  <c r="E7" i="36"/>
  <c r="F27" i="50"/>
  <c r="P27" i="52"/>
  <c r="P27" i="50"/>
  <c r="F27" i="52"/>
  <c r="G27" i="52" s="1"/>
  <c r="G42" i="4"/>
  <c r="J39" i="31" s="1"/>
  <c r="F42" i="4"/>
  <c r="T39" i="35" s="1"/>
  <c r="AH14" i="4"/>
  <c r="F14" i="4" s="1"/>
  <c r="T11" i="19" s="1"/>
  <c r="AH40" i="4"/>
  <c r="F40" i="4" s="1"/>
  <c r="T37" i="40" s="1"/>
  <c r="AH9" i="4"/>
  <c r="F9" i="4" s="1"/>
  <c r="E26" i="36"/>
  <c r="E41" i="36"/>
  <c r="E19" i="36"/>
  <c r="E34" i="36"/>
  <c r="E39" i="36"/>
  <c r="E33" i="36"/>
  <c r="G33" i="36" s="1"/>
  <c r="E11" i="36"/>
  <c r="E21" i="36"/>
  <c r="E38" i="36"/>
  <c r="E14" i="36"/>
  <c r="E21" i="31"/>
  <c r="E6" i="28"/>
  <c r="E38" i="28"/>
  <c r="E26" i="28"/>
  <c r="E33" i="14"/>
  <c r="G33" i="14" s="1"/>
  <c r="E5" i="50"/>
  <c r="E7" i="50"/>
  <c r="E11" i="50"/>
  <c r="E13" i="50"/>
  <c r="E15" i="50"/>
  <c r="E19" i="50"/>
  <c r="E21" i="50"/>
  <c r="E23" i="50"/>
  <c r="E27" i="50"/>
  <c r="E29" i="50"/>
  <c r="E31" i="50"/>
  <c r="E35" i="50"/>
  <c r="E37" i="50"/>
  <c r="E39" i="50"/>
  <c r="E43" i="50"/>
  <c r="E6" i="50"/>
  <c r="E8" i="50"/>
  <c r="E10" i="50"/>
  <c r="E12" i="50"/>
  <c r="E14" i="50"/>
  <c r="E16" i="50"/>
  <c r="E18" i="50"/>
  <c r="E20" i="50"/>
  <c r="E22" i="50"/>
  <c r="E24" i="50"/>
  <c r="E26" i="50"/>
  <c r="E28" i="50"/>
  <c r="E30" i="50"/>
  <c r="E32" i="50"/>
  <c r="E34" i="50"/>
  <c r="E36" i="50"/>
  <c r="E38" i="50"/>
  <c r="E40" i="50"/>
  <c r="G40" i="50" s="1"/>
  <c r="E42" i="50"/>
  <c r="F5" i="8"/>
  <c r="P12" i="50"/>
  <c r="P12" i="52"/>
  <c r="F12" i="48"/>
  <c r="F12" i="50"/>
  <c r="F12" i="49"/>
  <c r="P12" i="51"/>
  <c r="P25" i="49"/>
  <c r="P25" i="48"/>
  <c r="P25" i="14"/>
  <c r="E19" i="43"/>
  <c r="E15" i="43"/>
  <c r="E24" i="43"/>
  <c r="E27" i="43"/>
  <c r="E33" i="43"/>
  <c r="G33" i="43" s="1"/>
  <c r="E38" i="43"/>
  <c r="E34" i="43"/>
  <c r="E37" i="43"/>
  <c r="E39" i="43"/>
  <c r="E23" i="43"/>
  <c r="E26" i="43"/>
  <c r="E10" i="43"/>
  <c r="E35" i="43"/>
  <c r="E17" i="43"/>
  <c r="E9" i="38"/>
  <c r="E13" i="38"/>
  <c r="G13" i="38" s="1"/>
  <c r="E16" i="38"/>
  <c r="E34" i="38"/>
  <c r="E37" i="38"/>
  <c r="E18" i="38"/>
  <c r="E11" i="34"/>
  <c r="E20" i="29"/>
  <c r="E24" i="29"/>
  <c r="E33" i="18"/>
  <c r="G33" i="18" s="1"/>
  <c r="E25" i="18"/>
  <c r="E7" i="18"/>
  <c r="E24" i="12"/>
  <c r="E27" i="12"/>
  <c r="G27" i="12" s="1"/>
  <c r="E34" i="12"/>
  <c r="E37" i="12"/>
  <c r="E26" i="12"/>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27"/>
  <c r="X12" i="30"/>
  <c r="X12" i="28"/>
  <c r="X12" i="38"/>
  <c r="X12" i="22"/>
  <c r="X12" i="37"/>
  <c r="X12" i="48"/>
  <c r="X12" i="52"/>
  <c r="F40" i="30"/>
  <c r="G40" i="30" s="1"/>
  <c r="P40" i="52"/>
  <c r="P11" i="49"/>
  <c r="F5" i="18"/>
  <c r="P5" i="8"/>
  <c r="P5" i="19"/>
  <c r="P5" i="14"/>
  <c r="E20" i="35"/>
  <c r="E27" i="35"/>
  <c r="G27" i="35" s="1"/>
  <c r="E12" i="25"/>
  <c r="G12" i="25" s="1"/>
  <c r="E33" i="25"/>
  <c r="G33" i="25" s="1"/>
  <c r="E25" i="25"/>
  <c r="E13" i="25"/>
  <c r="E37" i="25"/>
  <c r="E32" i="25"/>
  <c r="E23" i="25"/>
  <c r="E7" i="25"/>
  <c r="E10" i="25"/>
  <c r="E24" i="20"/>
  <c r="E29" i="16"/>
  <c r="E17" i="16"/>
  <c r="E18" i="16"/>
  <c r="E25" i="16"/>
  <c r="E6" i="16"/>
  <c r="E14" i="16"/>
  <c r="E9" i="40"/>
  <c r="J42" i="30"/>
  <c r="J42" i="8"/>
  <c r="V29" i="34"/>
  <c r="E10" i="49"/>
  <c r="E18" i="49"/>
  <c r="E26" i="49"/>
  <c r="E34" i="49"/>
  <c r="E42" i="49"/>
  <c r="E8" i="49"/>
  <c r="E20" i="49"/>
  <c r="E30" i="49"/>
  <c r="E40" i="49"/>
  <c r="E31" i="49"/>
  <c r="E32" i="49"/>
  <c r="E16" i="49"/>
  <c r="E39" i="48"/>
  <c r="E23" i="48"/>
  <c r="AI25" i="4"/>
  <c r="G25" i="4" s="1"/>
  <c r="AI17" i="4"/>
  <c r="G17" i="4" s="1"/>
  <c r="AI37" i="4"/>
  <c r="G37" i="4" s="1"/>
  <c r="AI29" i="4"/>
  <c r="G29" i="4" s="1"/>
  <c r="J26" i="33" s="1"/>
  <c r="AH16" i="4"/>
  <c r="F16" i="4" s="1"/>
  <c r="AI21" i="4"/>
  <c r="G21" i="4" s="1"/>
  <c r="AI44" i="4"/>
  <c r="G44" i="4" s="1"/>
  <c r="J41" i="34" s="1"/>
  <c r="AI27" i="4"/>
  <c r="G27" i="4" s="1"/>
  <c r="AI13" i="4"/>
  <c r="G13" i="4" s="1"/>
  <c r="J10" i="21" s="1"/>
  <c r="AH38" i="4"/>
  <c r="F38" i="4" s="1"/>
  <c r="AI46" i="4"/>
  <c r="G46" i="4" s="1"/>
  <c r="J43" i="19" s="1"/>
  <c r="AH46" i="4"/>
  <c r="F46" i="4" s="1"/>
  <c r="T43" i="38" s="1"/>
  <c r="J37" i="26"/>
  <c r="J37" i="34"/>
  <c r="J37" i="41"/>
  <c r="J37" i="13"/>
  <c r="J37" i="40"/>
  <c r="J37" i="36"/>
  <c r="J37" i="23"/>
  <c r="J37" i="39"/>
  <c r="J37" i="27"/>
  <c r="J37" i="21"/>
  <c r="J37" i="33"/>
  <c r="J37" i="19"/>
  <c r="J37" i="37"/>
  <c r="J37" i="16"/>
  <c r="J37" i="35"/>
  <c r="J37" i="25"/>
  <c r="J37" i="44"/>
  <c r="J37" i="50"/>
  <c r="J37" i="24"/>
  <c r="T11" i="14"/>
  <c r="J24" i="25"/>
  <c r="J24" i="20"/>
  <c r="J24" i="51"/>
  <c r="J24" i="28"/>
  <c r="J24" i="17"/>
  <c r="J24" i="36"/>
  <c r="J24" i="34"/>
  <c r="J24" i="49"/>
  <c r="J24" i="22"/>
  <c r="J39" i="12"/>
  <c r="J39" i="36"/>
  <c r="T28" i="40"/>
  <c r="T28" i="38"/>
  <c r="T28" i="23"/>
  <c r="T28" i="34"/>
  <c r="T28" i="19"/>
  <c r="J43" i="30"/>
  <c r="J43" i="15"/>
  <c r="J43" i="29"/>
  <c r="J43" i="36"/>
  <c r="J43" i="12"/>
  <c r="J43" i="16"/>
  <c r="T16" i="39"/>
  <c r="T16" i="16"/>
  <c r="T16" i="19"/>
  <c r="T16" i="21"/>
  <c r="T16" i="36"/>
  <c r="T16" i="42"/>
  <c r="T16" i="26"/>
  <c r="T16" i="8"/>
  <c r="T16" i="29"/>
  <c r="T16" i="33"/>
  <c r="T24" i="8"/>
  <c r="T24" i="14"/>
  <c r="T24" i="44"/>
  <c r="T24" i="35"/>
  <c r="T24" i="41"/>
  <c r="T24" i="16"/>
  <c r="T24" i="38"/>
  <c r="T24" i="17"/>
  <c r="T24" i="15"/>
  <c r="T24" i="27"/>
  <c r="J26" i="31"/>
  <c r="J26" i="43"/>
  <c r="J26" i="14"/>
  <c r="J26" i="18"/>
  <c r="J26" i="29"/>
  <c r="J26" i="51"/>
  <c r="J26" i="19"/>
  <c r="J26" i="8"/>
  <c r="J26" i="48"/>
  <c r="J26" i="40"/>
  <c r="J26" i="24"/>
  <c r="J26" i="27"/>
  <c r="J26" i="36"/>
  <c r="J26" i="16"/>
  <c r="J26" i="39"/>
  <c r="J26" i="12"/>
  <c r="J26" i="32"/>
  <c r="T20" i="43"/>
  <c r="T6" i="44"/>
  <c r="T6" i="50"/>
  <c r="T6" i="25"/>
  <c r="T6" i="52"/>
  <c r="T6" i="36"/>
  <c r="T6" i="51"/>
  <c r="T6" i="32"/>
  <c r="T6" i="40"/>
  <c r="T6" i="27"/>
  <c r="T6" i="43"/>
  <c r="T6" i="24"/>
  <c r="T6" i="38"/>
  <c r="T6" i="23"/>
  <c r="T6" i="16"/>
  <c r="T6" i="12"/>
  <c r="T6" i="31"/>
  <c r="T6" i="22"/>
  <c r="T6" i="29"/>
  <c r="T6" i="20"/>
  <c r="T6" i="19"/>
  <c r="T6" i="39"/>
  <c r="T6" i="33"/>
  <c r="T6" i="42"/>
  <c r="T6" i="18"/>
  <c r="T6" i="34"/>
  <c r="T6" i="37"/>
  <c r="T6" i="28"/>
  <c r="T6" i="49"/>
  <c r="T6" i="13"/>
  <c r="T6" i="17"/>
  <c r="T6" i="8"/>
  <c r="T6" i="26"/>
  <c r="T6" i="41"/>
  <c r="T6" i="30"/>
  <c r="T6" i="48"/>
  <c r="T6" i="21"/>
  <c r="T6" i="35"/>
  <c r="J14" i="51"/>
  <c r="J14" i="38"/>
  <c r="J14" i="24"/>
  <c r="J14" i="12"/>
  <c r="J14" i="35"/>
  <c r="J14" i="16"/>
  <c r="J14" i="22"/>
  <c r="J14" i="32"/>
  <c r="J14" i="33"/>
  <c r="T43" i="16" l="1"/>
  <c r="T43" i="22"/>
  <c r="T43" i="21"/>
  <c r="T43" i="8"/>
  <c r="T43" i="48"/>
  <c r="T43" i="13"/>
  <c r="T37" i="50"/>
  <c r="T43" i="23"/>
  <c r="T43" i="37"/>
  <c r="T43" i="17"/>
  <c r="T37" i="12"/>
  <c r="J31" i="20"/>
  <c r="T43" i="26"/>
  <c r="T43" i="50"/>
  <c r="T43" i="29"/>
  <c r="T43" i="15"/>
  <c r="T43" i="20"/>
  <c r="T43" i="52"/>
  <c r="T43" i="24"/>
  <c r="T43" i="25"/>
  <c r="T43" i="27"/>
  <c r="V14" i="12"/>
  <c r="E26" i="42"/>
  <c r="G10" i="52"/>
  <c r="E27" i="34"/>
  <c r="G27" i="34" s="1"/>
  <c r="N42" i="31"/>
  <c r="N42" i="49"/>
  <c r="N42" i="17"/>
  <c r="N42" i="38"/>
  <c r="N42" i="48"/>
  <c r="N42" i="37"/>
  <c r="N42" i="22"/>
  <c r="N42" i="21"/>
  <c r="N42" i="24"/>
  <c r="N20" i="16"/>
  <c r="N20" i="33"/>
  <c r="N20" i="42"/>
  <c r="N20" i="28"/>
  <c r="N20" i="22"/>
  <c r="N20" i="37"/>
  <c r="N20" i="21"/>
  <c r="N20" i="30"/>
  <c r="N20" i="25"/>
  <c r="N20" i="44"/>
  <c r="N20" i="23"/>
  <c r="N20" i="36"/>
  <c r="N20" i="31"/>
  <c r="N20" i="43"/>
  <c r="N20" i="24"/>
  <c r="N20" i="12"/>
  <c r="N20" i="14"/>
  <c r="N20" i="15"/>
  <c r="N20" i="32"/>
  <c r="N20" i="50"/>
  <c r="N20" i="20"/>
  <c r="N20" i="18"/>
  <c r="N20" i="38"/>
  <c r="N20" i="52"/>
  <c r="N20" i="17"/>
  <c r="N20" i="39"/>
  <c r="N20" i="19"/>
  <c r="N20" i="8"/>
  <c r="N20" i="35"/>
  <c r="N20" i="40"/>
  <c r="N20" i="34"/>
  <c r="N20" i="29"/>
  <c r="N20" i="26"/>
  <c r="N20" i="41"/>
  <c r="N20" i="27"/>
  <c r="N20" i="13"/>
  <c r="X29" i="50"/>
  <c r="X29" i="28"/>
  <c r="X29" i="24"/>
  <c r="V29" i="31"/>
  <c r="X25" i="8"/>
  <c r="V25" i="26"/>
  <c r="V25" i="20"/>
  <c r="V25" i="41"/>
  <c r="V25" i="50"/>
  <c r="V25" i="34"/>
  <c r="V25" i="25"/>
  <c r="V25" i="21"/>
  <c r="V25" i="48"/>
  <c r="V25" i="40"/>
  <c r="V25" i="14"/>
  <c r="V25" i="43"/>
  <c r="V25" i="24"/>
  <c r="V25" i="44"/>
  <c r="V25" i="16"/>
  <c r="V25" i="27"/>
  <c r="V25" i="30"/>
  <c r="V25" i="19"/>
  <c r="V25" i="15"/>
  <c r="V25" i="12"/>
  <c r="V25" i="36"/>
  <c r="V17" i="27"/>
  <c r="V17" i="31"/>
  <c r="V17" i="13"/>
  <c r="V17" i="23"/>
  <c r="V17" i="16"/>
  <c r="V17" i="37"/>
  <c r="V17" i="24"/>
  <c r="V17" i="44"/>
  <c r="V17" i="19"/>
  <c r="V17" i="35"/>
  <c r="V17" i="26"/>
  <c r="V17" i="18"/>
  <c r="V17" i="48"/>
  <c r="V17" i="30"/>
  <c r="V17" i="14"/>
  <c r="V17" i="22"/>
  <c r="V17" i="41"/>
  <c r="V17" i="25"/>
  <c r="V17" i="32"/>
  <c r="V17" i="43"/>
  <c r="V17" i="36"/>
  <c r="V17" i="49"/>
  <c r="V17" i="39"/>
  <c r="V17" i="17"/>
  <c r="V17" i="50"/>
  <c r="V17" i="52"/>
  <c r="V17" i="28"/>
  <c r="V17" i="29"/>
  <c r="V17" i="8"/>
  <c r="V9" i="26"/>
  <c r="V9" i="21"/>
  <c r="V9" i="40"/>
  <c r="V9" i="30"/>
  <c r="V9" i="24"/>
  <c r="V9" i="39"/>
  <c r="V9" i="33"/>
  <c r="V9" i="18"/>
  <c r="V9" i="8"/>
  <c r="V9" i="42"/>
  <c r="V9" i="23"/>
  <c r="V9" i="19"/>
  <c r="V9" i="49"/>
  <c r="V9" i="38"/>
  <c r="V9" i="17"/>
  <c r="V9" i="31"/>
  <c r="V9" i="27"/>
  <c r="V9" i="25"/>
  <c r="V9" i="52"/>
  <c r="V9" i="43"/>
  <c r="V9" i="13"/>
  <c r="V9" i="51"/>
  <c r="V9" i="16"/>
  <c r="V9" i="35"/>
  <c r="V9" i="14"/>
  <c r="V9" i="37"/>
  <c r="AN31" i="4"/>
  <c r="H31" i="4" s="1"/>
  <c r="AN15" i="4"/>
  <c r="H15" i="4" s="1"/>
  <c r="N12" i="35" s="1"/>
  <c r="T43" i="28"/>
  <c r="T43" i="39"/>
  <c r="T43" i="42"/>
  <c r="T43" i="43"/>
  <c r="T43" i="30"/>
  <c r="V29" i="43"/>
  <c r="V29" i="14"/>
  <c r="F5" i="50"/>
  <c r="G5" i="50" s="1"/>
  <c r="F5" i="26"/>
  <c r="P10" i="13"/>
  <c r="P10" i="23"/>
  <c r="P10" i="40"/>
  <c r="V37" i="38"/>
  <c r="V37" i="50"/>
  <c r="X9" i="44"/>
  <c r="X25" i="30"/>
  <c r="X37" i="32"/>
  <c r="V33" i="29"/>
  <c r="V9" i="34"/>
  <c r="V17" i="42"/>
  <c r="F10" i="30"/>
  <c r="V41" i="16"/>
  <c r="F5" i="39"/>
  <c r="V21" i="22"/>
  <c r="V13" i="14"/>
  <c r="X29" i="23"/>
  <c r="V37" i="14"/>
  <c r="V29" i="37"/>
  <c r="P25" i="24"/>
  <c r="F25" i="21"/>
  <c r="P25" i="30"/>
  <c r="F25" i="13"/>
  <c r="P25" i="42"/>
  <c r="F25" i="14"/>
  <c r="F25" i="52"/>
  <c r="F25" i="44"/>
  <c r="P25" i="36"/>
  <c r="P25" i="51"/>
  <c r="F25" i="30"/>
  <c r="P25" i="50"/>
  <c r="P25" i="38"/>
  <c r="F25" i="28"/>
  <c r="P15" i="37"/>
  <c r="F15" i="38"/>
  <c r="G15" i="38" s="1"/>
  <c r="F15" i="25"/>
  <c r="F15" i="41"/>
  <c r="P15" i="18"/>
  <c r="F15" i="13"/>
  <c r="P15" i="39"/>
  <c r="V29" i="36"/>
  <c r="V29" i="49"/>
  <c r="P5" i="49"/>
  <c r="P5" i="17"/>
  <c r="N36" i="50"/>
  <c r="F10" i="36"/>
  <c r="P10" i="12"/>
  <c r="F10" i="27"/>
  <c r="V37" i="44"/>
  <c r="V37" i="35"/>
  <c r="X25" i="22"/>
  <c r="X33" i="44"/>
  <c r="V9" i="20"/>
  <c r="V17" i="12"/>
  <c r="J7" i="50"/>
  <c r="J7" i="13"/>
  <c r="J7" i="42"/>
  <c r="F10" i="43"/>
  <c r="P5" i="39"/>
  <c r="V21" i="49"/>
  <c r="V13" i="52"/>
  <c r="V37" i="36"/>
  <c r="F32" i="42"/>
  <c r="F32" i="8"/>
  <c r="G32" i="8" s="1"/>
  <c r="P32" i="52"/>
  <c r="P32" i="15"/>
  <c r="P32" i="48"/>
  <c r="F32" i="27"/>
  <c r="V13" i="50"/>
  <c r="V29" i="20"/>
  <c r="V41" i="30"/>
  <c r="V41" i="27"/>
  <c r="V41" i="18"/>
  <c r="V41" i="52"/>
  <c r="V41" i="38"/>
  <c r="V41" i="50"/>
  <c r="V41" i="40"/>
  <c r="V41" i="22"/>
  <c r="V41" i="42"/>
  <c r="V41" i="34"/>
  <c r="V41" i="43"/>
  <c r="V41" i="36"/>
  <c r="V41" i="8"/>
  <c r="V41" i="51"/>
  <c r="V41" i="26"/>
  <c r="V41" i="49"/>
  <c r="V41" i="32"/>
  <c r="V41" i="13"/>
  <c r="V41" i="41"/>
  <c r="V41" i="20"/>
  <c r="V41" i="44"/>
  <c r="V41" i="28"/>
  <c r="V41" i="19"/>
  <c r="V41" i="37"/>
  <c r="V41" i="14"/>
  <c r="V41" i="39"/>
  <c r="V41" i="12"/>
  <c r="V41" i="23"/>
  <c r="V41" i="33"/>
  <c r="V41" i="15"/>
  <c r="T8" i="16"/>
  <c r="J41" i="49"/>
  <c r="V29" i="27"/>
  <c r="P5" i="23"/>
  <c r="P5" i="25"/>
  <c r="P5" i="51"/>
  <c r="P5" i="15"/>
  <c r="N36" i="48"/>
  <c r="F10" i="33"/>
  <c r="P10" i="34"/>
  <c r="P10" i="25"/>
  <c r="V37" i="41"/>
  <c r="V37" i="33"/>
  <c r="V33" i="16"/>
  <c r="V9" i="48"/>
  <c r="V17" i="34"/>
  <c r="V17" i="40"/>
  <c r="F10" i="40"/>
  <c r="V41" i="21"/>
  <c r="V41" i="35"/>
  <c r="V21" i="48"/>
  <c r="V25" i="37"/>
  <c r="V37" i="21"/>
  <c r="X33" i="29"/>
  <c r="X33" i="43"/>
  <c r="X9" i="36"/>
  <c r="X37" i="38"/>
  <c r="F5" i="32"/>
  <c r="P5" i="41"/>
  <c r="P5" i="26"/>
  <c r="F5" i="31"/>
  <c r="P5" i="43"/>
  <c r="F5" i="29"/>
  <c r="P5" i="32"/>
  <c r="P5" i="29"/>
  <c r="P5" i="30"/>
  <c r="F5" i="34"/>
  <c r="F5" i="28"/>
  <c r="F5" i="30"/>
  <c r="P5" i="34"/>
  <c r="P5" i="37"/>
  <c r="P5" i="42"/>
  <c r="P5" i="31"/>
  <c r="P5" i="33"/>
  <c r="F5" i="37"/>
  <c r="F5" i="41"/>
  <c r="F5" i="40"/>
  <c r="F5" i="33"/>
  <c r="P5" i="36"/>
  <c r="P5" i="40"/>
  <c r="F5" i="43"/>
  <c r="T43" i="41"/>
  <c r="T43" i="14"/>
  <c r="T43" i="40"/>
  <c r="T43" i="34"/>
  <c r="T8" i="44"/>
  <c r="J39" i="33"/>
  <c r="J41" i="44"/>
  <c r="F5" i="15"/>
  <c r="G5" i="15" s="1"/>
  <c r="F5" i="19"/>
  <c r="G5" i="19" s="1"/>
  <c r="P5" i="50"/>
  <c r="F5" i="16"/>
  <c r="F10" i="28"/>
  <c r="G10" i="28" s="1"/>
  <c r="F10" i="50"/>
  <c r="G10" i="50" s="1"/>
  <c r="P10" i="17"/>
  <c r="V37" i="26"/>
  <c r="V37" i="23"/>
  <c r="X9" i="22"/>
  <c r="X33" i="23"/>
  <c r="V9" i="36"/>
  <c r="V17" i="38"/>
  <c r="V17" i="20"/>
  <c r="P10" i="50"/>
  <c r="V41" i="25"/>
  <c r="V25" i="32"/>
  <c r="V14" i="15"/>
  <c r="V14" i="29"/>
  <c r="V14" i="43"/>
  <c r="V14" i="32"/>
  <c r="V14" i="44"/>
  <c r="V14" i="14"/>
  <c r="V29" i="12"/>
  <c r="V29" i="22"/>
  <c r="V29" i="28"/>
  <c r="V29" i="42"/>
  <c r="V29" i="51"/>
  <c r="X41" i="21"/>
  <c r="X41" i="40"/>
  <c r="X41" i="27"/>
  <c r="X13" i="14"/>
  <c r="X13" i="18"/>
  <c r="G10" i="49"/>
  <c r="X13" i="13"/>
  <c r="F10" i="49"/>
  <c r="P10" i="18"/>
  <c r="F10" i="12"/>
  <c r="P10" i="39"/>
  <c r="F10" i="51"/>
  <c r="G10" i="51" s="1"/>
  <c r="P10" i="8"/>
  <c r="F10" i="20"/>
  <c r="G10" i="20" s="1"/>
  <c r="P10" i="16"/>
  <c r="P10" i="44"/>
  <c r="P10" i="51"/>
  <c r="P10" i="20"/>
  <c r="P10" i="24"/>
  <c r="P10" i="29"/>
  <c r="F10" i="18"/>
  <c r="G10" i="18" s="1"/>
  <c r="P10" i="48"/>
  <c r="P10" i="38"/>
  <c r="F10" i="16"/>
  <c r="P10" i="28"/>
  <c r="F10" i="23"/>
  <c r="P10" i="49"/>
  <c r="F10" i="42"/>
  <c r="G10" i="42" s="1"/>
  <c r="F10" i="35"/>
  <c r="F10" i="26"/>
  <c r="G10" i="26" s="1"/>
  <c r="P10" i="52"/>
  <c r="F10" i="34"/>
  <c r="F10" i="31"/>
  <c r="V33" i="42"/>
  <c r="V33" i="31"/>
  <c r="V33" i="14"/>
  <c r="V33" i="12"/>
  <c r="V33" i="8"/>
  <c r="V33" i="44"/>
  <c r="V33" i="22"/>
  <c r="V33" i="50"/>
  <c r="V33" i="17"/>
  <c r="V33" i="24"/>
  <c r="V33" i="34"/>
  <c r="V33" i="13"/>
  <c r="V33" i="27"/>
  <c r="V33" i="39"/>
  <c r="V33" i="52"/>
  <c r="V33" i="23"/>
  <c r="V33" i="20"/>
  <c r="V33" i="38"/>
  <c r="V33" i="37"/>
  <c r="V33" i="43"/>
  <c r="V33" i="18"/>
  <c r="V33" i="25"/>
  <c r="V33" i="33"/>
  <c r="V33" i="15"/>
  <c r="V33" i="21"/>
  <c r="V33" i="51"/>
  <c r="V33" i="49"/>
  <c r="V33" i="30"/>
  <c r="V21" i="12"/>
  <c r="V21" i="39"/>
  <c r="V21" i="51"/>
  <c r="V21" i="28"/>
  <c r="V21" i="40"/>
  <c r="V21" i="17"/>
  <c r="V21" i="42"/>
  <c r="V21" i="50"/>
  <c r="V21" i="33"/>
  <c r="V21" i="23"/>
  <c r="V21" i="24"/>
  <c r="V21" i="27"/>
  <c r="V21" i="13"/>
  <c r="V21" i="15"/>
  <c r="V21" i="37"/>
  <c r="V21" i="26"/>
  <c r="V21" i="35"/>
  <c r="V21" i="19"/>
  <c r="V21" i="29"/>
  <c r="V21" i="52"/>
  <c r="V21" i="30"/>
  <c r="V21" i="44"/>
  <c r="V21" i="18"/>
  <c r="V21" i="36"/>
  <c r="V21" i="8"/>
  <c r="V21" i="38"/>
  <c r="V21" i="34"/>
  <c r="V21" i="14"/>
  <c r="V21" i="41"/>
  <c r="V13" i="35"/>
  <c r="V13" i="43"/>
  <c r="V13" i="37"/>
  <c r="V13" i="49"/>
  <c r="V13" i="42"/>
  <c r="V13" i="33"/>
  <c r="V13" i="17"/>
  <c r="V13" i="48"/>
  <c r="V13" i="51"/>
  <c r="V13" i="24"/>
  <c r="V13" i="16"/>
  <c r="V13" i="30"/>
  <c r="V13" i="13"/>
  <c r="AN19" i="4"/>
  <c r="H19" i="4" s="1"/>
  <c r="N16" i="38" s="1"/>
  <c r="AN13" i="4"/>
  <c r="H13" i="4" s="1"/>
  <c r="AN37" i="4"/>
  <c r="H37" i="4" s="1"/>
  <c r="AN46" i="4"/>
  <c r="H46" i="4" s="1"/>
  <c r="AN21" i="4"/>
  <c r="H21" i="4" s="1"/>
  <c r="AN11" i="4"/>
  <c r="H11" i="4" s="1"/>
  <c r="N8" i="49" s="1"/>
  <c r="AN33" i="4"/>
  <c r="H33" i="4" s="1"/>
  <c r="AN38" i="4"/>
  <c r="H38" i="4" s="1"/>
  <c r="AN29" i="4"/>
  <c r="H29" i="4" s="1"/>
  <c r="AN47" i="4"/>
  <c r="H47" i="4" s="1"/>
  <c r="T8" i="19"/>
  <c r="T43" i="18"/>
  <c r="T43" i="32"/>
  <c r="T43" i="35"/>
  <c r="T43" i="33"/>
  <c r="T43" i="31"/>
  <c r="T8" i="17"/>
  <c r="J39" i="30"/>
  <c r="J41" i="41"/>
  <c r="V29" i="17"/>
  <c r="P5" i="20"/>
  <c r="F5" i="27"/>
  <c r="P5" i="48"/>
  <c r="F5" i="14"/>
  <c r="F10" i="22"/>
  <c r="G10" i="22" s="1"/>
  <c r="P10" i="37"/>
  <c r="F10" i="38"/>
  <c r="V37" i="19"/>
  <c r="X9" i="16"/>
  <c r="V33" i="48"/>
  <c r="V9" i="15"/>
  <c r="V17" i="21"/>
  <c r="F10" i="48"/>
  <c r="F10" i="15"/>
  <c r="G10" i="15" s="1"/>
  <c r="V41" i="29"/>
  <c r="V21" i="21"/>
  <c r="V25" i="8"/>
  <c r="V6" i="24"/>
  <c r="V6" i="16"/>
  <c r="V6" i="33"/>
  <c r="V6" i="23"/>
  <c r="V6" i="31"/>
  <c r="V6" i="20"/>
  <c r="V6" i="49"/>
  <c r="V6" i="40"/>
  <c r="V6" i="8"/>
  <c r="V6" i="43"/>
  <c r="V6" i="27"/>
  <c r="V6" i="51"/>
  <c r="V6" i="38"/>
  <c r="V6" i="41"/>
  <c r="V6" i="14"/>
  <c r="V6" i="42"/>
  <c r="V9" i="44"/>
  <c r="G10" i="8"/>
  <c r="X24" i="37"/>
  <c r="X24" i="23"/>
  <c r="X24" i="44"/>
  <c r="X24" i="48"/>
  <c r="V13" i="27"/>
  <c r="X37" i="34"/>
  <c r="X37" i="41"/>
  <c r="X21" i="23"/>
  <c r="X21" i="13"/>
  <c r="X21" i="31"/>
  <c r="V37" i="42"/>
  <c r="V37" i="37"/>
  <c r="V37" i="43"/>
  <c r="V37" i="30"/>
  <c r="V37" i="8"/>
  <c r="V37" i="52"/>
  <c r="T39" i="39"/>
  <c r="T43" i="49"/>
  <c r="T43" i="12"/>
  <c r="T43" i="19"/>
  <c r="T43" i="36"/>
  <c r="T8" i="51"/>
  <c r="J39" i="22"/>
  <c r="J41" i="31"/>
  <c r="V29" i="40"/>
  <c r="F5" i="24"/>
  <c r="P5" i="18"/>
  <c r="F5" i="12"/>
  <c r="G5" i="12" s="1"/>
  <c r="F10" i="13"/>
  <c r="F10" i="25"/>
  <c r="G10" i="25" s="1"/>
  <c r="P10" i="36"/>
  <c r="V37" i="15"/>
  <c r="V37" i="31"/>
  <c r="V37" i="13"/>
  <c r="X9" i="40"/>
  <c r="X37" i="43"/>
  <c r="V33" i="40"/>
  <c r="V33" i="19"/>
  <c r="V9" i="28"/>
  <c r="V17" i="15"/>
  <c r="V41" i="48"/>
  <c r="AN9" i="4"/>
  <c r="H9" i="4" s="1"/>
  <c r="P5" i="27"/>
  <c r="V21" i="32"/>
  <c r="V21" i="20"/>
  <c r="V25" i="17"/>
  <c r="V9" i="50"/>
  <c r="X16" i="44"/>
  <c r="X16" i="50"/>
  <c r="X16" i="26"/>
  <c r="X16" i="21"/>
  <c r="X16" i="27"/>
  <c r="X16" i="52"/>
  <c r="X16" i="24"/>
  <c r="X16" i="32"/>
  <c r="X16" i="40"/>
  <c r="X16" i="36"/>
  <c r="X16" i="25"/>
  <c r="X16" i="37"/>
  <c r="X16" i="12"/>
  <c r="X16" i="29"/>
  <c r="X16" i="42"/>
  <c r="X16" i="15"/>
  <c r="X16" i="22"/>
  <c r="X16" i="17"/>
  <c r="X16" i="18"/>
  <c r="X16" i="41"/>
  <c r="X16" i="19"/>
  <c r="X16" i="43"/>
  <c r="X16" i="49"/>
  <c r="X16" i="16"/>
  <c r="X16" i="20"/>
  <c r="X16" i="34"/>
  <c r="X16" i="51"/>
  <c r="X16" i="39"/>
  <c r="V13" i="26"/>
  <c r="G25" i="14"/>
  <c r="AN43" i="4"/>
  <c r="H43" i="4" s="1"/>
  <c r="N40" i="22" s="1"/>
  <c r="AN27" i="4"/>
  <c r="H27" i="4" s="1"/>
  <c r="G12" i="44"/>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G15" i="40" s="1"/>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G10" i="38" s="1"/>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G5" i="14"/>
  <c r="E11" i="37"/>
  <c r="E38" i="41"/>
  <c r="E42" i="41"/>
  <c r="E12" i="29"/>
  <c r="E31" i="29"/>
  <c r="E5" i="41"/>
  <c r="G5" i="41" s="1"/>
  <c r="E22" i="37"/>
  <c r="E6" i="37"/>
  <c r="E38" i="29"/>
  <c r="E22" i="29"/>
  <c r="E6" i="29"/>
  <c r="E19" i="13"/>
  <c r="G8" i="20"/>
  <c r="G40" i="41"/>
  <c r="E34" i="37"/>
  <c r="E5" i="29"/>
  <c r="G5" i="29" s="1"/>
  <c r="E18" i="41"/>
  <c r="G40" i="38"/>
  <c r="E32" i="29"/>
  <c r="E14" i="41"/>
  <c r="E24" i="25"/>
  <c r="E33" i="24"/>
  <c r="E17" i="24"/>
  <c r="E32" i="13"/>
  <c r="G32" i="13" s="1"/>
  <c r="E15" i="49"/>
  <c r="E18" i="37"/>
  <c r="E34" i="29"/>
  <c r="E18" i="29"/>
  <c r="E5" i="18"/>
  <c r="G5" i="18" s="1"/>
  <c r="E33" i="12"/>
  <c r="E17" i="12"/>
  <c r="E31" i="13"/>
  <c r="E15" i="13"/>
  <c r="G15" i="13" s="1"/>
  <c r="G33" i="37"/>
  <c r="G27" i="37"/>
  <c r="E21" i="37"/>
  <c r="E25" i="37"/>
  <c r="E9" i="41"/>
  <c r="E33" i="37"/>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25"/>
  <c r="N16" i="40"/>
  <c r="N16" i="29"/>
  <c r="N16" i="16"/>
  <c r="N16" i="43"/>
  <c r="N16" i="14"/>
  <c r="N16" i="18"/>
  <c r="N16" i="20"/>
  <c r="N16" i="34"/>
  <c r="N16" i="15"/>
  <c r="N16" i="37"/>
  <c r="N16" i="41"/>
  <c r="N16" i="19"/>
  <c r="N16" i="36"/>
  <c r="N12" i="26"/>
  <c r="N12" i="50"/>
  <c r="N12" i="16"/>
  <c r="N12" i="40"/>
  <c r="N12" i="19"/>
  <c r="N12" i="24"/>
  <c r="N12" i="29"/>
  <c r="N12" i="34"/>
  <c r="J41" i="19"/>
  <c r="J41" i="26"/>
  <c r="J41" i="35"/>
  <c r="T39" i="23"/>
  <c r="J26" i="50"/>
  <c r="J26" i="41"/>
  <c r="J39" i="48"/>
  <c r="T39" i="43"/>
  <c r="J41" i="51"/>
  <c r="J41" i="17"/>
  <c r="P34" i="31"/>
  <c r="F19" i="36"/>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14"/>
  <c r="N40" i="48"/>
  <c r="N40" i="39"/>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N32" i="24" s="1"/>
  <c r="AN25" i="4"/>
  <c r="H25" i="4" s="1"/>
  <c r="N22" i="52" s="1"/>
  <c r="E35" i="48"/>
  <c r="E19" i="48"/>
  <c r="X24" i="12"/>
  <c r="E29" i="39"/>
  <c r="G29" i="39" s="1"/>
  <c r="E21" i="43"/>
  <c r="E28" i="43"/>
  <c r="G28" i="43" s="1"/>
  <c r="E12" i="43"/>
  <c r="E34" i="44"/>
  <c r="E19" i="44"/>
  <c r="E25" i="42"/>
  <c r="E9" i="42"/>
  <c r="E15" i="41"/>
  <c r="E27" i="39"/>
  <c r="E11" i="39"/>
  <c r="E19" i="38"/>
  <c r="E24" i="36"/>
  <c r="E8" i="36"/>
  <c r="E30" i="35"/>
  <c r="E14" i="35"/>
  <c r="E5" i="34"/>
  <c r="G5" i="34" s="1"/>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G36" i="13" s="1"/>
  <c r="E13" i="39"/>
  <c r="G13" i="39" s="1"/>
  <c r="E10" i="36"/>
  <c r="G10" i="36" s="1"/>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G34" i="25" s="1"/>
  <c r="E18" i="25"/>
  <c r="E31" i="23"/>
  <c r="E15" i="23"/>
  <c r="E27" i="21"/>
  <c r="E11" i="21"/>
  <c r="E23" i="19"/>
  <c r="G23" i="19" s="1"/>
  <c r="E20" i="52"/>
  <c r="E43" i="51"/>
  <c r="E27" i="51"/>
  <c r="E11" i="51"/>
  <c r="E35" i="52"/>
  <c r="E41" i="41"/>
  <c r="E41" i="37"/>
  <c r="V36" i="34"/>
  <c r="X40" i="21"/>
  <c r="X40" i="40"/>
  <c r="V22" i="20"/>
  <c r="V36" i="20"/>
  <c r="X24" i="31"/>
  <c r="E34" i="39"/>
  <c r="E18" i="39"/>
  <c r="E27" i="26"/>
  <c r="G27" i="26" s="1"/>
  <c r="E11" i="26"/>
  <c r="G19" i="3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G19" i="19" s="1"/>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F15" i="36"/>
  <c r="F15" i="48"/>
  <c r="P15" i="27"/>
  <c r="F15" i="26"/>
  <c r="F15" i="37"/>
  <c r="G15" i="37" s="1"/>
  <c r="F15" i="28"/>
  <c r="G15" i="28" s="1"/>
  <c r="P11" i="12"/>
  <c r="G10" i="43"/>
  <c r="G27" i="43"/>
  <c r="F28" i="29"/>
  <c r="G28" i="29" s="1"/>
  <c r="P28" i="23"/>
  <c r="F28" i="34"/>
  <c r="G28" i="34" s="1"/>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P15" i="23"/>
  <c r="P15" i="26"/>
  <c r="P15" i="13"/>
  <c r="F15" i="39"/>
  <c r="F15" i="50"/>
  <c r="G15" i="50" s="1"/>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G32" i="34" s="1"/>
  <c r="F32" i="12"/>
  <c r="P32" i="37"/>
  <c r="P32" i="20"/>
  <c r="P32" i="29"/>
  <c r="P32" i="30"/>
  <c r="F32" i="35"/>
  <c r="G32" i="35" s="1"/>
  <c r="P32" i="41"/>
  <c r="P32" i="40"/>
  <c r="P11" i="34"/>
  <c r="P11" i="36"/>
  <c r="P11" i="22"/>
  <c r="P11" i="18"/>
  <c r="F11" i="22"/>
  <c r="G11" i="22" s="1"/>
  <c r="F11" i="31"/>
  <c r="G11" i="31" s="1"/>
  <c r="F11" i="37"/>
  <c r="G11" i="37" s="1"/>
  <c r="F11" i="51"/>
  <c r="G11" i="51" s="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G39" i="36"/>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G34" i="36"/>
  <c r="P28" i="36"/>
  <c r="P28" i="31"/>
  <c r="F28" i="16"/>
  <c r="G28" i="16" s="1"/>
  <c r="P28" i="52"/>
  <c r="P28" i="33"/>
  <c r="F28" i="31"/>
  <c r="F28" i="50"/>
  <c r="G28" i="50" s="1"/>
  <c r="P28" i="51"/>
  <c r="F28" i="51"/>
  <c r="G28" i="51" s="1"/>
  <c r="P34" i="39"/>
  <c r="F34" i="36"/>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G43" i="32" s="1"/>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12" i="30"/>
  <c r="G15" i="49"/>
  <c r="G27" i="48"/>
  <c r="G15" i="48"/>
  <c r="P39" i="12"/>
  <c r="F39" i="19"/>
  <c r="F39" i="27"/>
  <c r="P39" i="28"/>
  <c r="P39" i="15"/>
  <c r="F39" i="34"/>
  <c r="G39" i="34" s="1"/>
  <c r="P39" i="22"/>
  <c r="P39" i="49"/>
  <c r="F39" i="37"/>
  <c r="G39" i="37" s="1"/>
  <c r="F39" i="25"/>
  <c r="G39" i="25" s="1"/>
  <c r="F39" i="18"/>
  <c r="G39" i="18" s="1"/>
  <c r="F39" i="30"/>
  <c r="G39" i="30" s="1"/>
  <c r="P39" i="29"/>
  <c r="P39" i="24"/>
  <c r="G28" i="24"/>
  <c r="G12" i="43"/>
  <c r="G10" i="29"/>
  <c r="F39" i="20"/>
  <c r="G39" i="20" s="1"/>
  <c r="F39" i="36"/>
  <c r="P39" i="44"/>
  <c r="F39" i="23"/>
  <c r="P39" i="27"/>
  <c r="F39" i="42"/>
  <c r="P39" i="34"/>
  <c r="F39" i="12"/>
  <c r="G39" i="12" s="1"/>
  <c r="P39" i="50"/>
  <c r="P39" i="35"/>
  <c r="F39" i="8"/>
  <c r="G39" i="8" s="1"/>
  <c r="P39" i="48"/>
  <c r="F39" i="24"/>
  <c r="G39" i="24" s="1"/>
  <c r="G28" i="40"/>
  <c r="F5" i="38"/>
  <c r="P5" i="38"/>
  <c r="F5" i="35"/>
  <c r="P5" i="35"/>
  <c r="F5" i="44"/>
  <c r="P5" i="28"/>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5" i="44"/>
  <c r="G13" i="42"/>
  <c r="G36" i="28"/>
  <c r="G36" i="8"/>
  <c r="G33" i="42"/>
  <c r="G43" i="38"/>
  <c r="G43" i="51"/>
  <c r="G43" i="31"/>
  <c r="G12" i="31"/>
  <c r="G25" i="52"/>
  <c r="G8" i="13"/>
  <c r="G33" i="24"/>
  <c r="G5" i="8"/>
  <c r="G28" i="26"/>
  <c r="G34" i="29"/>
  <c r="G34" i="44"/>
  <c r="G34" i="30"/>
  <c r="G13" i="20"/>
  <c r="G13" i="40"/>
  <c r="G40" i="43"/>
  <c r="G32" i="30"/>
  <c r="G10" i="30"/>
  <c r="G27" i="39"/>
  <c r="G12" i="26"/>
  <c r="G10" i="13"/>
  <c r="G15" i="25"/>
  <c r="G13" i="22"/>
  <c r="G36" i="51"/>
  <c r="G33" i="40"/>
  <c r="G39" i="23"/>
  <c r="G43" i="23"/>
  <c r="G43" i="30"/>
  <c r="G12" i="28"/>
  <c r="G40" i="26"/>
  <c r="G40" i="39"/>
  <c r="G32" i="12"/>
  <c r="G12" i="12"/>
  <c r="G19" i="17"/>
  <c r="G15" i="51"/>
  <c r="G27" i="14"/>
  <c r="G27" i="22"/>
  <c r="G10" i="31"/>
  <c r="G27" i="38"/>
  <c r="G5" i="35"/>
  <c r="G10" i="16"/>
  <c r="G25" i="44"/>
  <c r="G40" i="19"/>
  <c r="G32" i="22"/>
  <c r="G12" i="19"/>
  <c r="G19" i="23"/>
  <c r="G33" i="20"/>
  <c r="G36" i="35"/>
  <c r="G27" i="19"/>
  <c r="G27" i="21"/>
  <c r="G10" i="35"/>
  <c r="G27" i="41"/>
  <c r="G5" i="28"/>
  <c r="G40" i="22"/>
  <c r="G40" i="13"/>
  <c r="G32" i="17"/>
  <c r="G32" i="15"/>
  <c r="G29" i="42"/>
  <c r="G32" i="32"/>
  <c r="G36" i="17"/>
  <c r="G15" i="41"/>
  <c r="G28" i="17"/>
  <c r="G10" i="23"/>
  <c r="G27" i="51"/>
  <c r="G5" i="39"/>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G8" i="49"/>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N18" i="42"/>
  <c r="N18" i="43"/>
  <c r="N18" i="38"/>
  <c r="N18" i="44"/>
  <c r="N18" i="33"/>
  <c r="N18" i="26"/>
  <c r="F11" i="40"/>
  <c r="G11" i="40" s="1"/>
  <c r="F11" i="24"/>
  <c r="G11" i="24" s="1"/>
  <c r="F11" i="42"/>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8" i="51"/>
  <c r="G25" i="28"/>
  <c r="G11" i="42"/>
  <c r="G12" i="35"/>
  <c r="G25" i="38"/>
  <c r="G25" i="51"/>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J33" i="29"/>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G5" i="27" s="1"/>
  <c r="E22" i="27"/>
  <c r="E9" i="27"/>
  <c r="E38" i="27"/>
  <c r="E8" i="27"/>
  <c r="G8" i="27" s="1"/>
  <c r="E40" i="27"/>
  <c r="G40" i="27" s="1"/>
  <c r="E43" i="27"/>
  <c r="G43" i="27" s="1"/>
  <c r="E24" i="27"/>
  <c r="E21" i="27"/>
  <c r="E42" i="27"/>
  <c r="E36" i="27"/>
  <c r="G36" i="27" s="1"/>
  <c r="E10" i="27"/>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G5" i="44"/>
  <c r="E13" i="34"/>
  <c r="G13" i="34" s="1"/>
  <c r="E10" i="34"/>
  <c r="G10" i="34" s="1"/>
  <c r="E35" i="34"/>
  <c r="F12" i="23"/>
  <c r="G12" i="23" s="1"/>
  <c r="F12" i="13"/>
  <c r="G12" i="13" s="1"/>
  <c r="P12" i="28"/>
  <c r="F12" i="37"/>
  <c r="G12" i="37" s="1"/>
  <c r="C44" i="19"/>
  <c r="E8" i="19"/>
  <c r="G8" i="19" s="1"/>
  <c r="E33" i="19"/>
  <c r="G33" i="19" s="1"/>
  <c r="E39" i="19"/>
  <c r="G39" i="19" s="1"/>
  <c r="E7" i="19"/>
  <c r="E28" i="19"/>
  <c r="G28" i="19" s="1"/>
  <c r="C44" i="34"/>
  <c r="E9" i="34"/>
  <c r="E15" i="34"/>
  <c r="G15" i="34" s="1"/>
  <c r="E8" i="34"/>
  <c r="G8" i="34" s="1"/>
  <c r="E20" i="34"/>
  <c r="E16" i="34"/>
  <c r="E30" i="34"/>
  <c r="E36" i="34"/>
  <c r="G36" i="34" s="1"/>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C44" i="24"/>
  <c r="E19" i="24"/>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G25" i="21"/>
  <c r="E40" i="42"/>
  <c r="G40" i="42" s="1"/>
  <c r="E36" i="42"/>
  <c r="G36" i="42" s="1"/>
  <c r="E32" i="42"/>
  <c r="E40" i="31"/>
  <c r="G40" i="31" s="1"/>
  <c r="E36" i="31"/>
  <c r="G36" i="31" s="1"/>
  <c r="E32" i="31"/>
  <c r="E28" i="31"/>
  <c r="E16" i="31"/>
  <c r="E8" i="31"/>
  <c r="G8" i="31" s="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41"/>
  <c r="T29" i="52"/>
  <c r="T29" i="34"/>
  <c r="T22" i="23"/>
  <c r="T22" i="39"/>
  <c r="T22" i="22"/>
  <c r="T22" i="52"/>
  <c r="T22" i="14"/>
  <c r="J39" i="17"/>
  <c r="J39" i="21"/>
  <c r="J39" i="39"/>
  <c r="J39" i="50"/>
  <c r="J39" i="42"/>
  <c r="J39" i="25"/>
  <c r="J39" i="44"/>
  <c r="J39" i="51"/>
  <c r="J39" i="40"/>
  <c r="J39" i="52"/>
  <c r="J39" i="29"/>
  <c r="J39" i="41"/>
  <c r="J39" i="32"/>
  <c r="J39" i="38"/>
  <c r="J39" i="49"/>
  <c r="J39" i="28"/>
  <c r="J39" i="15"/>
  <c r="J39" i="19"/>
  <c r="J39" i="8"/>
  <c r="G27" i="50"/>
  <c r="F10" i="4"/>
  <c r="T7" i="29" s="1"/>
  <c r="AH22" i="4"/>
  <c r="F22" i="4" s="1"/>
  <c r="T19" i="28"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19"/>
  <c r="P30" i="35"/>
  <c r="P30" i="30"/>
  <c r="F30" i="14"/>
  <c r="G30" i="14" s="1"/>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3" i="15"/>
  <c r="G36" i="24"/>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28" i="41"/>
  <c r="J28" i="27"/>
  <c r="J28" i="36"/>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34"/>
  <c r="T33" i="17"/>
  <c r="T10" i="40"/>
  <c r="T10" i="39"/>
  <c r="T10" i="28"/>
  <c r="T10" i="20"/>
  <c r="T10" i="21"/>
  <c r="T10" i="42"/>
  <c r="T10" i="8"/>
  <c r="T10" i="24"/>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8" i="15"/>
  <c r="G27" i="30"/>
  <c r="G27" i="20"/>
  <c r="G11" i="33"/>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G29" i="38" s="1"/>
  <c r="E29" i="44"/>
  <c r="G29" i="44" s="1"/>
  <c r="E39" i="44"/>
  <c r="G39" i="44" s="1"/>
  <c r="E10" i="44"/>
  <c r="E13" i="43"/>
  <c r="G13" i="43" s="1"/>
  <c r="E25" i="43"/>
  <c r="E32" i="43"/>
  <c r="G32" i="43" s="1"/>
  <c r="E22" i="43"/>
  <c r="E36" i="43"/>
  <c r="G36" i="43" s="1"/>
  <c r="E8" i="43"/>
  <c r="E36" i="38"/>
  <c r="G36" i="38" s="1"/>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44" i="21" s="1"/>
  <c r="E11" i="16"/>
  <c r="G11" i="16" s="1"/>
  <c r="E29" i="15"/>
  <c r="G29" i="15" s="1"/>
  <c r="E21" i="15"/>
  <c r="E9" i="15"/>
  <c r="E7" i="15"/>
  <c r="E40" i="14"/>
  <c r="G40" i="14" s="1"/>
  <c r="E20" i="14"/>
  <c r="E36" i="12"/>
  <c r="E44" i="12" s="1"/>
  <c r="G22" i="41"/>
  <c r="T21" i="23"/>
  <c r="T21" i="22"/>
  <c r="T21" i="20"/>
  <c r="T27" i="50"/>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27"/>
  <c r="T9" i="18"/>
  <c r="T9" i="17"/>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36"/>
  <c r="T19" i="15"/>
  <c r="T19" i="34"/>
  <c r="T19" i="44"/>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F22" i="32"/>
  <c r="G22" i="32" s="1"/>
  <c r="F22" i="51"/>
  <c r="G22" i="51" s="1"/>
  <c r="F22" i="30"/>
  <c r="G22" i="30" s="1"/>
  <c r="P25" i="52"/>
  <c r="F25" i="15"/>
  <c r="G25" i="15" s="1"/>
  <c r="F25" i="24"/>
  <c r="G25" i="24" s="1"/>
  <c r="P25" i="26"/>
  <c r="P25" i="33"/>
  <c r="P25" i="39"/>
  <c r="P25" i="44"/>
  <c r="P25" i="18"/>
  <c r="F25" i="32"/>
  <c r="G25" i="32" s="1"/>
  <c r="F25" i="22"/>
  <c r="F25" i="37"/>
  <c r="G25" i="37" s="1"/>
  <c r="N38" i="37"/>
  <c r="N38" i="33"/>
  <c r="P26" i="48"/>
  <c r="P26" i="30"/>
  <c r="F26" i="16"/>
  <c r="G26" i="16" s="1"/>
  <c r="F26" i="32"/>
  <c r="G26" i="32" s="1"/>
  <c r="P26" i="18"/>
  <c r="N14" i="49"/>
  <c r="N14" i="13"/>
  <c r="N14" i="8"/>
  <c r="N14" i="50"/>
  <c r="N14" i="52"/>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35"/>
  <c r="G30" i="35" s="1"/>
  <c r="F30" i="39"/>
  <c r="F30" i="25"/>
  <c r="G30" i="25" s="1"/>
  <c r="P30" i="28"/>
  <c r="P30" i="40"/>
  <c r="P30" i="51"/>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16" i="49"/>
  <c r="N16" i="52"/>
  <c r="N16" i="48"/>
  <c r="N16" i="13"/>
  <c r="P16" i="42"/>
  <c r="P16" i="27"/>
  <c r="P16" i="18"/>
  <c r="N10" i="50"/>
  <c r="N10" i="8"/>
  <c r="N10" i="48"/>
  <c r="N10" i="51"/>
  <c r="N8" i="48"/>
  <c r="E41" i="40"/>
  <c r="E36" i="36"/>
  <c r="G36" i="36" s="1"/>
  <c r="E22" i="36"/>
  <c r="E18" i="35"/>
  <c r="E11" i="35"/>
  <c r="E17" i="30"/>
  <c r="E9" i="30"/>
  <c r="E39" i="27"/>
  <c r="G39" i="27" s="1"/>
  <c r="E32" i="27"/>
  <c r="G32" i="27" s="1"/>
  <c r="E16" i="27"/>
  <c r="E7" i="27"/>
  <c r="E40" i="23"/>
  <c r="G40" i="23" s="1"/>
  <c r="E14" i="23"/>
  <c r="E7" i="23"/>
  <c r="E30" i="18"/>
  <c r="E22" i="18"/>
  <c r="E7" i="16"/>
  <c r="E32" i="14"/>
  <c r="G32" i="14" s="1"/>
  <c r="E24" i="14"/>
  <c r="E12" i="14"/>
  <c r="E29" i="13"/>
  <c r="E26" i="13"/>
  <c r="E25" i="13"/>
  <c r="G25" i="13" s="1"/>
  <c r="E41" i="13"/>
  <c r="E5" i="13"/>
  <c r="E43" i="49"/>
  <c r="E35" i="49"/>
  <c r="E27" i="49"/>
  <c r="G27" i="49" s="1"/>
  <c r="E13" i="49"/>
  <c r="E9" i="49"/>
  <c r="E36" i="49"/>
  <c r="G36" i="49" s="1"/>
  <c r="E24" i="49"/>
  <c r="E14" i="49"/>
  <c r="G14" i="49" s="1"/>
  <c r="E6" i="49"/>
  <c r="E41" i="48"/>
  <c r="E29" i="48"/>
  <c r="G29" i="48" s="1"/>
  <c r="E21" i="48"/>
  <c r="E18" i="48"/>
  <c r="E17" i="48"/>
  <c r="E9" i="48"/>
  <c r="E40" i="48"/>
  <c r="E36" i="48"/>
  <c r="G36" i="48" s="1"/>
  <c r="E30" i="48"/>
  <c r="E26" i="48"/>
  <c r="E22" i="48"/>
  <c r="E16" i="48"/>
  <c r="E12" i="48"/>
  <c r="G12" i="48" s="1"/>
  <c r="E8" i="48"/>
  <c r="G8" i="48" s="1"/>
  <c r="E17" i="49"/>
  <c r="E25" i="49"/>
  <c r="E37" i="49"/>
  <c r="E7" i="49"/>
  <c r="E5" i="49"/>
  <c r="E41" i="49"/>
  <c r="E29" i="49"/>
  <c r="G29" i="49" s="1"/>
  <c r="E19" i="49"/>
  <c r="G19" i="49" s="1"/>
  <c r="E11" i="49"/>
  <c r="G11" i="49" s="1"/>
  <c r="E38" i="49"/>
  <c r="E28" i="49"/>
  <c r="G28" i="49" s="1"/>
  <c r="E22" i="49"/>
  <c r="E12" i="49"/>
  <c r="G12" i="49" s="1"/>
  <c r="E5" i="48"/>
  <c r="E37" i="48"/>
  <c r="E34" i="48"/>
  <c r="G34" i="48" s="1"/>
  <c r="E33" i="48"/>
  <c r="G33" i="48" s="1"/>
  <c r="E25" i="48"/>
  <c r="E13" i="48"/>
  <c r="E42" i="48"/>
  <c r="E38" i="48"/>
  <c r="G38" i="48" s="1"/>
  <c r="E32" i="48"/>
  <c r="G32" i="48" s="1"/>
  <c r="E28" i="48"/>
  <c r="G28" i="48" s="1"/>
  <c r="E24" i="48"/>
  <c r="E20" i="48"/>
  <c r="E14" i="48"/>
  <c r="E10" i="48"/>
  <c r="G10" i="48" s="1"/>
  <c r="E6" i="48"/>
  <c r="T19" i="37" l="1"/>
  <c r="T19" i="38"/>
  <c r="T19" i="41"/>
  <c r="T19" i="21"/>
  <c r="T19" i="39"/>
  <c r="T21" i="38"/>
  <c r="T21" i="15"/>
  <c r="T21" i="44"/>
  <c r="T19" i="29"/>
  <c r="T19" i="35"/>
  <c r="T19" i="8"/>
  <c r="T19" i="19"/>
  <c r="T19" i="22"/>
  <c r="T21" i="26"/>
  <c r="T21" i="48"/>
  <c r="T19" i="23"/>
  <c r="T19" i="31"/>
  <c r="T19" i="49"/>
  <c r="T19" i="48"/>
  <c r="T19" i="20"/>
  <c r="T21" i="30"/>
  <c r="T21" i="42"/>
  <c r="T19" i="43"/>
  <c r="T19" i="50"/>
  <c r="T19" i="17"/>
  <c r="T19" i="18"/>
  <c r="T19" i="32"/>
  <c r="T21" i="28"/>
  <c r="T21" i="34"/>
  <c r="T19" i="42"/>
  <c r="T19" i="52"/>
  <c r="T19" i="33"/>
  <c r="T19" i="51"/>
  <c r="T19" i="27"/>
  <c r="T21" i="50"/>
  <c r="T21" i="35"/>
  <c r="T19" i="16"/>
  <c r="T19" i="26"/>
  <c r="T19" i="14"/>
  <c r="T19" i="30"/>
  <c r="T19" i="24"/>
  <c r="T21" i="25"/>
  <c r="T21" i="43"/>
  <c r="T19" i="25"/>
  <c r="T19" i="40"/>
  <c r="T19" i="12"/>
  <c r="T19" i="13"/>
  <c r="T21" i="49"/>
  <c r="T21" i="29"/>
  <c r="T21" i="39"/>
  <c r="E44" i="50"/>
  <c r="E44" i="41"/>
  <c r="G5" i="43"/>
  <c r="E44" i="39"/>
  <c r="P16" i="38"/>
  <c r="N40" i="16"/>
  <c r="N18" i="24"/>
  <c r="N18" i="20"/>
  <c r="N18" i="41"/>
  <c r="N18" i="32"/>
  <c r="N18" i="35"/>
  <c r="N18" i="30"/>
  <c r="N18" i="34"/>
  <c r="N18" i="51"/>
  <c r="N18" i="16"/>
  <c r="N18" i="48"/>
  <c r="N18" i="50"/>
  <c r="P16" i="16"/>
  <c r="P16" i="20"/>
  <c r="F30" i="48"/>
  <c r="G30" i="48" s="1"/>
  <c r="F30" i="37"/>
  <c r="G30" i="37" s="1"/>
  <c r="F30" i="44"/>
  <c r="F30" i="33"/>
  <c r="G30" i="33" s="1"/>
  <c r="T27" i="33"/>
  <c r="N32" i="49"/>
  <c r="T33" i="41"/>
  <c r="P30" i="16"/>
  <c r="P30" i="49"/>
  <c r="P30" i="14"/>
  <c r="N18" i="17"/>
  <c r="N18" i="39"/>
  <c r="N18" i="36"/>
  <c r="G28" i="36"/>
  <c r="N40" i="20"/>
  <c r="N40" i="26"/>
  <c r="N12" i="32"/>
  <c r="N12" i="38"/>
  <c r="N12" i="43"/>
  <c r="N12" i="48"/>
  <c r="N16" i="35"/>
  <c r="N16" i="30"/>
  <c r="N16" i="32"/>
  <c r="N16" i="39"/>
  <c r="N43" i="38"/>
  <c r="N43" i="16"/>
  <c r="N43" i="50"/>
  <c r="N43" i="22"/>
  <c r="N43" i="8"/>
  <c r="N28" i="52"/>
  <c r="N28" i="31"/>
  <c r="N28" i="12"/>
  <c r="N28" i="37"/>
  <c r="N28" i="35"/>
  <c r="N28" i="24"/>
  <c r="N28" i="44"/>
  <c r="N28" i="38"/>
  <c r="N28" i="17"/>
  <c r="N28" i="21"/>
  <c r="N28" i="16"/>
  <c r="N28" i="14"/>
  <c r="N28" i="30"/>
  <c r="N28" i="48"/>
  <c r="N28" i="25"/>
  <c r="N28" i="42"/>
  <c r="N28" i="28"/>
  <c r="N28" i="8"/>
  <c r="N28" i="13"/>
  <c r="N28" i="43"/>
  <c r="N28" i="50"/>
  <c r="N28" i="33"/>
  <c r="N28" i="27"/>
  <c r="N28" i="29"/>
  <c r="N28" i="40"/>
  <c r="N28" i="19"/>
  <c r="N28" i="15"/>
  <c r="N28" i="18"/>
  <c r="N28" i="32"/>
  <c r="N28" i="23"/>
  <c r="N28" i="22"/>
  <c r="N28" i="34"/>
  <c r="N28" i="51"/>
  <c r="N28" i="36"/>
  <c r="N28" i="20"/>
  <c r="N28" i="26"/>
  <c r="N28" i="41"/>
  <c r="N28" i="49"/>
  <c r="N28" i="39"/>
  <c r="F16" i="36"/>
  <c r="P16" i="37"/>
  <c r="P30" i="52"/>
  <c r="P30" i="29"/>
  <c r="P30" i="33"/>
  <c r="P30" i="27"/>
  <c r="P17" i="51"/>
  <c r="P30" i="22"/>
  <c r="N32" i="39"/>
  <c r="T33" i="37"/>
  <c r="P30" i="50"/>
  <c r="F30" i="30"/>
  <c r="G30" i="30" s="1"/>
  <c r="P30" i="8"/>
  <c r="J16" i="38"/>
  <c r="G32" i="31"/>
  <c r="G39" i="42"/>
  <c r="N18" i="29"/>
  <c r="N18" i="28"/>
  <c r="N18" i="37"/>
  <c r="G15" i="23"/>
  <c r="N40" i="35"/>
  <c r="N40" i="33"/>
  <c r="N40" i="15"/>
  <c r="N12" i="27"/>
  <c r="N12" i="17"/>
  <c r="N12" i="39"/>
  <c r="N16" i="33"/>
  <c r="N16" i="27"/>
  <c r="N16" i="44"/>
  <c r="N16" i="24"/>
  <c r="N34" i="12"/>
  <c r="N34" i="8"/>
  <c r="N34" i="24"/>
  <c r="N34" i="35"/>
  <c r="N34" i="14"/>
  <c r="N34" i="27"/>
  <c r="N34" i="25"/>
  <c r="N34" i="44"/>
  <c r="N34" i="43"/>
  <c r="N34" i="16"/>
  <c r="N34" i="32"/>
  <c r="N34" i="30"/>
  <c r="N34" i="40"/>
  <c r="N34" i="49"/>
  <c r="N34" i="42"/>
  <c r="N34" i="33"/>
  <c r="N34" i="31"/>
  <c r="N34" i="38"/>
  <c r="N34" i="19"/>
  <c r="N34" i="18"/>
  <c r="N34" i="15"/>
  <c r="N34" i="20"/>
  <c r="N34" i="29"/>
  <c r="N34" i="36"/>
  <c r="N34" i="39"/>
  <c r="N34" i="13"/>
  <c r="N34" i="21"/>
  <c r="N34" i="34"/>
  <c r="N34" i="26"/>
  <c r="N34" i="52"/>
  <c r="N34" i="50"/>
  <c r="N34" i="17"/>
  <c r="N34" i="37"/>
  <c r="N34" i="48"/>
  <c r="N34" i="23"/>
  <c r="F16" i="17"/>
  <c r="G16" i="17" s="1"/>
  <c r="N40" i="30"/>
  <c r="N12" i="33"/>
  <c r="N12" i="22"/>
  <c r="N12" i="13"/>
  <c r="N12" i="15"/>
  <c r="N12" i="41"/>
  <c r="N12" i="14"/>
  <c r="F16" i="44"/>
  <c r="G16" i="44" s="1"/>
  <c r="P16" i="32"/>
  <c r="P30" i="48"/>
  <c r="P30" i="41"/>
  <c r="P30" i="26"/>
  <c r="F30" i="19"/>
  <c r="G30" i="19" s="1"/>
  <c r="N18" i="52"/>
  <c r="P30" i="21"/>
  <c r="T33" i="30"/>
  <c r="P30" i="39"/>
  <c r="F30" i="52"/>
  <c r="G30" i="52" s="1"/>
  <c r="N18" i="31"/>
  <c r="N18" i="15"/>
  <c r="N18" i="21"/>
  <c r="G15" i="19"/>
  <c r="N40" i="13"/>
  <c r="N40" i="12"/>
  <c r="N12" i="25"/>
  <c r="N12" i="18"/>
  <c r="N12" i="12"/>
  <c r="N12" i="52"/>
  <c r="N16" i="28"/>
  <c r="N16" i="22"/>
  <c r="N16" i="31"/>
  <c r="N44" i="39"/>
  <c r="N44" i="15"/>
  <c r="N40" i="32"/>
  <c r="N40" i="31"/>
  <c r="N40" i="36"/>
  <c r="N40" i="21"/>
  <c r="N40" i="34"/>
  <c r="N40" i="28"/>
  <c r="N40" i="42"/>
  <c r="N40" i="37"/>
  <c r="N40" i="49"/>
  <c r="N40" i="50"/>
  <c r="N40" i="18"/>
  <c r="N40" i="17"/>
  <c r="N40" i="29"/>
  <c r="N40" i="23"/>
  <c r="N40" i="27"/>
  <c r="N40" i="8"/>
  <c r="G25" i="48"/>
  <c r="G43" i="49"/>
  <c r="F16" i="39"/>
  <c r="G16" i="39" s="1"/>
  <c r="F16" i="20"/>
  <c r="G16" i="20" s="1"/>
  <c r="N22" i="51"/>
  <c r="P30" i="34"/>
  <c r="F30" i="38"/>
  <c r="G30" i="38" s="1"/>
  <c r="F30" i="18"/>
  <c r="G30" i="18" s="1"/>
  <c r="P30" i="12"/>
  <c r="N18" i="13"/>
  <c r="G10" i="44"/>
  <c r="T33" i="8"/>
  <c r="P30" i="31"/>
  <c r="P30" i="23"/>
  <c r="G10" i="27"/>
  <c r="N18" i="23"/>
  <c r="N18" i="22"/>
  <c r="N18" i="14"/>
  <c r="N40" i="43"/>
  <c r="N40" i="51"/>
  <c r="N40" i="44"/>
  <c r="N12" i="42"/>
  <c r="N12" i="21"/>
  <c r="N12" i="8"/>
  <c r="N12" i="37"/>
  <c r="N26" i="15"/>
  <c r="N26" i="52"/>
  <c r="N26" i="43"/>
  <c r="N26" i="13"/>
  <c r="N26" i="23"/>
  <c r="N26" i="22"/>
  <c r="N26" i="28"/>
  <c r="N26" i="48"/>
  <c r="N26" i="20"/>
  <c r="N26" i="49"/>
  <c r="N26" i="17"/>
  <c r="N26" i="44"/>
  <c r="N26" i="32"/>
  <c r="N26" i="24"/>
  <c r="N26" i="34"/>
  <c r="N26" i="29"/>
  <c r="N26" i="14"/>
  <c r="N26" i="31"/>
  <c r="N26" i="33"/>
  <c r="N26" i="42"/>
  <c r="N26" i="39"/>
  <c r="N26" i="36"/>
  <c r="N26" i="38"/>
  <c r="N26" i="25"/>
  <c r="N26" i="41"/>
  <c r="N26" i="8"/>
  <c r="N26" i="40"/>
  <c r="N26" i="12"/>
  <c r="N26" i="35"/>
  <c r="N26" i="19"/>
  <c r="N26" i="27"/>
  <c r="N26" i="26"/>
  <c r="N26" i="21"/>
  <c r="N26" i="16"/>
  <c r="N26" i="30"/>
  <c r="N26" i="18"/>
  <c r="N26" i="37"/>
  <c r="N26" i="50"/>
  <c r="N26" i="51"/>
  <c r="N16" i="17"/>
  <c r="N16" i="12"/>
  <c r="N16" i="50"/>
  <c r="N16" i="8"/>
  <c r="N16" i="51"/>
  <c r="P16" i="51"/>
  <c r="F16" i="35"/>
  <c r="G16" i="35" s="1"/>
  <c r="F16" i="13"/>
  <c r="G16" i="13" s="1"/>
  <c r="N22" i="48"/>
  <c r="P30" i="20"/>
  <c r="P30" i="24"/>
  <c r="P30" i="44"/>
  <c r="F30" i="8"/>
  <c r="G30" i="8" s="1"/>
  <c r="T33" i="35"/>
  <c r="T33" i="50"/>
  <c r="F30" i="20"/>
  <c r="G30" i="20" s="1"/>
  <c r="F30" i="43"/>
  <c r="G30" i="43" s="1"/>
  <c r="G32" i="42"/>
  <c r="N18" i="8"/>
  <c r="N18" i="12"/>
  <c r="N18" i="27"/>
  <c r="N18" i="18"/>
  <c r="N40" i="52"/>
  <c r="N40" i="24"/>
  <c r="N40" i="19"/>
  <c r="N12" i="31"/>
  <c r="N12" i="44"/>
  <c r="N12" i="30"/>
  <c r="N12" i="51"/>
  <c r="N16" i="26"/>
  <c r="N16" i="21"/>
  <c r="N16" i="42"/>
  <c r="N35" i="33"/>
  <c r="N35" i="16"/>
  <c r="N35" i="43"/>
  <c r="N35" i="34"/>
  <c r="N35" i="44"/>
  <c r="N35" i="20"/>
  <c r="N35" i="17"/>
  <c r="N35" i="35"/>
  <c r="N35" i="15"/>
  <c r="N35" i="23"/>
  <c r="N35" i="39"/>
  <c r="N35" i="30"/>
  <c r="N35" i="48"/>
  <c r="N35" i="18"/>
  <c r="N35" i="8"/>
  <c r="N35" i="24"/>
  <c r="N35" i="50"/>
  <c r="N35" i="29"/>
  <c r="N35" i="22"/>
  <c r="N35" i="27"/>
  <c r="N35" i="51"/>
  <c r="N35" i="28"/>
  <c r="N35" i="38"/>
  <c r="N35" i="25"/>
  <c r="N35" i="41"/>
  <c r="N35" i="36"/>
  <c r="N35" i="14"/>
  <c r="N35" i="49"/>
  <c r="N8" i="17"/>
  <c r="N8" i="44"/>
  <c r="N8" i="39"/>
  <c r="N8" i="37"/>
  <c r="N8" i="20"/>
  <c r="N8" i="18"/>
  <c r="N8" i="43"/>
  <c r="N8" i="19"/>
  <c r="N8" i="27"/>
  <c r="N8" i="21"/>
  <c r="N8" i="30"/>
  <c r="N8" i="22"/>
  <c r="N8" i="23"/>
  <c r="N8" i="33"/>
  <c r="N8" i="24"/>
  <c r="N8" i="26"/>
  <c r="N8" i="8"/>
  <c r="N8" i="25"/>
  <c r="N8" i="38"/>
  <c r="N8" i="28"/>
  <c r="N8" i="34"/>
  <c r="N8" i="42"/>
  <c r="N8" i="35"/>
  <c r="N8" i="40"/>
  <c r="N8" i="50"/>
  <c r="N8" i="51"/>
  <c r="N8" i="15"/>
  <c r="N8" i="41"/>
  <c r="N8" i="12"/>
  <c r="N8" i="16"/>
  <c r="N8" i="14"/>
  <c r="N8" i="13"/>
  <c r="N8" i="31"/>
  <c r="N8" i="36"/>
  <c r="N8" i="29"/>
  <c r="N8" i="32"/>
  <c r="G19" i="24"/>
  <c r="N8" i="52"/>
  <c r="P16" i="34"/>
  <c r="F16" i="40"/>
  <c r="G16" i="40" s="1"/>
  <c r="P16" i="26"/>
  <c r="F30" i="12"/>
  <c r="G30" i="12" s="1"/>
  <c r="F30" i="23"/>
  <c r="G30" i="23" s="1"/>
  <c r="F30" i="42"/>
  <c r="G30" i="42" s="1"/>
  <c r="F30" i="49"/>
  <c r="G30" i="49" s="1"/>
  <c r="T33" i="20"/>
  <c r="T33" i="51"/>
  <c r="F30" i="32"/>
  <c r="F30" i="27"/>
  <c r="G30" i="27" s="1"/>
  <c r="N18" i="40"/>
  <c r="N18" i="49"/>
  <c r="N18" i="19"/>
  <c r="N18" i="25"/>
  <c r="G23" i="39"/>
  <c r="N40" i="25"/>
  <c r="N40" i="38"/>
  <c r="N40" i="40"/>
  <c r="N12" i="49"/>
  <c r="N12" i="23"/>
  <c r="N12" i="20"/>
  <c r="N12" i="28"/>
  <c r="N12" i="36"/>
  <c r="N24" i="20"/>
  <c r="N24" i="14"/>
  <c r="N24" i="25"/>
  <c r="N24" i="51"/>
  <c r="N24" i="30"/>
  <c r="N24" i="35"/>
  <c r="N24" i="36"/>
  <c r="N24" i="49"/>
  <c r="N24" i="16"/>
  <c r="N24" i="39"/>
  <c r="N24" i="8"/>
  <c r="N24" i="50"/>
  <c r="N24" i="34"/>
  <c r="N24" i="26"/>
  <c r="N24" i="23"/>
  <c r="N24" i="31"/>
  <c r="N24" i="38"/>
  <c r="N24" i="52"/>
  <c r="N24" i="15"/>
  <c r="N24" i="43"/>
  <c r="N24" i="13"/>
  <c r="N24" i="37"/>
  <c r="N24" i="29"/>
  <c r="N24" i="42"/>
  <c r="N30" i="20"/>
  <c r="N30" i="17"/>
  <c r="N30" i="29"/>
  <c r="N30" i="31"/>
  <c r="N30" i="42"/>
  <c r="N30" i="16"/>
  <c r="N30" i="25"/>
  <c r="N30" i="36"/>
  <c r="N30" i="19"/>
  <c r="N30" i="37"/>
  <c r="N30" i="26"/>
  <c r="N30" i="32"/>
  <c r="N30" i="33"/>
  <c r="N30" i="18"/>
  <c r="N30" i="40"/>
  <c r="N30" i="27"/>
  <c r="N30" i="35"/>
  <c r="N30" i="22"/>
  <c r="N30" i="8"/>
  <c r="N30" i="48"/>
  <c r="N30" i="38"/>
  <c r="N30" i="21"/>
  <c r="N30" i="51"/>
  <c r="N30" i="49"/>
  <c r="N30" i="34"/>
  <c r="N30" i="12"/>
  <c r="N30" i="43"/>
  <c r="N30" i="13"/>
  <c r="N30" i="44"/>
  <c r="N30" i="23"/>
  <c r="N30" i="14"/>
  <c r="N30" i="50"/>
  <c r="N30" i="39"/>
  <c r="N30" i="52"/>
  <c r="N30" i="30"/>
  <c r="N30" i="28"/>
  <c r="N30" i="41"/>
  <c r="N30" i="15"/>
  <c r="N30" i="24"/>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G16" i="31" s="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8"/>
  <c r="G24" i="49"/>
  <c r="G41" i="13"/>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G9" i="15"/>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G22" i="36"/>
  <c r="E44" i="36"/>
  <c r="G41" i="40"/>
  <c r="E44" i="40"/>
  <c r="G12" i="14"/>
  <c r="E44" i="14"/>
  <c r="G22" i="18"/>
  <c r="E44" i="18"/>
  <c r="E44" i="23"/>
  <c r="G7" i="23"/>
  <c r="G44" i="20" l="1"/>
  <c r="H5" i="24" a="1"/>
  <c r="H24" i="24" s="1"/>
  <c r="I24" i="24" s="1"/>
  <c r="H5" i="37" a="1"/>
  <c r="H41" i="37" s="1"/>
  <c r="I41"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37" i="44"/>
  <c r="I37" i="44" s="1"/>
  <c r="K37" i="44" s="1"/>
  <c r="H41" i="44"/>
  <c r="I41" i="44" s="1"/>
  <c r="K41" i="44" s="1"/>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2" i="8"/>
  <c r="I12" i="8" s="1"/>
  <c r="H38" i="8"/>
  <c r="I38" i="8" s="1"/>
  <c r="H14" i="8"/>
  <c r="I14" i="8" s="1"/>
  <c r="H30" i="8"/>
  <c r="I30" i="8" s="1"/>
  <c r="H42" i="8"/>
  <c r="I42" i="8" s="1"/>
  <c r="H39" i="8"/>
  <c r="I39" i="8" s="1"/>
  <c r="H23" i="8"/>
  <c r="I23" i="8" s="1"/>
  <c r="H41" i="8"/>
  <c r="I41" i="8" s="1"/>
  <c r="H43" i="8"/>
  <c r="I43" i="8" s="1"/>
  <c r="H21" i="8"/>
  <c r="I21" i="8" s="1"/>
  <c r="H29" i="8"/>
  <c r="I29" i="8" s="1"/>
  <c r="H19" i="8"/>
  <c r="I19" i="8" s="1"/>
  <c r="H8" i="8"/>
  <c r="I8" i="8" s="1"/>
  <c r="H32" i="8"/>
  <c r="I32" i="8" s="1"/>
  <c r="H40" i="8"/>
  <c r="I40" i="8" s="1"/>
  <c r="H12" i="20"/>
  <c r="I12" i="20" s="1"/>
  <c r="H28" i="20"/>
  <c r="I28" i="20" s="1"/>
  <c r="H24" i="20"/>
  <c r="I24" i="20" s="1"/>
  <c r="H27" i="20"/>
  <c r="I27" i="20" s="1"/>
  <c r="H13" i="20"/>
  <c r="I13" i="20" s="1"/>
  <c r="H29" i="20"/>
  <c r="I29" i="20" s="1"/>
  <c r="H6" i="37"/>
  <c r="I6" i="37" s="1"/>
  <c r="H33" i="37"/>
  <c r="I33" i="37" s="1"/>
  <c r="H25" i="37"/>
  <c r="I25" i="37" s="1"/>
  <c r="H17" i="37"/>
  <c r="I17" i="37" s="1"/>
  <c r="H9" i="37"/>
  <c r="I9" i="37" s="1"/>
  <c r="H40" i="37"/>
  <c r="I40" i="37" s="1"/>
  <c r="H32" i="37"/>
  <c r="I32" i="37" s="1"/>
  <c r="H24" i="37"/>
  <c r="I24" i="37" s="1"/>
  <c r="H8" i="37"/>
  <c r="I8" i="37" s="1"/>
  <c r="H35" i="37"/>
  <c r="I35" i="37" s="1"/>
  <c r="H23" i="37"/>
  <c r="I23" i="37" s="1"/>
  <c r="H13" i="37"/>
  <c r="I13" i="37" s="1"/>
  <c r="H42" i="37"/>
  <c r="I42" i="37" s="1"/>
  <c r="H30" i="37"/>
  <c r="I30" i="37" s="1"/>
  <c r="H20" i="37"/>
  <c r="I20" i="37" s="1"/>
  <c r="H31" i="37"/>
  <c r="I31" i="37" s="1"/>
  <c r="H19" i="37"/>
  <c r="I19" i="37" s="1"/>
  <c r="H5" i="37"/>
  <c r="H28" i="37"/>
  <c r="I28" i="37" s="1"/>
  <c r="H14" i="37"/>
  <c r="I14" i="37" s="1"/>
  <c r="H37" i="37"/>
  <c r="I37" i="37" s="1"/>
  <c r="H15" i="37"/>
  <c r="I15" i="37" s="1"/>
  <c r="H18" i="37"/>
  <c r="I18" i="37" s="1"/>
  <c r="H43" i="37"/>
  <c r="I43" i="37" s="1"/>
  <c r="H27" i="37"/>
  <c r="I27" i="37" s="1"/>
  <c r="H7" i="37"/>
  <c r="I7" i="37" s="1"/>
  <c r="H26" i="37"/>
  <c r="I26" i="37" s="1"/>
  <c r="H11" i="37"/>
  <c r="I11" i="37" s="1"/>
  <c r="H12" i="37"/>
  <c r="I12" i="37" s="1"/>
  <c r="H34" i="37"/>
  <c r="I34" i="37" s="1"/>
  <c r="H39" i="37"/>
  <c r="I39" i="37" s="1"/>
  <c r="H38" i="37"/>
  <c r="I38" i="37" s="1"/>
  <c r="H21" i="37"/>
  <c r="I21" i="37" s="1"/>
  <c r="H22" i="37"/>
  <c r="I22" i="37" s="1"/>
  <c r="H16" i="28"/>
  <c r="I16" i="28" s="1"/>
  <c r="H24" i="28"/>
  <c r="I24" i="28" s="1"/>
  <c r="H36" i="28"/>
  <c r="I36" i="28" s="1"/>
  <c r="H22" i="28"/>
  <c r="I22" i="28" s="1"/>
  <c r="H12" i="28"/>
  <c r="I12" i="28" s="1"/>
  <c r="H34" i="28"/>
  <c r="I34" i="28" s="1"/>
  <c r="H6" i="28"/>
  <c r="I6" i="28" s="1"/>
  <c r="H18" i="28"/>
  <c r="I18" i="28" s="1"/>
  <c r="H27" i="28"/>
  <c r="I27" i="28" s="1"/>
  <c r="H39" i="28"/>
  <c r="I39" i="28" s="1"/>
  <c r="H25" i="28"/>
  <c r="I25" i="28" s="1"/>
  <c r="H11" i="28"/>
  <c r="I11" i="28" s="1"/>
  <c r="H15" i="28"/>
  <c r="I15" i="28" s="1"/>
  <c r="H35" i="28"/>
  <c r="I35" i="28" s="1"/>
  <c r="H8" i="24"/>
  <c r="I8" i="24" s="1"/>
  <c r="H16" i="24"/>
  <c r="I16" i="24" s="1"/>
  <c r="H32" i="24"/>
  <c r="I32" i="24" s="1"/>
  <c r="H40" i="24"/>
  <c r="I40" i="24" s="1"/>
  <c r="H10" i="24"/>
  <c r="I10" i="24" s="1"/>
  <c r="H20" i="24"/>
  <c r="I20" i="24" s="1"/>
  <c r="H30" i="24"/>
  <c r="I30" i="24" s="1"/>
  <c r="H42" i="24"/>
  <c r="I42" i="24" s="1"/>
  <c r="H12" i="24"/>
  <c r="I12" i="24" s="1"/>
  <c r="H38" i="24"/>
  <c r="I38" i="24" s="1"/>
  <c r="H5" i="24"/>
  <c r="H18" i="24"/>
  <c r="I18" i="24" s="1"/>
  <c r="H34" i="24"/>
  <c r="I34" i="24" s="1"/>
  <c r="H28" i="24"/>
  <c r="I28" i="24" s="1"/>
  <c r="H14" i="24"/>
  <c r="I14" i="24" s="1"/>
  <c r="H6" i="24"/>
  <c r="I6" i="24" s="1"/>
  <c r="H36" i="24"/>
  <c r="I36" i="24" s="1"/>
  <c r="H43" i="24"/>
  <c r="I43" i="24" s="1"/>
  <c r="H35" i="24"/>
  <c r="I35" i="24" s="1"/>
  <c r="H27" i="24"/>
  <c r="I27" i="24" s="1"/>
  <c r="H19" i="24"/>
  <c r="I19" i="24" s="1"/>
  <c r="H11" i="24"/>
  <c r="I11" i="24" s="1"/>
  <c r="H41" i="24"/>
  <c r="I41" i="24" s="1"/>
  <c r="H23" i="24"/>
  <c r="I23" i="24" s="1"/>
  <c r="H9" i="24"/>
  <c r="I9" i="24" s="1"/>
  <c r="H39" i="24"/>
  <c r="I39" i="24" s="1"/>
  <c r="H25" i="24"/>
  <c r="I25" i="24" s="1"/>
  <c r="H21" i="24"/>
  <c r="I21" i="24" s="1"/>
  <c r="H7" i="24"/>
  <c r="I7" i="24" s="1"/>
  <c r="H29" i="24"/>
  <c r="I29" i="24" s="1"/>
  <c r="H13" i="24"/>
  <c r="I13" i="24" s="1"/>
  <c r="H33" i="24"/>
  <c r="I33" i="24" s="1"/>
  <c r="H31" i="24"/>
  <c r="I31" i="24" s="1"/>
  <c r="H17" i="24"/>
  <c r="I17" i="24" s="1"/>
  <c r="H41" i="26"/>
  <c r="I41" i="26" s="1"/>
  <c r="H12" i="19"/>
  <c r="I12" i="19" s="1"/>
  <c r="H18" i="19"/>
  <c r="I18" i="19" s="1"/>
  <c r="H38" i="19"/>
  <c r="I38" i="19" s="1"/>
  <c r="H22" i="19"/>
  <c r="I22" i="19" s="1"/>
  <c r="H14" i="19"/>
  <c r="I14" i="19" s="1"/>
  <c r="H23" i="19"/>
  <c r="I23" i="19" s="1"/>
  <c r="H7" i="19"/>
  <c r="I7" i="19" s="1"/>
  <c r="H11" i="19"/>
  <c r="I11" i="19" s="1"/>
  <c r="H17" i="19"/>
  <c r="I17" i="19" s="1"/>
  <c r="H35" i="19"/>
  <c r="I35" i="19" s="1"/>
  <c r="H21" i="19"/>
  <c r="I21" i="19" s="1"/>
  <c r="H16" i="19"/>
  <c r="I16" i="19" s="1"/>
  <c r="H24" i="19"/>
  <c r="I24" i="19" s="1"/>
  <c r="H18" i="21"/>
  <c r="I18" i="21" s="1"/>
  <c r="H22" i="21"/>
  <c r="I22" i="21" s="1"/>
  <c r="H30" i="21"/>
  <c r="I30" i="21" s="1"/>
  <c r="H34" i="21"/>
  <c r="I34" i="21" s="1"/>
  <c r="H42" i="21"/>
  <c r="I42" i="21" s="1"/>
  <c r="H8" i="21"/>
  <c r="I8" i="21" s="1"/>
  <c r="H12" i="21"/>
  <c r="I12" i="21" s="1"/>
  <c r="H20" i="21"/>
  <c r="I20" i="21" s="1"/>
  <c r="H28" i="21"/>
  <c r="I28" i="21" s="1"/>
  <c r="H7" i="21"/>
  <c r="I7" i="21" s="1"/>
  <c r="H31" i="21"/>
  <c r="I31" i="21" s="1"/>
  <c r="H39" i="21"/>
  <c r="I39" i="21" s="1"/>
  <c r="H11" i="21"/>
  <c r="I11" i="21" s="1"/>
  <c r="H19" i="21"/>
  <c r="I19" i="21" s="1"/>
  <c r="H35" i="21"/>
  <c r="I35" i="21" s="1"/>
  <c r="H43" i="21"/>
  <c r="I43" i="21" s="1"/>
  <c r="H41" i="21"/>
  <c r="I41" i="21" s="1"/>
  <c r="H37" i="21"/>
  <c r="I37" i="21" s="1"/>
  <c r="H21" i="21"/>
  <c r="I21" i="21" s="1"/>
  <c r="H17" i="21"/>
  <c r="I17" i="21" s="1"/>
  <c r="H5" i="18" a="1"/>
  <c r="H33" i="50"/>
  <c r="I33" i="50" s="1"/>
  <c r="H39" i="50"/>
  <c r="I39" i="50" s="1"/>
  <c r="H31" i="50"/>
  <c r="I31" i="50" s="1"/>
  <c r="H7" i="50"/>
  <c r="I7" i="50" s="1"/>
  <c r="H35" i="50"/>
  <c r="I35" i="50" s="1"/>
  <c r="H25" i="50"/>
  <c r="I25" i="50" s="1"/>
  <c r="H20" i="50"/>
  <c r="I20" i="50" s="1"/>
  <c r="H27" i="50"/>
  <c r="I27" i="50" s="1"/>
  <c r="H36" i="50"/>
  <c r="I36" i="50" s="1"/>
  <c r="H24" i="50"/>
  <c r="I24" i="50" s="1"/>
  <c r="H21" i="50"/>
  <c r="I21" i="50" s="1"/>
  <c r="H43" i="50"/>
  <c r="I43" i="50" s="1"/>
  <c r="H12" i="50"/>
  <c r="I12" i="50" s="1"/>
  <c r="H19" i="50"/>
  <c r="I19" i="50" s="1"/>
  <c r="H5" i="14" a="1"/>
  <c r="H10" i="32"/>
  <c r="I10" i="32" s="1"/>
  <c r="H18" i="32"/>
  <c r="I18" i="32" s="1"/>
  <c r="H26" i="32"/>
  <c r="I26" i="32" s="1"/>
  <c r="H22" i="32"/>
  <c r="I22" i="32" s="1"/>
  <c r="H16" i="32"/>
  <c r="I16" i="32" s="1"/>
  <c r="H30" i="32"/>
  <c r="I30" i="32" s="1"/>
  <c r="H8" i="32"/>
  <c r="I8" i="32" s="1"/>
  <c r="H40" i="32"/>
  <c r="I40" i="32" s="1"/>
  <c r="H36" i="32"/>
  <c r="I36" i="32" s="1"/>
  <c r="H29" i="32"/>
  <c r="I29" i="32" s="1"/>
  <c r="H21" i="32"/>
  <c r="I21" i="32" s="1"/>
  <c r="H35" i="32"/>
  <c r="I35" i="32" s="1"/>
  <c r="H17" i="32"/>
  <c r="I17" i="32" s="1"/>
  <c r="H43" i="32"/>
  <c r="I43" i="32" s="1"/>
  <c r="H7" i="32"/>
  <c r="I7" i="32" s="1"/>
  <c r="H41" i="32"/>
  <c r="I41" i="32" s="1"/>
  <c r="H39" i="32"/>
  <c r="I39" i="32" s="1"/>
  <c r="H16" i="35"/>
  <c r="I16" i="35" s="1"/>
  <c r="H10" i="35"/>
  <c r="I10" i="35" s="1"/>
  <c r="H27" i="35"/>
  <c r="I27" i="35" s="1"/>
  <c r="H8" i="35"/>
  <c r="I8" i="35" s="1"/>
  <c r="H12" i="35"/>
  <c r="I12" i="35" s="1"/>
  <c r="H42" i="35"/>
  <c r="I42" i="35" s="1"/>
  <c r="H40" i="35"/>
  <c r="I40" i="35" s="1"/>
  <c r="H26" i="35"/>
  <c r="I26" i="35" s="1"/>
  <c r="H35" i="35"/>
  <c r="I35" i="35" s="1"/>
  <c r="H6" i="41"/>
  <c r="I6" i="41" s="1"/>
  <c r="H25" i="41"/>
  <c r="I25" i="41" s="1"/>
  <c r="H17" i="41"/>
  <c r="I17" i="41" s="1"/>
  <c r="H9" i="41"/>
  <c r="I9" i="41" s="1"/>
  <c r="H32" i="41"/>
  <c r="I32" i="41" s="1"/>
  <c r="H24" i="41"/>
  <c r="I24" i="41" s="1"/>
  <c r="H16" i="41"/>
  <c r="I16" i="41" s="1"/>
  <c r="H8" i="41"/>
  <c r="I8" i="41" s="1"/>
  <c r="H30" i="41"/>
  <c r="I30" i="41" s="1"/>
  <c r="H20" i="41"/>
  <c r="I20" i="41" s="1"/>
  <c r="H10" i="41"/>
  <c r="I10" i="41" s="1"/>
  <c r="H31" i="41"/>
  <c r="I31" i="41" s="1"/>
  <c r="H19" i="41"/>
  <c r="I19" i="41" s="1"/>
  <c r="H5" i="41"/>
  <c r="H27" i="41"/>
  <c r="I27" i="41" s="1"/>
  <c r="H36" i="41"/>
  <c r="I36" i="41" s="1"/>
  <c r="H22" i="41"/>
  <c r="I22" i="41" s="1"/>
  <c r="H18" i="41"/>
  <c r="I18" i="41" s="1"/>
  <c r="H21" i="41"/>
  <c r="I21" i="41" s="1"/>
  <c r="H34" i="41"/>
  <c r="I34" i="41" s="1"/>
  <c r="H29" i="41"/>
  <c r="I29" i="41" s="1"/>
  <c r="H12" i="41"/>
  <c r="I12" i="41" s="1"/>
  <c r="H43" i="41"/>
  <c r="I43" i="41" s="1"/>
  <c r="H19" i="52"/>
  <c r="I19" i="52" s="1"/>
  <c r="H35" i="33"/>
  <c r="I35" i="33" s="1"/>
  <c r="H19" i="33"/>
  <c r="I19" i="33" s="1"/>
  <c r="H11" i="33"/>
  <c r="I11" i="33" s="1"/>
  <c r="H21" i="33"/>
  <c r="I21" i="33" s="1"/>
  <c r="H41" i="33"/>
  <c r="I41" i="33" s="1"/>
  <c r="H37" i="33"/>
  <c r="I37" i="33" s="1"/>
  <c r="H23" i="33"/>
  <c r="I23" i="33" s="1"/>
  <c r="H9" i="33"/>
  <c r="I9" i="33" s="1"/>
  <c r="H33" i="33"/>
  <c r="I33" i="33" s="1"/>
  <c r="H15" i="33"/>
  <c r="I15" i="33" s="1"/>
  <c r="H6" i="33"/>
  <c r="I6" i="33" s="1"/>
  <c r="H14" i="33"/>
  <c r="I14" i="33" s="1"/>
  <c r="H38" i="33"/>
  <c r="I38" i="33" s="1"/>
  <c r="H10" i="33"/>
  <c r="I10" i="33" s="1"/>
  <c r="H20" i="33"/>
  <c r="I20" i="33" s="1"/>
  <c r="H42" i="33"/>
  <c r="I42" i="33" s="1"/>
  <c r="H28" i="33"/>
  <c r="I28" i="33" s="1"/>
  <c r="H8" i="33"/>
  <c r="I8" i="33" s="1"/>
  <c r="H36" i="33"/>
  <c r="I36" i="33" s="1"/>
  <c r="H12" i="33"/>
  <c r="I12" i="33" s="1"/>
  <c r="H34" i="33"/>
  <c r="I34" i="33" s="1"/>
  <c r="H24" i="33"/>
  <c r="I24" i="33" s="1"/>
  <c r="H6" i="39"/>
  <c r="I6" i="39" s="1"/>
  <c r="H14" i="39"/>
  <c r="I14" i="39" s="1"/>
  <c r="H27" i="39"/>
  <c r="I27" i="39" s="1"/>
  <c r="H42" i="39"/>
  <c r="I42" i="39" s="1"/>
  <c r="H33" i="42"/>
  <c r="I33" i="42" s="1"/>
  <c r="H28" i="42"/>
  <c r="I28" i="42" s="1"/>
  <c r="H6" i="42"/>
  <c r="I6" i="42" s="1"/>
  <c r="H22" i="42"/>
  <c r="I22" i="42" s="1"/>
  <c r="H30" i="42"/>
  <c r="I30" i="42" s="1"/>
  <c r="H39" i="30"/>
  <c r="I39" i="30" s="1"/>
  <c r="H15" i="30"/>
  <c r="I15" i="30" s="1"/>
  <c r="H14" i="40"/>
  <c r="I14" i="40" s="1"/>
  <c r="H33" i="40"/>
  <c r="I33" i="40" s="1"/>
  <c r="H42" i="40"/>
  <c r="I42" i="40" s="1"/>
  <c r="H28" i="40"/>
  <c r="I28" i="40" s="1"/>
  <c r="H6" i="40"/>
  <c r="I6" i="40" s="1"/>
  <c r="H41" i="40"/>
  <c r="I41" i="40" s="1"/>
  <c r="H19" i="40"/>
  <c r="I19" i="40" s="1"/>
  <c r="H10" i="40"/>
  <c r="I10" i="40" s="1"/>
  <c r="H5" i="22"/>
  <c r="H20" i="22"/>
  <c r="I20" i="22" s="1"/>
  <c r="H32" i="22"/>
  <c r="I32" i="22" s="1"/>
  <c r="H41" i="22"/>
  <c r="I41" i="22" s="1"/>
  <c r="H27" i="22"/>
  <c r="I27" i="22" s="1"/>
  <c r="H20" i="25"/>
  <c r="I20" i="25" s="1"/>
  <c r="H18" i="25"/>
  <c r="I18" i="25" s="1"/>
  <c r="H30" i="25"/>
  <c r="I30" i="25" s="1"/>
  <c r="H24" i="25"/>
  <c r="I24" i="25" s="1"/>
  <c r="H38" i="25"/>
  <c r="I38" i="25" s="1"/>
  <c r="H16" i="25"/>
  <c r="I16" i="25" s="1"/>
  <c r="H32" i="25"/>
  <c r="I32" i="25" s="1"/>
  <c r="H14" i="25"/>
  <c r="I14" i="25" s="1"/>
  <c r="H42" i="25"/>
  <c r="I42" i="25" s="1"/>
  <c r="H22" i="25"/>
  <c r="I22" i="25" s="1"/>
  <c r="H25" i="25"/>
  <c r="I25" i="25" s="1"/>
  <c r="H17" i="25"/>
  <c r="I17" i="25" s="1"/>
  <c r="H27" i="25"/>
  <c r="I27" i="25" s="1"/>
  <c r="H13" i="25"/>
  <c r="I13" i="25" s="1"/>
  <c r="H29" i="25"/>
  <c r="I29" i="25" s="1"/>
  <c r="H15" i="25"/>
  <c r="I15" i="25" s="1"/>
  <c r="H11" i="25"/>
  <c r="I11" i="25" s="1"/>
  <c r="H19" i="25"/>
  <c r="I19" i="25" s="1"/>
  <c r="H37" i="25"/>
  <c r="I37" i="25" s="1"/>
  <c r="H21" i="25"/>
  <c r="I21" i="25" s="1"/>
  <c r="H5" i="25"/>
  <c r="G44" i="27"/>
  <c r="H5" i="27" a="1"/>
  <c r="G44" i="16"/>
  <c r="H5" i="16" a="1"/>
  <c r="G44" i="13"/>
  <c r="H5" i="13" a="1"/>
  <c r="H5" i="49" a="1"/>
  <c r="G44" i="49"/>
  <c r="H5" i="48" a="1"/>
  <c r="G44" i="48"/>
  <c r="H41" i="52" l="1"/>
  <c r="I41" i="52" s="1"/>
  <c r="H43" i="25"/>
  <c r="I43" i="25" s="1"/>
  <c r="H26" i="25"/>
  <c r="I26" i="25" s="1"/>
  <c r="H23" i="22"/>
  <c r="I23" i="22" s="1"/>
  <c r="H5" i="40"/>
  <c r="H43" i="40"/>
  <c r="I43" i="40" s="1"/>
  <c r="H34" i="42"/>
  <c r="I34" i="42" s="1"/>
  <c r="H33" i="36"/>
  <c r="I33" i="36" s="1"/>
  <c r="H32" i="33"/>
  <c r="I32" i="33" s="1"/>
  <c r="H13" i="33"/>
  <c r="I13" i="33" s="1"/>
  <c r="H27" i="33"/>
  <c r="I27" i="33" s="1"/>
  <c r="H26" i="41"/>
  <c r="I26" i="41" s="1"/>
  <c r="H11" i="41"/>
  <c r="I11" i="41" s="1"/>
  <c r="H42" i="41"/>
  <c r="I42" i="41" s="1"/>
  <c r="H41" i="41"/>
  <c r="I41" i="41" s="1"/>
  <c r="H33" i="35"/>
  <c r="I33" i="35" s="1"/>
  <c r="K33" i="35" s="1"/>
  <c r="H23" i="32"/>
  <c r="I23" i="32" s="1"/>
  <c r="H20" i="32"/>
  <c r="I20" i="32" s="1"/>
  <c r="H5" i="50"/>
  <c r="H41" i="50"/>
  <c r="I41" i="50" s="1"/>
  <c r="H16" i="50"/>
  <c r="I16" i="50" s="1"/>
  <c r="H27" i="21"/>
  <c r="I27" i="21" s="1"/>
  <c r="H16" i="21"/>
  <c r="I16" i="21" s="1"/>
  <c r="H32" i="19"/>
  <c r="I32" i="19" s="1"/>
  <c r="K32" i="19" s="1"/>
  <c r="H15" i="19"/>
  <c r="I15" i="19" s="1"/>
  <c r="H27" i="26"/>
  <c r="I27" i="26" s="1"/>
  <c r="H6" i="26"/>
  <c r="I6" i="26" s="1"/>
  <c r="H15" i="24"/>
  <c r="I15" i="24" s="1"/>
  <c r="H37" i="24"/>
  <c r="I37" i="24" s="1"/>
  <c r="H22" i="24"/>
  <c r="I22" i="24" s="1"/>
  <c r="H26" i="24"/>
  <c r="I26" i="24" s="1"/>
  <c r="H43" i="28"/>
  <c r="I43" i="28" s="1"/>
  <c r="H5" i="28"/>
  <c r="H29" i="37"/>
  <c r="I29" i="37" s="1"/>
  <c r="H36" i="37"/>
  <c r="I36" i="37" s="1"/>
  <c r="H10" i="37"/>
  <c r="I10" i="37" s="1"/>
  <c r="H16" i="37"/>
  <c r="I16" i="37" s="1"/>
  <c r="H5" i="8"/>
  <c r="H25" i="8"/>
  <c r="I25" i="8" s="1"/>
  <c r="H22" i="8"/>
  <c r="I22" i="8" s="1"/>
  <c r="K22" i="8" s="1"/>
  <c r="H15" i="26"/>
  <c r="I15" i="26" s="1"/>
  <c r="H40" i="26"/>
  <c r="I40" i="26" s="1"/>
  <c r="H30" i="40"/>
  <c r="I30" i="40" s="1"/>
  <c r="H26" i="40"/>
  <c r="I26" i="40" s="1"/>
  <c r="H27" i="52"/>
  <c r="I27" i="52" s="1"/>
  <c r="H19" i="26"/>
  <c r="I19" i="26" s="1"/>
  <c r="H32" i="26"/>
  <c r="I32" i="26" s="1"/>
  <c r="H20" i="44"/>
  <c r="I20" i="44" s="1"/>
  <c r="K20" i="44" s="1"/>
  <c r="H27" i="40"/>
  <c r="I27" i="40" s="1"/>
  <c r="H23" i="40"/>
  <c r="I23" i="40" s="1"/>
  <c r="H7" i="52"/>
  <c r="I7" i="52" s="1"/>
  <c r="H37" i="26"/>
  <c r="I37" i="26" s="1"/>
  <c r="H16" i="26"/>
  <c r="I16" i="26" s="1"/>
  <c r="H16" i="44"/>
  <c r="I16" i="44" s="1"/>
  <c r="K16" i="44" s="1"/>
  <c r="H33" i="26"/>
  <c r="I33" i="26" s="1"/>
  <c r="H11" i="52"/>
  <c r="I11" i="52" s="1"/>
  <c r="K11" i="52" s="1"/>
  <c r="H26" i="26"/>
  <c r="I26" i="26" s="1"/>
  <c r="H25" i="26"/>
  <c r="I25" i="26" s="1"/>
  <c r="H18" i="26"/>
  <c r="I18" i="26" s="1"/>
  <c r="H13" i="51"/>
  <c r="I13" i="51" s="1"/>
  <c r="H11" i="22"/>
  <c r="I11" i="22" s="1"/>
  <c r="H36" i="22"/>
  <c r="I36" i="22" s="1"/>
  <c r="H38" i="40"/>
  <c r="I38" i="40" s="1"/>
  <c r="H21" i="40"/>
  <c r="I21" i="40" s="1"/>
  <c r="K21" i="40" s="1"/>
  <c r="H14" i="42"/>
  <c r="I14" i="42" s="1"/>
  <c r="K14" i="42" s="1"/>
  <c r="H23" i="42"/>
  <c r="I23" i="42" s="1"/>
  <c r="H21" i="39"/>
  <c r="I21" i="39" s="1"/>
  <c r="K21" i="39" s="1"/>
  <c r="H43" i="39"/>
  <c r="I43" i="39" s="1"/>
  <c r="H10" i="36"/>
  <c r="I10" i="36" s="1"/>
  <c r="H16" i="33"/>
  <c r="I16" i="33" s="1"/>
  <c r="H29" i="33"/>
  <c r="I29" i="33" s="1"/>
  <c r="H7" i="33"/>
  <c r="I7" i="33" s="1"/>
  <c r="K7" i="33" s="1"/>
  <c r="H28" i="52"/>
  <c r="I28" i="52" s="1"/>
  <c r="H38" i="41"/>
  <c r="I38" i="41" s="1"/>
  <c r="H28" i="41"/>
  <c r="I28" i="41" s="1"/>
  <c r="K28" i="41" s="1"/>
  <c r="H35" i="41"/>
  <c r="I35" i="41" s="1"/>
  <c r="H33" i="41"/>
  <c r="I33" i="41" s="1"/>
  <c r="H28" i="35"/>
  <c r="I28" i="35" s="1"/>
  <c r="H27" i="32"/>
  <c r="I27" i="32" s="1"/>
  <c r="H31" i="32"/>
  <c r="I31" i="32" s="1"/>
  <c r="H6" i="32"/>
  <c r="I6" i="32" s="1"/>
  <c r="H12" i="32"/>
  <c r="I12" i="32" s="1"/>
  <c r="H37" i="29"/>
  <c r="I37" i="29" s="1"/>
  <c r="H31" i="29"/>
  <c r="I31" i="29" s="1"/>
  <c r="H32" i="29"/>
  <c r="I32" i="29" s="1"/>
  <c r="H18" i="29"/>
  <c r="I18" i="29" s="1"/>
  <c r="H26" i="50"/>
  <c r="I26" i="50" s="1"/>
  <c r="H10" i="50"/>
  <c r="I10" i="50" s="1"/>
  <c r="H6" i="50"/>
  <c r="I6" i="50" s="1"/>
  <c r="K6" i="50" s="1"/>
  <c r="H9" i="21"/>
  <c r="I9" i="21" s="1"/>
  <c r="H15" i="21"/>
  <c r="I15" i="21" s="1"/>
  <c r="K15" i="21" s="1"/>
  <c r="H38" i="21"/>
  <c r="I38" i="21" s="1"/>
  <c r="H8" i="19"/>
  <c r="I8" i="19" s="1"/>
  <c r="H31" i="19"/>
  <c r="I31" i="19" s="1"/>
  <c r="H35" i="26"/>
  <c r="I35" i="26" s="1"/>
  <c r="H38" i="26"/>
  <c r="I38" i="26" s="1"/>
  <c r="K38" i="26" s="1"/>
  <c r="H7" i="28"/>
  <c r="I7" i="28" s="1"/>
  <c r="K7" i="28" s="1"/>
  <c r="H28" i="28"/>
  <c r="I28" i="28" s="1"/>
  <c r="H43" i="20"/>
  <c r="I43" i="20" s="1"/>
  <c r="K43" i="20" s="1"/>
  <c r="H36" i="20"/>
  <c r="I36" i="20" s="1"/>
  <c r="H24" i="8"/>
  <c r="I24" i="8" s="1"/>
  <c r="H17" i="8"/>
  <c r="I17" i="8" s="1"/>
  <c r="H20" i="8"/>
  <c r="I20" i="8" s="1"/>
  <c r="H13" i="29"/>
  <c r="I13" i="29" s="1"/>
  <c r="K13" i="29" s="1"/>
  <c r="H30" i="29"/>
  <c r="I30" i="29" s="1"/>
  <c r="H6" i="51"/>
  <c r="I6" i="51" s="1"/>
  <c r="H23" i="29"/>
  <c r="I23" i="29" s="1"/>
  <c r="H26" i="29"/>
  <c r="I26" i="29" s="1"/>
  <c r="H26" i="51"/>
  <c r="I26" i="51" s="1"/>
  <c r="H36" i="29"/>
  <c r="I36" i="29" s="1"/>
  <c r="H29" i="51"/>
  <c r="I29" i="51" s="1"/>
  <c r="K29" i="51" s="1"/>
  <c r="H37" i="39"/>
  <c r="I37" i="39" s="1"/>
  <c r="K37" i="39" s="1"/>
  <c r="H39" i="29"/>
  <c r="I39" i="29" s="1"/>
  <c r="K39" i="29" s="1"/>
  <c r="H19" i="29"/>
  <c r="I19" i="29" s="1"/>
  <c r="H42" i="29"/>
  <c r="I42" i="29" s="1"/>
  <c r="K42" i="29" s="1"/>
  <c r="H20" i="29"/>
  <c r="I20" i="29" s="1"/>
  <c r="H7" i="22"/>
  <c r="I7" i="22" s="1"/>
  <c r="H28" i="22"/>
  <c r="I28" i="22" s="1"/>
  <c r="H36" i="42"/>
  <c r="I36" i="42" s="1"/>
  <c r="H8" i="42"/>
  <c r="I8" i="42" s="1"/>
  <c r="K8" i="42" s="1"/>
  <c r="H30" i="39"/>
  <c r="I30" i="39" s="1"/>
  <c r="K30" i="39" s="1"/>
  <c r="H17" i="39"/>
  <c r="I17" i="39" s="1"/>
  <c r="H41" i="29"/>
  <c r="I41" i="29" s="1"/>
  <c r="K41" i="29" s="1"/>
  <c r="H27" i="29"/>
  <c r="I27" i="29" s="1"/>
  <c r="H22" i="29"/>
  <c r="I22" i="29" s="1"/>
  <c r="H12" i="29"/>
  <c r="I12" i="29" s="1"/>
  <c r="H41" i="20"/>
  <c r="I41" i="20" s="1"/>
  <c r="H34" i="17"/>
  <c r="I34" i="17" s="1"/>
  <c r="K34" i="17" s="1"/>
  <c r="H25" i="29"/>
  <c r="I25" i="29" s="1"/>
  <c r="K25" i="29" s="1"/>
  <c r="H26" i="39"/>
  <c r="I26" i="39" s="1"/>
  <c r="H40" i="51"/>
  <c r="I40" i="51" s="1"/>
  <c r="K40" i="51" s="1"/>
  <c r="H19" i="51"/>
  <c r="I19" i="51" s="1"/>
  <c r="H43" i="22"/>
  <c r="I43" i="22" s="1"/>
  <c r="H12" i="22"/>
  <c r="I12" i="22" s="1"/>
  <c r="H12" i="42"/>
  <c r="I12" i="42" s="1"/>
  <c r="H24" i="42"/>
  <c r="I24" i="42" s="1"/>
  <c r="K24" i="42" s="1"/>
  <c r="H10" i="39"/>
  <c r="I10" i="39" s="1"/>
  <c r="K10" i="39" s="1"/>
  <c r="H25" i="39"/>
  <c r="I25" i="39" s="1"/>
  <c r="H10" i="29"/>
  <c r="I10" i="29" s="1"/>
  <c r="K10" i="29" s="1"/>
  <c r="H15" i="29"/>
  <c r="I15" i="29" s="1"/>
  <c r="H38" i="29"/>
  <c r="I38" i="29" s="1"/>
  <c r="H34" i="29"/>
  <c r="I34" i="29" s="1"/>
  <c r="H15" i="20"/>
  <c r="I15" i="20" s="1"/>
  <c r="H20" i="17"/>
  <c r="I20" i="17" s="1"/>
  <c r="K20" i="17" s="1"/>
  <c r="H37" i="51"/>
  <c r="I37" i="51" s="1"/>
  <c r="K37" i="51" s="1"/>
  <c r="H35" i="22"/>
  <c r="I35" i="22" s="1"/>
  <c r="H6" i="22"/>
  <c r="I6" i="22" s="1"/>
  <c r="K6" i="22" s="1"/>
  <c r="H42" i="42"/>
  <c r="I42" i="42" s="1"/>
  <c r="K42" i="42" s="1"/>
  <c r="H40" i="42"/>
  <c r="I40" i="42" s="1"/>
  <c r="H38" i="39"/>
  <c r="I38" i="39" s="1"/>
  <c r="H33" i="39"/>
  <c r="I33" i="39" s="1"/>
  <c r="H15" i="32"/>
  <c r="I15" i="32" s="1"/>
  <c r="K15" i="32" s="1"/>
  <c r="H14" i="32"/>
  <c r="I14" i="32" s="1"/>
  <c r="K14" i="32" s="1"/>
  <c r="H5" i="32"/>
  <c r="H5" i="29"/>
  <c r="H29" i="29"/>
  <c r="I29" i="29" s="1"/>
  <c r="H16" i="29"/>
  <c r="I16" i="29" s="1"/>
  <c r="H24" i="29"/>
  <c r="I24" i="29" s="1"/>
  <c r="H28" i="50"/>
  <c r="I28" i="50" s="1"/>
  <c r="H11" i="50"/>
  <c r="I11" i="50" s="1"/>
  <c r="K11" i="50" s="1"/>
  <c r="H23" i="50"/>
  <c r="I23" i="50" s="1"/>
  <c r="K23" i="50" s="1"/>
  <c r="H17" i="26"/>
  <c r="I17" i="26" s="1"/>
  <c r="H24" i="26"/>
  <c r="I24" i="26" s="1"/>
  <c r="K24" i="26" s="1"/>
  <c r="H14" i="20"/>
  <c r="I14" i="20" s="1"/>
  <c r="H11" i="29"/>
  <c r="I11" i="29" s="1"/>
  <c r="H15" i="51"/>
  <c r="I15" i="51" s="1"/>
  <c r="H9" i="22"/>
  <c r="I9" i="22" s="1"/>
  <c r="H8" i="22"/>
  <c r="I8" i="22" s="1"/>
  <c r="K8" i="22" s="1"/>
  <c r="H29" i="42"/>
  <c r="I29" i="42" s="1"/>
  <c r="K29" i="42" s="1"/>
  <c r="H17" i="42"/>
  <c r="I17" i="42" s="1"/>
  <c r="H13" i="39"/>
  <c r="I13" i="39" s="1"/>
  <c r="H41" i="39"/>
  <c r="I41" i="39" s="1"/>
  <c r="H25" i="32"/>
  <c r="I25" i="32" s="1"/>
  <c r="H33" i="32"/>
  <c r="I33" i="32" s="1"/>
  <c r="H24" i="32"/>
  <c r="I24" i="32" s="1"/>
  <c r="H32" i="32"/>
  <c r="I32" i="32" s="1"/>
  <c r="K32" i="32" s="1"/>
  <c r="H9" i="29"/>
  <c r="I9" i="29" s="1"/>
  <c r="K9" i="29" s="1"/>
  <c r="H33" i="29"/>
  <c r="I33" i="29" s="1"/>
  <c r="H6" i="29"/>
  <c r="I6" i="29" s="1"/>
  <c r="K6" i="29" s="1"/>
  <c r="H14" i="29"/>
  <c r="I14" i="29" s="1"/>
  <c r="H40" i="20"/>
  <c r="I40" i="20" s="1"/>
  <c r="H20" i="43"/>
  <c r="I20" i="43" s="1"/>
  <c r="H8" i="17"/>
  <c r="I8" i="17" s="1"/>
  <c r="H25" i="19"/>
  <c r="I25" i="19" s="1"/>
  <c r="H42" i="19"/>
  <c r="I42" i="19" s="1"/>
  <c r="H41" i="28"/>
  <c r="I41" i="28" s="1"/>
  <c r="H18" i="22"/>
  <c r="I18" i="22" s="1"/>
  <c r="H39" i="40"/>
  <c r="I39" i="40" s="1"/>
  <c r="K39" i="40" s="1"/>
  <c r="H5" i="39"/>
  <c r="H8" i="39"/>
  <c r="I8" i="39" s="1"/>
  <c r="H18" i="50"/>
  <c r="I18" i="50" s="1"/>
  <c r="H14" i="50"/>
  <c r="I14" i="50" s="1"/>
  <c r="K14" i="50" s="1"/>
  <c r="H40" i="21"/>
  <c r="I40" i="21" s="1"/>
  <c r="H26" i="19"/>
  <c r="I26" i="19" s="1"/>
  <c r="H13" i="28"/>
  <c r="I13" i="28" s="1"/>
  <c r="K13" i="28" s="1"/>
  <c r="H30" i="28"/>
  <c r="I30" i="28" s="1"/>
  <c r="H17" i="20"/>
  <c r="I17" i="20" s="1"/>
  <c r="H18" i="20"/>
  <c r="I18" i="20" s="1"/>
  <c r="H7" i="17"/>
  <c r="I7" i="17" s="1"/>
  <c r="H32" i="44"/>
  <c r="I32" i="44" s="1"/>
  <c r="K32" i="44" s="1"/>
  <c r="H33" i="51"/>
  <c r="I33" i="51" s="1"/>
  <c r="K33" i="51" s="1"/>
  <c r="H15" i="22"/>
  <c r="I15" i="22" s="1"/>
  <c r="H42" i="22"/>
  <c r="I42" i="22" s="1"/>
  <c r="K42" i="22" s="1"/>
  <c r="H31" i="40"/>
  <c r="I31" i="40" s="1"/>
  <c r="H28" i="39"/>
  <c r="I28" i="39" s="1"/>
  <c r="H39" i="39"/>
  <c r="I39" i="39" s="1"/>
  <c r="H12" i="31"/>
  <c r="I12" i="31" s="1"/>
  <c r="K12" i="31" s="1"/>
  <c r="H7" i="35"/>
  <c r="I7" i="35" s="1"/>
  <c r="K7" i="35" s="1"/>
  <c r="H42" i="28"/>
  <c r="I42" i="28" s="1"/>
  <c r="K42" i="28" s="1"/>
  <c r="H10" i="20"/>
  <c r="I10" i="20" s="1"/>
  <c r="H18" i="51"/>
  <c r="I18" i="51" s="1"/>
  <c r="K18" i="51" s="1"/>
  <c r="H7" i="25"/>
  <c r="I7" i="25" s="1"/>
  <c r="H33" i="25"/>
  <c r="I33" i="25" s="1"/>
  <c r="K33" i="25" s="1"/>
  <c r="H8" i="25"/>
  <c r="I8" i="25" s="1"/>
  <c r="H13" i="22"/>
  <c r="I13" i="22" s="1"/>
  <c r="K13" i="22" s="1"/>
  <c r="H34" i="40"/>
  <c r="I34" i="40" s="1"/>
  <c r="K34" i="40" s="1"/>
  <c r="H35" i="31"/>
  <c r="I35" i="31" s="1"/>
  <c r="K35" i="31" s="1"/>
  <c r="H14" i="21"/>
  <c r="I14" i="21" s="1"/>
  <c r="H8" i="40"/>
  <c r="I8" i="40" s="1"/>
  <c r="K8" i="40" s="1"/>
  <c r="H34" i="50"/>
  <c r="I34" i="50" s="1"/>
  <c r="H34" i="20"/>
  <c r="I34" i="20" s="1"/>
  <c r="H20" i="40"/>
  <c r="I20" i="40" s="1"/>
  <c r="H5" i="20"/>
  <c r="H31" i="17"/>
  <c r="I31" i="17" s="1"/>
  <c r="K31" i="17" s="1"/>
  <c r="H39" i="35"/>
  <c r="I39" i="35" s="1"/>
  <c r="H5" i="21"/>
  <c r="H43" i="19"/>
  <c r="I43" i="19" s="1"/>
  <c r="K43" i="19" s="1"/>
  <c r="H32" i="51"/>
  <c r="I32" i="51" s="1"/>
  <c r="H35" i="25"/>
  <c r="I35" i="25" s="1"/>
  <c r="H41" i="25"/>
  <c r="I41" i="25" s="1"/>
  <c r="H36" i="25"/>
  <c r="I36" i="25" s="1"/>
  <c r="H21" i="22"/>
  <c r="I21" i="22" s="1"/>
  <c r="H10" i="22"/>
  <c r="I10" i="22" s="1"/>
  <c r="K10" i="22" s="1"/>
  <c r="H9" i="40"/>
  <c r="I9" i="40" s="1"/>
  <c r="H18" i="39"/>
  <c r="I18" i="39" s="1"/>
  <c r="K18" i="39" s="1"/>
  <c r="H16" i="39"/>
  <c r="I16" i="39" s="1"/>
  <c r="H21" i="31"/>
  <c r="I21" i="31" s="1"/>
  <c r="H43" i="35"/>
  <c r="I43" i="35" s="1"/>
  <c r="H22" i="50"/>
  <c r="I22" i="50" s="1"/>
  <c r="H29" i="21"/>
  <c r="I29" i="21" s="1"/>
  <c r="K29" i="21" s="1"/>
  <c r="H36" i="21"/>
  <c r="I36" i="21" s="1"/>
  <c r="H10" i="21"/>
  <c r="I10" i="21" s="1"/>
  <c r="H9" i="19"/>
  <c r="I9" i="19" s="1"/>
  <c r="H10" i="19"/>
  <c r="I10" i="19" s="1"/>
  <c r="H30" i="26"/>
  <c r="I30" i="26" s="1"/>
  <c r="H31" i="28"/>
  <c r="I31" i="28" s="1"/>
  <c r="H21" i="28"/>
  <c r="I21" i="28" s="1"/>
  <c r="H20" i="28"/>
  <c r="I20" i="28" s="1"/>
  <c r="K20" i="28" s="1"/>
  <c r="H33" i="20"/>
  <c r="I33" i="20" s="1"/>
  <c r="K33" i="20" s="1"/>
  <c r="H38" i="20"/>
  <c r="I38" i="20" s="1"/>
  <c r="H9" i="17"/>
  <c r="I9" i="17" s="1"/>
  <c r="K9" i="17" s="1"/>
  <c r="H25" i="44"/>
  <c r="I25" i="44" s="1"/>
  <c r="K25" i="44" s="1"/>
  <c r="H21" i="51"/>
  <c r="I21" i="51" s="1"/>
  <c r="H23" i="25"/>
  <c r="I23" i="25" s="1"/>
  <c r="H6" i="25"/>
  <c r="I6" i="25" s="1"/>
  <c r="H28" i="25"/>
  <c r="I28" i="25" s="1"/>
  <c r="K28" i="25" s="1"/>
  <c r="H29" i="22"/>
  <c r="I29" i="22" s="1"/>
  <c r="K29" i="22" s="1"/>
  <c r="H40" i="12"/>
  <c r="I40" i="12" s="1"/>
  <c r="H25" i="40"/>
  <c r="I25" i="40" s="1"/>
  <c r="K25" i="40" s="1"/>
  <c r="H16" i="40"/>
  <c r="I16" i="40" s="1"/>
  <c r="H11" i="42"/>
  <c r="I11" i="42" s="1"/>
  <c r="K11" i="42" s="1"/>
  <c r="H34" i="39"/>
  <c r="I34" i="39" s="1"/>
  <c r="H24" i="39"/>
  <c r="I24" i="39" s="1"/>
  <c r="K24" i="39" s="1"/>
  <c r="H39" i="31"/>
  <c r="I39" i="31" s="1"/>
  <c r="K39" i="31" s="1"/>
  <c r="H20" i="35"/>
  <c r="I20" i="35" s="1"/>
  <c r="K20" i="35" s="1"/>
  <c r="H13" i="32"/>
  <c r="I13" i="32" s="1"/>
  <c r="H42" i="32"/>
  <c r="I42" i="32" s="1"/>
  <c r="K42" i="32" s="1"/>
  <c r="H17" i="29"/>
  <c r="I17" i="29" s="1"/>
  <c r="H40" i="29"/>
  <c r="I40" i="29" s="1"/>
  <c r="H9" i="50"/>
  <c r="I9" i="50" s="1"/>
  <c r="H38" i="50"/>
  <c r="I38" i="50" s="1"/>
  <c r="H13" i="21"/>
  <c r="I13" i="21" s="1"/>
  <c r="K13" i="21" s="1"/>
  <c r="H32" i="21"/>
  <c r="I32" i="21" s="1"/>
  <c r="K32" i="21" s="1"/>
  <c r="H6" i="21"/>
  <c r="I6" i="21" s="1"/>
  <c r="H13" i="19"/>
  <c r="I13" i="19" s="1"/>
  <c r="K13" i="19" s="1"/>
  <c r="H36" i="19"/>
  <c r="I36" i="19" s="1"/>
  <c r="K36" i="19" s="1"/>
  <c r="H14" i="26"/>
  <c r="I14" i="26" s="1"/>
  <c r="K14" i="26" s="1"/>
  <c r="H17" i="28"/>
  <c r="I17" i="28" s="1"/>
  <c r="H29" i="28"/>
  <c r="I29" i="28" s="1"/>
  <c r="H10" i="28"/>
  <c r="I10" i="28" s="1"/>
  <c r="K10" i="28" s="1"/>
  <c r="H37" i="20"/>
  <c r="I37" i="20" s="1"/>
  <c r="K37" i="20" s="1"/>
  <c r="H22" i="20"/>
  <c r="I22" i="20" s="1"/>
  <c r="H17" i="17"/>
  <c r="I17" i="17" s="1"/>
  <c r="K17" i="17" s="1"/>
  <c r="H31" i="8"/>
  <c r="I31" i="8" s="1"/>
  <c r="H23" i="44"/>
  <c r="I23" i="44" s="1"/>
  <c r="K23" i="44" s="1"/>
  <c r="H19" i="39"/>
  <c r="I19" i="39" s="1"/>
  <c r="H11" i="39"/>
  <c r="I11" i="39" s="1"/>
  <c r="H35" i="51"/>
  <c r="I35" i="51" s="1"/>
  <c r="K35" i="51" s="1"/>
  <c r="H37" i="22"/>
  <c r="I37" i="22" s="1"/>
  <c r="K37" i="22" s="1"/>
  <c r="H35" i="40"/>
  <c r="I35" i="40" s="1"/>
  <c r="H37" i="40"/>
  <c r="I37" i="40" s="1"/>
  <c r="K37" i="40" s="1"/>
  <c r="H24" i="40"/>
  <c r="I24" i="40" s="1"/>
  <c r="H15" i="39"/>
  <c r="I15" i="39" s="1"/>
  <c r="H32" i="39"/>
  <c r="I32" i="39" s="1"/>
  <c r="H28" i="31"/>
  <c r="I28" i="31" s="1"/>
  <c r="H5" i="19"/>
  <c r="I5" i="19" s="1"/>
  <c r="H27" i="19"/>
  <c r="I27" i="19" s="1"/>
  <c r="K27" i="19" s="1"/>
  <c r="H28" i="19"/>
  <c r="I28" i="19" s="1"/>
  <c r="H19" i="28"/>
  <c r="I19" i="28" s="1"/>
  <c r="K19" i="28" s="1"/>
  <c r="H37" i="28"/>
  <c r="I37" i="28" s="1"/>
  <c r="H40" i="28"/>
  <c r="I40" i="28" s="1"/>
  <c r="H11" i="20"/>
  <c r="I11" i="20" s="1"/>
  <c r="H6" i="20"/>
  <c r="I6" i="20" s="1"/>
  <c r="H25" i="17"/>
  <c r="I25" i="17" s="1"/>
  <c r="K25" i="17" s="1"/>
  <c r="H27" i="51"/>
  <c r="I27" i="51" s="1"/>
  <c r="H39" i="25"/>
  <c r="I39" i="25" s="1"/>
  <c r="H34" i="25"/>
  <c r="I34" i="25" s="1"/>
  <c r="K34" i="25" s="1"/>
  <c r="H12" i="25"/>
  <c r="I12" i="25" s="1"/>
  <c r="H40" i="22"/>
  <c r="I40" i="22" s="1"/>
  <c r="K40" i="22" s="1"/>
  <c r="H22" i="40"/>
  <c r="I22" i="40" s="1"/>
  <c r="H12" i="40"/>
  <c r="I12" i="40" s="1"/>
  <c r="H32" i="40"/>
  <c r="I32" i="40" s="1"/>
  <c r="K32" i="40" s="1"/>
  <c r="H35" i="39"/>
  <c r="I35" i="39" s="1"/>
  <c r="K35" i="39" s="1"/>
  <c r="H9" i="39"/>
  <c r="I9" i="39" s="1"/>
  <c r="H5" i="35"/>
  <c r="I5" i="35" s="1"/>
  <c r="H34" i="35"/>
  <c r="I34" i="35" s="1"/>
  <c r="H8" i="50"/>
  <c r="I8" i="50" s="1"/>
  <c r="H15" i="50"/>
  <c r="I15" i="50" s="1"/>
  <c r="H25" i="21"/>
  <c r="I25" i="21" s="1"/>
  <c r="K25" i="21" s="1"/>
  <c r="H24" i="21"/>
  <c r="I24" i="21" s="1"/>
  <c r="K24" i="21" s="1"/>
  <c r="H40" i="19"/>
  <c r="I40" i="19" s="1"/>
  <c r="K40" i="19" s="1"/>
  <c r="H41" i="19"/>
  <c r="I41" i="19" s="1"/>
  <c r="H20" i="19"/>
  <c r="I20" i="19" s="1"/>
  <c r="K20" i="19" s="1"/>
  <c r="H33" i="28"/>
  <c r="I33" i="28" s="1"/>
  <c r="H38" i="28"/>
  <c r="I38" i="28" s="1"/>
  <c r="H32" i="28"/>
  <c r="I32" i="28" s="1"/>
  <c r="H25" i="20"/>
  <c r="I25" i="20" s="1"/>
  <c r="H30" i="20"/>
  <c r="I30" i="20" s="1"/>
  <c r="K30" i="20" s="1"/>
  <c r="H38" i="17"/>
  <c r="I38" i="17" s="1"/>
  <c r="H8" i="28"/>
  <c r="I8" i="28" s="1"/>
  <c r="H9" i="20"/>
  <c r="I9" i="20" s="1"/>
  <c r="K9" i="20" s="1"/>
  <c r="H32" i="20"/>
  <c r="I32" i="20" s="1"/>
  <c r="H12" i="17"/>
  <c r="I12" i="17" s="1"/>
  <c r="H31" i="25"/>
  <c r="I31" i="25" s="1"/>
  <c r="K31" i="25" s="1"/>
  <c r="H10" i="25"/>
  <c r="I10" i="25" s="1"/>
  <c r="H17" i="22"/>
  <c r="I17" i="22" s="1"/>
  <c r="K17" i="22" s="1"/>
  <c r="H9" i="28"/>
  <c r="I9" i="28" s="1"/>
  <c r="K9" i="28" s="1"/>
  <c r="H23" i="20"/>
  <c r="I23" i="20" s="1"/>
  <c r="H24" i="17"/>
  <c r="I24" i="17" s="1"/>
  <c r="K24" i="17" s="1"/>
  <c r="H8" i="51"/>
  <c r="I8" i="51" s="1"/>
  <c r="H22" i="22"/>
  <c r="I22" i="22" s="1"/>
  <c r="K22" i="22" s="1"/>
  <c r="H18" i="40"/>
  <c r="I18" i="40" s="1"/>
  <c r="H7" i="40"/>
  <c r="I7" i="40" s="1"/>
  <c r="H31" i="39"/>
  <c r="I31" i="39" s="1"/>
  <c r="K31" i="39" s="1"/>
  <c r="H36" i="39"/>
  <c r="I36" i="39" s="1"/>
  <c r="K36" i="39" s="1"/>
  <c r="H11" i="35"/>
  <c r="I11" i="35" s="1"/>
  <c r="H40" i="50"/>
  <c r="I40" i="50" s="1"/>
  <c r="K40" i="50" s="1"/>
  <c r="H32" i="50"/>
  <c r="I32" i="50" s="1"/>
  <c r="H19" i="19"/>
  <c r="I19" i="19" s="1"/>
  <c r="H6" i="19"/>
  <c r="I6" i="19" s="1"/>
  <c r="H26" i="28"/>
  <c r="I26" i="28" s="1"/>
  <c r="H25" i="51"/>
  <c r="I25" i="51" s="1"/>
  <c r="K25" i="51" s="1"/>
  <c r="H9" i="25"/>
  <c r="I9" i="25" s="1"/>
  <c r="K9" i="25" s="1"/>
  <c r="H31" i="22"/>
  <c r="I31" i="22" s="1"/>
  <c r="H14" i="22"/>
  <c r="I14" i="22" s="1"/>
  <c r="K14" i="22" s="1"/>
  <c r="H17" i="40"/>
  <c r="I17" i="40" s="1"/>
  <c r="K17" i="40" s="1"/>
  <c r="H15" i="40"/>
  <c r="I15" i="40" s="1"/>
  <c r="H12" i="39"/>
  <c r="I12" i="39" s="1"/>
  <c r="H7" i="39"/>
  <c r="I7" i="39" s="1"/>
  <c r="H13" i="35"/>
  <c r="I13" i="35" s="1"/>
  <c r="K13" i="35" s="1"/>
  <c r="H29" i="50"/>
  <c r="I29" i="50" s="1"/>
  <c r="K29" i="50" s="1"/>
  <c r="H13" i="50"/>
  <c r="I13" i="50" s="1"/>
  <c r="H33" i="21"/>
  <c r="I33" i="21" s="1"/>
  <c r="K33" i="21" s="1"/>
  <c r="H23" i="21"/>
  <c r="I23" i="21" s="1"/>
  <c r="H33" i="19"/>
  <c r="I33" i="19" s="1"/>
  <c r="H30" i="19"/>
  <c r="I30" i="19" s="1"/>
  <c r="H7" i="26"/>
  <c r="I7" i="26" s="1"/>
  <c r="H23" i="28"/>
  <c r="I23" i="28" s="1"/>
  <c r="K23" i="28" s="1"/>
  <c r="H39" i="20"/>
  <c r="I39" i="20" s="1"/>
  <c r="K39" i="20" s="1"/>
  <c r="H16" i="17"/>
  <c r="I16" i="17" s="1"/>
  <c r="H15" i="17"/>
  <c r="I15" i="17" s="1"/>
  <c r="K15" i="17" s="1"/>
  <c r="H33" i="17"/>
  <c r="I33" i="17" s="1"/>
  <c r="H5" i="51"/>
  <c r="H43" i="51"/>
  <c r="I43" i="51" s="1"/>
  <c r="H17" i="51"/>
  <c r="I17" i="51" s="1"/>
  <c r="K17" i="51" s="1"/>
  <c r="H10" i="51"/>
  <c r="I10" i="51" s="1"/>
  <c r="K10" i="51" s="1"/>
  <c r="H9" i="51"/>
  <c r="I9" i="51" s="1"/>
  <c r="K9" i="51" s="1"/>
  <c r="H30" i="35"/>
  <c r="I30" i="35" s="1"/>
  <c r="H32" i="35"/>
  <c r="I32" i="35" s="1"/>
  <c r="K32" i="35" s="1"/>
  <c r="H43" i="17"/>
  <c r="I43" i="17" s="1"/>
  <c r="H41" i="17"/>
  <c r="I41" i="17" s="1"/>
  <c r="H29" i="17"/>
  <c r="I29" i="17" s="1"/>
  <c r="H6" i="17"/>
  <c r="I6" i="17" s="1"/>
  <c r="H37" i="35"/>
  <c r="I37" i="35" s="1"/>
  <c r="K37" i="35" s="1"/>
  <c r="H25" i="35"/>
  <c r="I25" i="35" s="1"/>
  <c r="K25" i="35" s="1"/>
  <c r="H24" i="35"/>
  <c r="I24" i="35" s="1"/>
  <c r="H14" i="51"/>
  <c r="I14" i="51" s="1"/>
  <c r="K14" i="51" s="1"/>
  <c r="H20" i="51"/>
  <c r="I20" i="51" s="1"/>
  <c r="H12" i="51"/>
  <c r="I12" i="51" s="1"/>
  <c r="K12" i="51" s="1"/>
  <c r="H39" i="26"/>
  <c r="I39" i="26" s="1"/>
  <c r="H11" i="17"/>
  <c r="I11" i="17" s="1"/>
  <c r="H30" i="17"/>
  <c r="I30" i="17" s="1"/>
  <c r="K30" i="17" s="1"/>
  <c r="H13" i="8"/>
  <c r="I13" i="8" s="1"/>
  <c r="K13" i="8" s="1"/>
  <c r="H10" i="8"/>
  <c r="I10" i="8" s="1"/>
  <c r="H22" i="51"/>
  <c r="I22" i="51" s="1"/>
  <c r="K22" i="51" s="1"/>
  <c r="H11" i="51"/>
  <c r="I11" i="51" s="1"/>
  <c r="H24" i="51"/>
  <c r="I24" i="51" s="1"/>
  <c r="H19" i="22"/>
  <c r="I19" i="22" s="1"/>
  <c r="H38" i="22"/>
  <c r="I38" i="22" s="1"/>
  <c r="H5" i="33"/>
  <c r="I5" i="33" s="1"/>
  <c r="H30" i="33"/>
  <c r="I30" i="33" s="1"/>
  <c r="K30" i="33" s="1"/>
  <c r="H25" i="33"/>
  <c r="I25" i="33" s="1"/>
  <c r="H38" i="31"/>
  <c r="I38" i="31" s="1"/>
  <c r="K38" i="31" s="1"/>
  <c r="H7" i="41"/>
  <c r="I7" i="41" s="1"/>
  <c r="H13" i="41"/>
  <c r="I13" i="41" s="1"/>
  <c r="H17" i="35"/>
  <c r="I17" i="35" s="1"/>
  <c r="H29" i="35"/>
  <c r="I29" i="35" s="1"/>
  <c r="H21" i="26"/>
  <c r="I21" i="26" s="1"/>
  <c r="H20" i="26"/>
  <c r="I20" i="26" s="1"/>
  <c r="K20" i="26" s="1"/>
  <c r="H27" i="17"/>
  <c r="I27" i="17" s="1"/>
  <c r="H22" i="17"/>
  <c r="I22" i="17" s="1"/>
  <c r="H27" i="8"/>
  <c r="I27" i="8" s="1"/>
  <c r="H34" i="8"/>
  <c r="I34" i="8" s="1"/>
  <c r="H30" i="51"/>
  <c r="I30" i="51" s="1"/>
  <c r="K30" i="51" s="1"/>
  <c r="H41" i="51"/>
  <c r="I41" i="51" s="1"/>
  <c r="H34" i="51"/>
  <c r="I34" i="51" s="1"/>
  <c r="K34" i="51" s="1"/>
  <c r="H33" i="22"/>
  <c r="I33" i="22" s="1"/>
  <c r="K33" i="22" s="1"/>
  <c r="H30" i="22"/>
  <c r="I30" i="22" s="1"/>
  <c r="H13" i="40"/>
  <c r="I13" i="40" s="1"/>
  <c r="K13" i="40" s="1"/>
  <c r="H11" i="40"/>
  <c r="I11" i="40" s="1"/>
  <c r="H40" i="40"/>
  <c r="I40" i="40" s="1"/>
  <c r="H31" i="42"/>
  <c r="I31" i="42" s="1"/>
  <c r="H23" i="39"/>
  <c r="I23" i="39" s="1"/>
  <c r="H29" i="39"/>
  <c r="I29" i="39" s="1"/>
  <c r="K29" i="39" s="1"/>
  <c r="H40" i="33"/>
  <c r="I40" i="33" s="1"/>
  <c r="K40" i="33" s="1"/>
  <c r="H22" i="33"/>
  <c r="I22" i="33" s="1"/>
  <c r="H39" i="33"/>
  <c r="I39" i="33" s="1"/>
  <c r="K39" i="33" s="1"/>
  <c r="H11" i="31"/>
  <c r="I11" i="31" s="1"/>
  <c r="K11" i="31" s="1"/>
  <c r="H37" i="41"/>
  <c r="I37" i="41" s="1"/>
  <c r="H23" i="41"/>
  <c r="I23" i="41" s="1"/>
  <c r="H19" i="35"/>
  <c r="I19" i="35" s="1"/>
  <c r="H9" i="35"/>
  <c r="I9" i="35" s="1"/>
  <c r="K9" i="35" s="1"/>
  <c r="H11" i="32"/>
  <c r="I11" i="32" s="1"/>
  <c r="K11" i="32" s="1"/>
  <c r="H37" i="32"/>
  <c r="I37" i="32" s="1"/>
  <c r="K37" i="32" s="1"/>
  <c r="H34" i="32"/>
  <c r="I34" i="32" s="1"/>
  <c r="K34" i="32" s="1"/>
  <c r="H17" i="50"/>
  <c r="I17" i="50" s="1"/>
  <c r="H42" i="50"/>
  <c r="I42" i="50" s="1"/>
  <c r="H37" i="19"/>
  <c r="I37" i="19" s="1"/>
  <c r="H39" i="19"/>
  <c r="I39" i="19" s="1"/>
  <c r="H31" i="26"/>
  <c r="I31" i="26" s="1"/>
  <c r="K31" i="26" s="1"/>
  <c r="H42" i="26"/>
  <c r="I42" i="26" s="1"/>
  <c r="K42" i="26" s="1"/>
  <c r="H7" i="20"/>
  <c r="I7" i="20" s="1"/>
  <c r="H16" i="20"/>
  <c r="I16" i="20" s="1"/>
  <c r="H19" i="17"/>
  <c r="I19" i="17" s="1"/>
  <c r="H42" i="17"/>
  <c r="I42" i="17" s="1"/>
  <c r="H37" i="8"/>
  <c r="I37" i="8" s="1"/>
  <c r="H18" i="8"/>
  <c r="I18" i="8" s="1"/>
  <c r="H23" i="17"/>
  <c r="I23" i="17" s="1"/>
  <c r="K23" i="17" s="1"/>
  <c r="H26" i="17"/>
  <c r="I26" i="17" s="1"/>
  <c r="K26" i="17" s="1"/>
  <c r="H13" i="44"/>
  <c r="I13" i="44" s="1"/>
  <c r="K13" i="44" s="1"/>
  <c r="H38" i="51"/>
  <c r="I38" i="51" s="1"/>
  <c r="K38" i="51" s="1"/>
  <c r="H7" i="51"/>
  <c r="I7" i="51" s="1"/>
  <c r="K7" i="51" s="1"/>
  <c r="H36" i="51"/>
  <c r="I36" i="51" s="1"/>
  <c r="K36" i="51" s="1"/>
  <c r="H37" i="17"/>
  <c r="I37" i="17" s="1"/>
  <c r="H10" i="17"/>
  <c r="I10" i="17" s="1"/>
  <c r="H13" i="26"/>
  <c r="I13" i="26" s="1"/>
  <c r="K13" i="26" s="1"/>
  <c r="H36" i="26"/>
  <c r="I36" i="26" s="1"/>
  <c r="K36" i="26" s="1"/>
  <c r="H5" i="17"/>
  <c r="H21" i="17"/>
  <c r="I21" i="17" s="1"/>
  <c r="K21" i="17" s="1"/>
  <c r="H18" i="17"/>
  <c r="I18" i="17" s="1"/>
  <c r="K18" i="17" s="1"/>
  <c r="H29" i="44"/>
  <c r="I29" i="44" s="1"/>
  <c r="K29" i="44" s="1"/>
  <c r="H23" i="51"/>
  <c r="I23" i="51" s="1"/>
  <c r="K23" i="51" s="1"/>
  <c r="H16" i="51"/>
  <c r="I16" i="51" s="1"/>
  <c r="H31" i="51"/>
  <c r="I31" i="51" s="1"/>
  <c r="H28" i="51"/>
  <c r="I28" i="51" s="1"/>
  <c r="K28" i="51" s="1"/>
  <c r="H18" i="33"/>
  <c r="I18" i="33" s="1"/>
  <c r="H17" i="33"/>
  <c r="I17" i="33" s="1"/>
  <c r="K17" i="33" s="1"/>
  <c r="H43" i="33"/>
  <c r="I43" i="33" s="1"/>
  <c r="K43" i="33" s="1"/>
  <c r="H10" i="31"/>
  <c r="I10" i="31" s="1"/>
  <c r="H39" i="41"/>
  <c r="I39" i="41" s="1"/>
  <c r="H22" i="35"/>
  <c r="I22" i="35" s="1"/>
  <c r="H18" i="44"/>
  <c r="I18" i="44" s="1"/>
  <c r="K18" i="44" s="1"/>
  <c r="H18" i="35"/>
  <c r="I18" i="35" s="1"/>
  <c r="K18" i="35" s="1"/>
  <c r="H15" i="35"/>
  <c r="I15" i="35" s="1"/>
  <c r="H25" i="22"/>
  <c r="I25" i="22" s="1"/>
  <c r="K25" i="22" s="1"/>
  <c r="H16" i="22"/>
  <c r="I16" i="22" s="1"/>
  <c r="H34" i="22"/>
  <c r="I34" i="22" s="1"/>
  <c r="K34" i="22" s="1"/>
  <c r="H23" i="35"/>
  <c r="I23" i="35" s="1"/>
  <c r="H43" i="26"/>
  <c r="I43" i="26" s="1"/>
  <c r="H22" i="26"/>
  <c r="I22" i="26" s="1"/>
  <c r="K22" i="26" s="1"/>
  <c r="H40" i="17"/>
  <c r="I40" i="17" s="1"/>
  <c r="K40" i="17" s="1"/>
  <c r="H35" i="17"/>
  <c r="I35" i="17" s="1"/>
  <c r="K35" i="17" s="1"/>
  <c r="H36" i="17"/>
  <c r="I36" i="17" s="1"/>
  <c r="K36" i="17" s="1"/>
  <c r="H9" i="8"/>
  <c r="I9" i="8" s="1"/>
  <c r="H6" i="8"/>
  <c r="I6" i="8" s="1"/>
  <c r="H39" i="51"/>
  <c r="I39" i="51" s="1"/>
  <c r="H39" i="22"/>
  <c r="I39" i="22" s="1"/>
  <c r="H24" i="22"/>
  <c r="I24" i="22" s="1"/>
  <c r="K24" i="22" s="1"/>
  <c r="H29" i="40"/>
  <c r="I29" i="40" s="1"/>
  <c r="K29" i="40" s="1"/>
  <c r="H39" i="42"/>
  <c r="I39" i="42" s="1"/>
  <c r="K39" i="42" s="1"/>
  <c r="H20" i="39"/>
  <c r="I20" i="39" s="1"/>
  <c r="H22" i="39"/>
  <c r="I22" i="39" s="1"/>
  <c r="H26" i="33"/>
  <c r="I26" i="33" s="1"/>
  <c r="H10" i="52"/>
  <c r="I10" i="52" s="1"/>
  <c r="H15" i="41"/>
  <c r="I15" i="41" s="1"/>
  <c r="H14" i="41"/>
  <c r="I14" i="41" s="1"/>
  <c r="K14" i="41" s="1"/>
  <c r="H6" i="35"/>
  <c r="I6" i="35" s="1"/>
  <c r="H31" i="35"/>
  <c r="I31" i="35" s="1"/>
  <c r="H9" i="32"/>
  <c r="I9" i="32" s="1"/>
  <c r="H28" i="32"/>
  <c r="I28" i="32" s="1"/>
  <c r="H7" i="29"/>
  <c r="I7" i="29" s="1"/>
  <c r="K7" i="29" s="1"/>
  <c r="H43" i="29"/>
  <c r="I43" i="29" s="1"/>
  <c r="H28" i="29"/>
  <c r="I28" i="29" s="1"/>
  <c r="H37" i="50"/>
  <c r="I37" i="50" s="1"/>
  <c r="K37" i="50" s="1"/>
  <c r="H29" i="19"/>
  <c r="I29" i="19" s="1"/>
  <c r="K29" i="19" s="1"/>
  <c r="H11" i="26"/>
  <c r="I11" i="26" s="1"/>
  <c r="H5" i="26"/>
  <c r="I5" i="26" s="1"/>
  <c r="H21" i="20"/>
  <c r="I21" i="20" s="1"/>
  <c r="H26" i="20"/>
  <c r="I26" i="20" s="1"/>
  <c r="H32" i="17"/>
  <c r="I32" i="17" s="1"/>
  <c r="H39" i="17"/>
  <c r="I39" i="17" s="1"/>
  <c r="H28" i="17"/>
  <c r="I28" i="17" s="1"/>
  <c r="K28" i="17" s="1"/>
  <c r="H15" i="8"/>
  <c r="I15" i="8" s="1"/>
  <c r="H36" i="8"/>
  <c r="I36" i="8" s="1"/>
  <c r="K36" i="8" s="1"/>
  <c r="H9" i="44"/>
  <c r="I9" i="44" s="1"/>
  <c r="K9" i="44" s="1"/>
  <c r="H34" i="38"/>
  <c r="I34" i="38" s="1"/>
  <c r="H35" i="36"/>
  <c r="I35" i="36" s="1"/>
  <c r="K35" i="36" s="1"/>
  <c r="H7" i="36"/>
  <c r="I7" i="36" s="1"/>
  <c r="H5" i="31"/>
  <c r="H41" i="31"/>
  <c r="I41" i="31" s="1"/>
  <c r="H36" i="31"/>
  <c r="I36" i="31" s="1"/>
  <c r="H12" i="38"/>
  <c r="I12" i="38" s="1"/>
  <c r="H28" i="38"/>
  <c r="I28" i="38" s="1"/>
  <c r="K28" i="38" s="1"/>
  <c r="H6" i="38"/>
  <c r="I6" i="38" s="1"/>
  <c r="H18" i="36"/>
  <c r="I18" i="36" s="1"/>
  <c r="H15" i="36"/>
  <c r="I15" i="36" s="1"/>
  <c r="H17" i="52"/>
  <c r="I17" i="52" s="1"/>
  <c r="H34" i="31"/>
  <c r="I34" i="31" s="1"/>
  <c r="K34" i="31" s="1"/>
  <c r="H27" i="31"/>
  <c r="I27" i="31" s="1"/>
  <c r="K27" i="31" s="1"/>
  <c r="H40" i="31"/>
  <c r="I40" i="31" s="1"/>
  <c r="K40" i="31" s="1"/>
  <c r="H34" i="36"/>
  <c r="I34" i="36" s="1"/>
  <c r="K34" i="36" s="1"/>
  <c r="H23" i="36"/>
  <c r="I23" i="36" s="1"/>
  <c r="K23" i="36" s="1"/>
  <c r="H5" i="52"/>
  <c r="I5" i="52" s="1"/>
  <c r="H16" i="52"/>
  <c r="I16" i="52" s="1"/>
  <c r="H24" i="31"/>
  <c r="I24" i="31" s="1"/>
  <c r="H31" i="31"/>
  <c r="I31" i="31" s="1"/>
  <c r="K31" i="31" s="1"/>
  <c r="H20" i="31"/>
  <c r="I20" i="31" s="1"/>
  <c r="K20" i="31" s="1"/>
  <c r="H10" i="38"/>
  <c r="I10" i="38" s="1"/>
  <c r="H11" i="38"/>
  <c r="I11" i="38" s="1"/>
  <c r="H29" i="26"/>
  <c r="I29" i="26" s="1"/>
  <c r="H23" i="26"/>
  <c r="I23" i="26" s="1"/>
  <c r="H12" i="26"/>
  <c r="I12" i="26" s="1"/>
  <c r="H35" i="20"/>
  <c r="I35" i="20" s="1"/>
  <c r="H42" i="20"/>
  <c r="I42" i="20" s="1"/>
  <c r="K42" i="20" s="1"/>
  <c r="H20" i="20"/>
  <c r="I20" i="20" s="1"/>
  <c r="H35" i="8"/>
  <c r="I35" i="8" s="1"/>
  <c r="H33" i="8"/>
  <c r="I33" i="8" s="1"/>
  <c r="H21" i="44"/>
  <c r="I21" i="44" s="1"/>
  <c r="K21" i="44" s="1"/>
  <c r="H38" i="44"/>
  <c r="I38" i="44" s="1"/>
  <c r="K38" i="44" s="1"/>
  <c r="H40" i="44"/>
  <c r="I40" i="44" s="1"/>
  <c r="K40" i="44" s="1"/>
  <c r="H9" i="36"/>
  <c r="I9" i="36" s="1"/>
  <c r="K9" i="36" s="1"/>
  <c r="H31" i="36"/>
  <c r="I31" i="36" s="1"/>
  <c r="K31" i="36" s="1"/>
  <c r="H26" i="38"/>
  <c r="I26" i="38" s="1"/>
  <c r="H21" i="38"/>
  <c r="I21" i="38" s="1"/>
  <c r="H32" i="31"/>
  <c r="I32" i="31" s="1"/>
  <c r="K32" i="31" s="1"/>
  <c r="H27" i="38"/>
  <c r="I27" i="38" s="1"/>
  <c r="H43" i="38"/>
  <c r="I43" i="38" s="1"/>
  <c r="H11" i="44"/>
  <c r="I11" i="44" s="1"/>
  <c r="K11" i="44" s="1"/>
  <c r="H7" i="44"/>
  <c r="I7" i="44" s="1"/>
  <c r="K7" i="44" s="1"/>
  <c r="H19" i="36"/>
  <c r="I19" i="36" s="1"/>
  <c r="K19" i="36" s="1"/>
  <c r="H25" i="36"/>
  <c r="I25" i="36" s="1"/>
  <c r="K25" i="36" s="1"/>
  <c r="H39" i="36"/>
  <c r="I39" i="36" s="1"/>
  <c r="H20" i="36"/>
  <c r="I20" i="36" s="1"/>
  <c r="K20" i="36" s="1"/>
  <c r="H12" i="52"/>
  <c r="I12" i="52" s="1"/>
  <c r="K12" i="52" s="1"/>
  <c r="H22" i="52"/>
  <c r="I22" i="52" s="1"/>
  <c r="H25" i="31"/>
  <c r="I25" i="31" s="1"/>
  <c r="H42" i="52"/>
  <c r="I42" i="52" s="1"/>
  <c r="H14" i="38"/>
  <c r="I14" i="38" s="1"/>
  <c r="K14" i="38" s="1"/>
  <c r="H8" i="38"/>
  <c r="I8" i="38" s="1"/>
  <c r="K8" i="38" s="1"/>
  <c r="H41" i="36"/>
  <c r="I41" i="36" s="1"/>
  <c r="H12" i="36"/>
  <c r="I12" i="36" s="1"/>
  <c r="K12" i="36" s="1"/>
  <c r="H16" i="36"/>
  <c r="I16" i="36" s="1"/>
  <c r="H15" i="52"/>
  <c r="I15" i="52" s="1"/>
  <c r="H22" i="31"/>
  <c r="I22" i="31" s="1"/>
  <c r="H29" i="31"/>
  <c r="I29" i="31" s="1"/>
  <c r="K29" i="31" s="1"/>
  <c r="H18" i="31"/>
  <c r="I18" i="31" s="1"/>
  <c r="K18" i="31" s="1"/>
  <c r="H38" i="36"/>
  <c r="I38" i="36" s="1"/>
  <c r="K38" i="36" s="1"/>
  <c r="H28" i="36"/>
  <c r="I28" i="36" s="1"/>
  <c r="K28" i="36" s="1"/>
  <c r="H24" i="36"/>
  <c r="I24" i="36" s="1"/>
  <c r="K24" i="36" s="1"/>
  <c r="H26" i="52"/>
  <c r="I26" i="52" s="1"/>
  <c r="K26" i="52" s="1"/>
  <c r="H31" i="52"/>
  <c r="I31" i="52" s="1"/>
  <c r="H14" i="31"/>
  <c r="I14" i="31" s="1"/>
  <c r="H7" i="31"/>
  <c r="I7" i="31" s="1"/>
  <c r="H38" i="35"/>
  <c r="I38" i="35" s="1"/>
  <c r="K38" i="35" s="1"/>
  <c r="H41" i="35"/>
  <c r="I41" i="35" s="1"/>
  <c r="K41" i="35" s="1"/>
  <c r="H36" i="38"/>
  <c r="I36" i="38" s="1"/>
  <c r="H16" i="38"/>
  <c r="I16" i="38" s="1"/>
  <c r="K16" i="38" s="1"/>
  <c r="H9" i="26"/>
  <c r="I9" i="26" s="1"/>
  <c r="H10" i="26"/>
  <c r="I10" i="26" s="1"/>
  <c r="H8" i="26"/>
  <c r="I8" i="26" s="1"/>
  <c r="H11" i="8"/>
  <c r="I11" i="8" s="1"/>
  <c r="H26" i="8"/>
  <c r="I26" i="8" s="1"/>
  <c r="K26" i="8" s="1"/>
  <c r="H28" i="44"/>
  <c r="I28" i="44" s="1"/>
  <c r="K28" i="44" s="1"/>
  <c r="H37" i="36"/>
  <c r="I37" i="36" s="1"/>
  <c r="K37" i="36" s="1"/>
  <c r="H8" i="36"/>
  <c r="I8" i="36" s="1"/>
  <c r="K8" i="36" s="1"/>
  <c r="H30" i="31"/>
  <c r="I30" i="31" s="1"/>
  <c r="H29" i="36"/>
  <c r="I29" i="36" s="1"/>
  <c r="H42" i="36"/>
  <c r="I42" i="36" s="1"/>
  <c r="H32" i="36"/>
  <c r="I32" i="36" s="1"/>
  <c r="K32" i="36" s="1"/>
  <c r="H9" i="52"/>
  <c r="I9" i="52" s="1"/>
  <c r="K9" i="52" s="1"/>
  <c r="H6" i="52"/>
  <c r="I6" i="52" s="1"/>
  <c r="K6" i="52" s="1"/>
  <c r="H6" i="31"/>
  <c r="I6" i="31" s="1"/>
  <c r="H17" i="31"/>
  <c r="I17" i="31" s="1"/>
  <c r="K17" i="31" s="1"/>
  <c r="H15" i="38"/>
  <c r="I15" i="38" s="1"/>
  <c r="H24" i="38"/>
  <c r="I24" i="38" s="1"/>
  <c r="H26" i="44"/>
  <c r="I26" i="44" s="1"/>
  <c r="K26" i="44" s="1"/>
  <c r="H30" i="36"/>
  <c r="I30" i="36" s="1"/>
  <c r="H11" i="36"/>
  <c r="I11" i="36" s="1"/>
  <c r="K11" i="36" s="1"/>
  <c r="H40" i="36"/>
  <c r="I40" i="36" s="1"/>
  <c r="K40" i="36" s="1"/>
  <c r="H29" i="52"/>
  <c r="I29" i="52" s="1"/>
  <c r="K29" i="52" s="1"/>
  <c r="H25" i="52"/>
  <c r="I25" i="52" s="1"/>
  <c r="K25" i="52" s="1"/>
  <c r="H9" i="31"/>
  <c r="I9" i="31" s="1"/>
  <c r="H23" i="31"/>
  <c r="I23" i="31" s="1"/>
  <c r="K23" i="31" s="1"/>
  <c r="H35" i="38"/>
  <c r="I35" i="38" s="1"/>
  <c r="H32" i="38"/>
  <c r="I32" i="38" s="1"/>
  <c r="H5" i="38"/>
  <c r="I5" i="38" s="1"/>
  <c r="H31" i="38"/>
  <c r="I31" i="38" s="1"/>
  <c r="K31" i="38" s="1"/>
  <c r="H13" i="36"/>
  <c r="I13" i="36" s="1"/>
  <c r="K13" i="36" s="1"/>
  <c r="H21" i="36"/>
  <c r="I21" i="36" s="1"/>
  <c r="K21" i="36" s="1"/>
  <c r="H5" i="36"/>
  <c r="H30" i="52"/>
  <c r="I30" i="52" s="1"/>
  <c r="K30" i="52" s="1"/>
  <c r="H8" i="52"/>
  <c r="I8" i="52" s="1"/>
  <c r="H43" i="31"/>
  <c r="I43" i="31" s="1"/>
  <c r="H33" i="31"/>
  <c r="I33" i="31" s="1"/>
  <c r="K33" i="31" s="1"/>
  <c r="H22" i="38"/>
  <c r="I22" i="38" s="1"/>
  <c r="K22" i="38" s="1"/>
  <c r="H20" i="38"/>
  <c r="I20" i="38" s="1"/>
  <c r="H40" i="38"/>
  <c r="I40" i="38" s="1"/>
  <c r="K40" i="38" s="1"/>
  <c r="H27" i="36"/>
  <c r="I27" i="36" s="1"/>
  <c r="K27" i="36" s="1"/>
  <c r="H37" i="52"/>
  <c r="I37" i="52" s="1"/>
  <c r="K37" i="52" s="1"/>
  <c r="H26" i="31"/>
  <c r="I26" i="31" s="1"/>
  <c r="K26" i="31" s="1"/>
  <c r="H42" i="38"/>
  <c r="I42" i="38" s="1"/>
  <c r="K42" i="38" s="1"/>
  <c r="H7" i="38"/>
  <c r="I7" i="38" s="1"/>
  <c r="K7" i="38" s="1"/>
  <c r="H17" i="38"/>
  <c r="I17" i="38" s="1"/>
  <c r="K17" i="38" s="1"/>
  <c r="H43" i="36"/>
  <c r="I43" i="36" s="1"/>
  <c r="H23" i="52"/>
  <c r="I23" i="52" s="1"/>
  <c r="K23" i="52" s="1"/>
  <c r="H19" i="31"/>
  <c r="I19" i="31" s="1"/>
  <c r="H6" i="36"/>
  <c r="I6" i="36" s="1"/>
  <c r="H14" i="36"/>
  <c r="I14" i="36" s="1"/>
  <c r="K14" i="36" s="1"/>
  <c r="H35" i="52"/>
  <c r="I35" i="52" s="1"/>
  <c r="H32" i="52"/>
  <c r="I32" i="52" s="1"/>
  <c r="K32" i="52" s="1"/>
  <c r="H37" i="31"/>
  <c r="I37" i="31" s="1"/>
  <c r="K37" i="31" s="1"/>
  <c r="H42" i="31"/>
  <c r="I42" i="31" s="1"/>
  <c r="K42" i="31" s="1"/>
  <c r="H39" i="38"/>
  <c r="I39" i="38" s="1"/>
  <c r="K39" i="38" s="1"/>
  <c r="H23" i="38"/>
  <c r="I23" i="38" s="1"/>
  <c r="H25" i="38"/>
  <c r="I25" i="38" s="1"/>
  <c r="H19" i="38"/>
  <c r="I19" i="38" s="1"/>
  <c r="H22" i="36"/>
  <c r="I22" i="36" s="1"/>
  <c r="H26" i="36"/>
  <c r="I26" i="36" s="1"/>
  <c r="K26" i="36" s="1"/>
  <c r="H24" i="52"/>
  <c r="I24" i="52" s="1"/>
  <c r="H21" i="52"/>
  <c r="I21" i="52" s="1"/>
  <c r="H13" i="31"/>
  <c r="I13" i="31" s="1"/>
  <c r="K13" i="31" s="1"/>
  <c r="H8" i="31"/>
  <c r="I8" i="31" s="1"/>
  <c r="H30" i="38"/>
  <c r="I30" i="38" s="1"/>
  <c r="H37" i="38"/>
  <c r="I37" i="38" s="1"/>
  <c r="H33" i="38"/>
  <c r="I33" i="38" s="1"/>
  <c r="K33" i="38" s="1"/>
  <c r="H9" i="38"/>
  <c r="I9" i="38" s="1"/>
  <c r="K9" i="38" s="1"/>
  <c r="H17" i="36"/>
  <c r="I17" i="36" s="1"/>
  <c r="K17" i="36" s="1"/>
  <c r="H13" i="52"/>
  <c r="I13" i="52" s="1"/>
  <c r="H15" i="31"/>
  <c r="I15" i="31" s="1"/>
  <c r="K15" i="31" s="1"/>
  <c r="H21" i="35"/>
  <c r="I21" i="35" s="1"/>
  <c r="H14" i="35"/>
  <c r="I14" i="35" s="1"/>
  <c r="K14" i="35" s="1"/>
  <c r="H19" i="32"/>
  <c r="I19" i="32" s="1"/>
  <c r="K19" i="32" s="1"/>
  <c r="H21" i="29"/>
  <c r="I21" i="29" s="1"/>
  <c r="H35" i="29"/>
  <c r="I35" i="29" s="1"/>
  <c r="K35" i="29" s="1"/>
  <c r="H29" i="38"/>
  <c r="I29" i="38" s="1"/>
  <c r="H18" i="38"/>
  <c r="I18" i="38" s="1"/>
  <c r="H41" i="38"/>
  <c r="I41" i="38" s="1"/>
  <c r="H34" i="26"/>
  <c r="I34" i="26" s="1"/>
  <c r="H19" i="20"/>
  <c r="I19" i="20" s="1"/>
  <c r="H31" i="20"/>
  <c r="I31" i="20" s="1"/>
  <c r="H13" i="17"/>
  <c r="I13" i="17" s="1"/>
  <c r="H16" i="8"/>
  <c r="I16" i="8" s="1"/>
  <c r="H7" i="8"/>
  <c r="I7" i="8" s="1"/>
  <c r="H13" i="38"/>
  <c r="I13" i="38" s="1"/>
  <c r="H27" i="44"/>
  <c r="I27" i="44" s="1"/>
  <c r="K27" i="44" s="1"/>
  <c r="H41" i="30"/>
  <c r="I41" i="30" s="1"/>
  <c r="K41" i="30" s="1"/>
  <c r="H42" i="30"/>
  <c r="I42" i="30" s="1"/>
  <c r="H5" i="42"/>
  <c r="H13" i="42"/>
  <c r="I13" i="42" s="1"/>
  <c r="K13" i="42" s="1"/>
  <c r="H27" i="42"/>
  <c r="I27" i="42" s="1"/>
  <c r="K27" i="42" s="1"/>
  <c r="H15" i="42"/>
  <c r="I15" i="42" s="1"/>
  <c r="K15" i="42" s="1"/>
  <c r="H7" i="42"/>
  <c r="I7" i="42" s="1"/>
  <c r="H18" i="42"/>
  <c r="I18" i="42" s="1"/>
  <c r="K18" i="42" s="1"/>
  <c r="H21" i="42"/>
  <c r="I21" i="42" s="1"/>
  <c r="K21" i="42" s="1"/>
  <c r="H16" i="42"/>
  <c r="I16" i="42" s="1"/>
  <c r="H9" i="42"/>
  <c r="I9" i="42" s="1"/>
  <c r="H41" i="42"/>
  <c r="I41" i="42" s="1"/>
  <c r="H40" i="52"/>
  <c r="I40" i="52" s="1"/>
  <c r="K40" i="52" s="1"/>
  <c r="H33" i="52"/>
  <c r="I33" i="52" s="1"/>
  <c r="K33" i="52" s="1"/>
  <c r="H14" i="52"/>
  <c r="I14" i="52" s="1"/>
  <c r="H39" i="52"/>
  <c r="I39" i="52" s="1"/>
  <c r="K39" i="52" s="1"/>
  <c r="H43" i="52"/>
  <c r="I43" i="52" s="1"/>
  <c r="H36" i="52"/>
  <c r="I36" i="52" s="1"/>
  <c r="H38" i="52"/>
  <c r="I38" i="52" s="1"/>
  <c r="H34" i="52"/>
  <c r="I34" i="52" s="1"/>
  <c r="K34" i="52" s="1"/>
  <c r="H20" i="52"/>
  <c r="I20" i="52" s="1"/>
  <c r="K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H19" i="42"/>
  <c r="I19" i="42" s="1"/>
  <c r="K19" i="42" s="1"/>
  <c r="H10" i="42"/>
  <c r="I10" i="42" s="1"/>
  <c r="K10" i="42" s="1"/>
  <c r="H26" i="42"/>
  <c r="I26" i="42" s="1"/>
  <c r="K26" i="42" s="1"/>
  <c r="H20" i="42"/>
  <c r="I20" i="42" s="1"/>
  <c r="K20" i="42" s="1"/>
  <c r="H37" i="42"/>
  <c r="I37" i="42" s="1"/>
  <c r="K37" i="42" s="1"/>
  <c r="H38" i="42"/>
  <c r="I38" i="42" s="1"/>
  <c r="K38" i="42" s="1"/>
  <c r="H43" i="42"/>
  <c r="I43" i="42" s="1"/>
  <c r="K43" i="42" s="1"/>
  <c r="H32" i="42"/>
  <c r="I32" i="42" s="1"/>
  <c r="H5" i="44"/>
  <c r="I5" i="44" s="1"/>
  <c r="K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K35" i="30" s="1"/>
  <c r="H37" i="30"/>
  <c r="I37" i="30" s="1"/>
  <c r="K37" i="30" s="1"/>
  <c r="H24" i="30"/>
  <c r="I24" i="30" s="1"/>
  <c r="K24" i="30" s="1"/>
  <c r="H38" i="30"/>
  <c r="I38" i="30" s="1"/>
  <c r="K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K28" i="34" s="1"/>
  <c r="H35" i="12"/>
  <c r="I35" i="12" s="1"/>
  <c r="H9" i="12"/>
  <c r="I9" i="12" s="1"/>
  <c r="K9" i="12" s="1"/>
  <c r="H38" i="12"/>
  <c r="I38" i="12" s="1"/>
  <c r="K38" i="12" s="1"/>
  <c r="H28" i="12"/>
  <c r="I28" i="12" s="1"/>
  <c r="H8" i="12"/>
  <c r="I8" i="12" s="1"/>
  <c r="K8" i="12" s="1"/>
  <c r="H11" i="30"/>
  <c r="I11" i="30" s="1"/>
  <c r="K11" i="30" s="1"/>
  <c r="H23" i="30"/>
  <c r="I23" i="30" s="1"/>
  <c r="K23" i="30" s="1"/>
  <c r="H33" i="30"/>
  <c r="I33" i="30" s="1"/>
  <c r="K33" i="30" s="1"/>
  <c r="H29" i="30"/>
  <c r="I29" i="30" s="1"/>
  <c r="K29" i="30" s="1"/>
  <c r="H9" i="30"/>
  <c r="I9" i="30" s="1"/>
  <c r="K9" i="30" s="1"/>
  <c r="H32" i="30"/>
  <c r="I32" i="30" s="1"/>
  <c r="H12" i="30"/>
  <c r="I12" i="30" s="1"/>
  <c r="K12" i="30" s="1"/>
  <c r="H22" i="30"/>
  <c r="I22" i="30" s="1"/>
  <c r="K22" i="30" s="1"/>
  <c r="H16" i="30"/>
  <c r="I16" i="30" s="1"/>
  <c r="K16" i="30" s="1"/>
  <c r="H26" i="30"/>
  <c r="I26" i="30" s="1"/>
  <c r="K26" i="30" s="1"/>
  <c r="H22" i="43"/>
  <c r="I22" i="43" s="1"/>
  <c r="K22" i="43" s="1"/>
  <c r="H25" i="43"/>
  <c r="I25" i="43" s="1"/>
  <c r="K25" i="43" s="1"/>
  <c r="H13" i="43"/>
  <c r="I13" i="43" s="1"/>
  <c r="K13" i="43" s="1"/>
  <c r="H21" i="43"/>
  <c r="I21" i="43" s="1"/>
  <c r="K21" i="43" s="1"/>
  <c r="H31" i="43"/>
  <c r="I31" i="43" s="1"/>
  <c r="K31" i="43" s="1"/>
  <c r="H32" i="23"/>
  <c r="I32" i="23" s="1"/>
  <c r="K32" i="23" s="1"/>
  <c r="H38" i="15"/>
  <c r="I38" i="15" s="1"/>
  <c r="K38" i="15" s="1"/>
  <c r="H37" i="12"/>
  <c r="I37" i="12" s="1"/>
  <c r="K37" i="12" s="1"/>
  <c r="H7" i="12"/>
  <c r="I7" i="12" s="1"/>
  <c r="K7" i="12" s="1"/>
  <c r="H27" i="12"/>
  <c r="I27" i="12" s="1"/>
  <c r="K27" i="12" s="1"/>
  <c r="H29" i="12"/>
  <c r="I29" i="12" s="1"/>
  <c r="K29" i="12" s="1"/>
  <c r="H25" i="12"/>
  <c r="I25" i="12" s="1"/>
  <c r="H30" i="12"/>
  <c r="I30" i="12" s="1"/>
  <c r="K30" i="12" s="1"/>
  <c r="H42" i="12"/>
  <c r="I42" i="12" s="1"/>
  <c r="K42" i="12" s="1"/>
  <c r="H18" i="12"/>
  <c r="I18" i="12" s="1"/>
  <c r="K18" i="12" s="1"/>
  <c r="H12" i="12"/>
  <c r="I12" i="12" s="1"/>
  <c r="K12" i="12" s="1"/>
  <c r="H24" i="12"/>
  <c r="I24" i="12" s="1"/>
  <c r="K24" i="12" s="1"/>
  <c r="H13" i="30"/>
  <c r="I13" i="30" s="1"/>
  <c r="H31" i="30"/>
  <c r="I31" i="30" s="1"/>
  <c r="H7" i="30"/>
  <c r="I7" i="30" s="1"/>
  <c r="K7" i="30" s="1"/>
  <c r="H17" i="30"/>
  <c r="I17" i="30" s="1"/>
  <c r="K17" i="30" s="1"/>
  <c r="H43" i="30"/>
  <c r="I43" i="30" s="1"/>
  <c r="K43" i="30" s="1"/>
  <c r="H27" i="30"/>
  <c r="I27" i="30" s="1"/>
  <c r="K27" i="30" s="1"/>
  <c r="H19" i="30"/>
  <c r="I19" i="30" s="1"/>
  <c r="K19" i="30" s="1"/>
  <c r="H21" i="30"/>
  <c r="I21" i="30" s="1"/>
  <c r="K21" i="30" s="1"/>
  <c r="H25" i="30"/>
  <c r="I25" i="30" s="1"/>
  <c r="K25" i="30" s="1"/>
  <c r="H5" i="30"/>
  <c r="I5" i="30" s="1"/>
  <c r="H20" i="30"/>
  <c r="I20" i="30" s="1"/>
  <c r="K20" i="30" s="1"/>
  <c r="H40" i="30"/>
  <c r="I40" i="30" s="1"/>
  <c r="H30" i="30"/>
  <c r="I30" i="30" s="1"/>
  <c r="K30" i="30" s="1"/>
  <c r="H36" i="30"/>
  <c r="I36" i="30" s="1"/>
  <c r="K36" i="30" s="1"/>
  <c r="H8" i="30"/>
  <c r="I8" i="30" s="1"/>
  <c r="K8" i="30" s="1"/>
  <c r="H28" i="30"/>
  <c r="I28" i="30" s="1"/>
  <c r="H6" i="30"/>
  <c r="I6" i="30" s="1"/>
  <c r="K6" i="30" s="1"/>
  <c r="H34" i="30"/>
  <c r="I34" i="30" s="1"/>
  <c r="K34" i="30" s="1"/>
  <c r="H32" i="43"/>
  <c r="I32" i="43" s="1"/>
  <c r="K32" i="43" s="1"/>
  <c r="H8" i="43"/>
  <c r="I8" i="43" s="1"/>
  <c r="H26" i="43"/>
  <c r="I26" i="43" s="1"/>
  <c r="K26" i="43" s="1"/>
  <c r="H34" i="43"/>
  <c r="I34" i="43" s="1"/>
  <c r="K34" i="43" s="1"/>
  <c r="H24" i="43"/>
  <c r="I24" i="43" s="1"/>
  <c r="K24" i="43" s="1"/>
  <c r="H41" i="43"/>
  <c r="I41" i="43" s="1"/>
  <c r="K41" i="43" s="1"/>
  <c r="H40" i="43"/>
  <c r="I40" i="43" s="1"/>
  <c r="H43" i="43"/>
  <c r="I43" i="43" s="1"/>
  <c r="K43" i="43" s="1"/>
  <c r="H15" i="43"/>
  <c r="I15" i="43" s="1"/>
  <c r="K15" i="43" s="1"/>
  <c r="H6" i="43"/>
  <c r="I6" i="43" s="1"/>
  <c r="H5" i="23"/>
  <c r="I5" i="23" s="1"/>
  <c r="H27" i="34"/>
  <c r="I27" i="34" s="1"/>
  <c r="K27" i="34" s="1"/>
  <c r="H23" i="15"/>
  <c r="I23" i="15" s="1"/>
  <c r="H16" i="15"/>
  <c r="I16" i="15" s="1"/>
  <c r="K16" i="15" s="1"/>
  <c r="H23" i="12"/>
  <c r="I23" i="12" s="1"/>
  <c r="K23" i="12" s="1"/>
  <c r="H19" i="12"/>
  <c r="I19" i="12" s="1"/>
  <c r="K19" i="12" s="1"/>
  <c r="H21" i="12"/>
  <c r="I21" i="12" s="1"/>
  <c r="K21" i="12" s="1"/>
  <c r="H13" i="12"/>
  <c r="I13" i="12" s="1"/>
  <c r="K13" i="12" s="1"/>
  <c r="H31" i="12"/>
  <c r="I31" i="12" s="1"/>
  <c r="H15" i="12"/>
  <c r="I15" i="12" s="1"/>
  <c r="K15" i="12" s="1"/>
  <c r="H43" i="12"/>
  <c r="I43" i="12" s="1"/>
  <c r="K43" i="12" s="1"/>
  <c r="H17" i="12"/>
  <c r="I17" i="12" s="1"/>
  <c r="H33" i="12"/>
  <c r="I33" i="12" s="1"/>
  <c r="H22" i="12"/>
  <c r="I22" i="12" s="1"/>
  <c r="H14" i="12"/>
  <c r="I14" i="12" s="1"/>
  <c r="H6" i="12"/>
  <c r="I6" i="12" s="1"/>
  <c r="H26" i="12"/>
  <c r="I26" i="12" s="1"/>
  <c r="K26" i="12" s="1"/>
  <c r="H34" i="12"/>
  <c r="I34" i="12" s="1"/>
  <c r="K34" i="12" s="1"/>
  <c r="H36" i="12"/>
  <c r="I36" i="12" s="1"/>
  <c r="K36" i="12" s="1"/>
  <c r="H20" i="12"/>
  <c r="I20" i="12" s="1"/>
  <c r="K20" i="12" s="1"/>
  <c r="H5" i="12"/>
  <c r="I5" i="12" s="1"/>
  <c r="H32" i="12"/>
  <c r="I32" i="12" s="1"/>
  <c r="K32" i="12" s="1"/>
  <c r="H9" i="43"/>
  <c r="I9" i="43" s="1"/>
  <c r="K9" i="43" s="1"/>
  <c r="H29" i="43"/>
  <c r="I29" i="43" s="1"/>
  <c r="H19" i="43"/>
  <c r="I19" i="43" s="1"/>
  <c r="K19" i="43" s="1"/>
  <c r="H42" i="43"/>
  <c r="I42" i="43" s="1"/>
  <c r="K42" i="43" s="1"/>
  <c r="H10" i="43"/>
  <c r="I10" i="43" s="1"/>
  <c r="H5" i="43"/>
  <c r="I5" i="43" s="1"/>
  <c r="H18" i="43"/>
  <c r="I18" i="43" s="1"/>
  <c r="H17" i="43"/>
  <c r="I17" i="43" s="1"/>
  <c r="H14" i="43"/>
  <c r="I14" i="43" s="1"/>
  <c r="H36" i="43"/>
  <c r="I36" i="43" s="1"/>
  <c r="H27" i="43"/>
  <c r="I27" i="43" s="1"/>
  <c r="K27" i="43" s="1"/>
  <c r="H12" i="43"/>
  <c r="I12" i="43" s="1"/>
  <c r="K12" i="43" s="1"/>
  <c r="H28" i="43"/>
  <c r="I28" i="43" s="1"/>
  <c r="H11" i="43"/>
  <c r="I11" i="43" s="1"/>
  <c r="K11" i="43" s="1"/>
  <c r="H33" i="43"/>
  <c r="I33" i="43" s="1"/>
  <c r="K33" i="43" s="1"/>
  <c r="H30" i="43"/>
  <c r="I30" i="43" s="1"/>
  <c r="K30" i="43" s="1"/>
  <c r="H7" i="43"/>
  <c r="I7" i="43" s="1"/>
  <c r="K7" i="43" s="1"/>
  <c r="H23" i="43"/>
  <c r="I23" i="43" s="1"/>
  <c r="K23" i="43" s="1"/>
  <c r="H13" i="23"/>
  <c r="I13" i="23" s="1"/>
  <c r="K13" i="23" s="1"/>
  <c r="H35" i="34"/>
  <c r="I35" i="34" s="1"/>
  <c r="H32" i="34"/>
  <c r="I32" i="34" s="1"/>
  <c r="H26" i="34"/>
  <c r="I26" i="34" s="1"/>
  <c r="K26" i="34" s="1"/>
  <c r="H33" i="15"/>
  <c r="I33" i="15" s="1"/>
  <c r="K33" i="15" s="1"/>
  <c r="H36" i="15"/>
  <c r="I36" i="15" s="1"/>
  <c r="H25" i="23"/>
  <c r="I25" i="23" s="1"/>
  <c r="H30" i="23"/>
  <c r="I30" i="23" s="1"/>
  <c r="K30" i="23" s="1"/>
  <c r="H17" i="34"/>
  <c r="I17" i="34" s="1"/>
  <c r="K17" i="34" s="1"/>
  <c r="H29" i="34"/>
  <c r="I29" i="34" s="1"/>
  <c r="K29" i="34" s="1"/>
  <c r="H23" i="34"/>
  <c r="I23" i="34" s="1"/>
  <c r="H24" i="34"/>
  <c r="I24" i="34" s="1"/>
  <c r="K24" i="34" s="1"/>
  <c r="H20" i="34"/>
  <c r="I20" i="34" s="1"/>
  <c r="H17" i="15"/>
  <c r="I17" i="15" s="1"/>
  <c r="K17" i="15" s="1"/>
  <c r="H39" i="15"/>
  <c r="I39" i="15" s="1"/>
  <c r="H37" i="15"/>
  <c r="I37" i="15" s="1"/>
  <c r="K37" i="15" s="1"/>
  <c r="H18" i="15"/>
  <c r="I18" i="15" s="1"/>
  <c r="K18" i="15" s="1"/>
  <c r="H5" i="15"/>
  <c r="I5" i="15" s="1"/>
  <c r="H43" i="23"/>
  <c r="I43" i="23" s="1"/>
  <c r="K43" i="23" s="1"/>
  <c r="H35" i="23"/>
  <c r="I35" i="23" s="1"/>
  <c r="K35" i="23" s="1"/>
  <c r="H8" i="23"/>
  <c r="I8" i="23" s="1"/>
  <c r="H40" i="23"/>
  <c r="I40" i="23" s="1"/>
  <c r="K40" i="23" s="1"/>
  <c r="H28" i="23"/>
  <c r="I28" i="23" s="1"/>
  <c r="K28" i="23" s="1"/>
  <c r="H33" i="34"/>
  <c r="I33" i="34" s="1"/>
  <c r="K33" i="34" s="1"/>
  <c r="H11" i="34"/>
  <c r="I11" i="34" s="1"/>
  <c r="K11" i="34" s="1"/>
  <c r="H9" i="34"/>
  <c r="I9" i="34" s="1"/>
  <c r="K9" i="34" s="1"/>
  <c r="H7" i="34"/>
  <c r="I7" i="34" s="1"/>
  <c r="H39" i="34"/>
  <c r="I39" i="34" s="1"/>
  <c r="K39" i="34" s="1"/>
  <c r="H5" i="34"/>
  <c r="H36" i="34"/>
  <c r="I36" i="34" s="1"/>
  <c r="H40" i="34"/>
  <c r="I40" i="34" s="1"/>
  <c r="H42" i="34"/>
  <c r="I42" i="34" s="1"/>
  <c r="H10" i="34"/>
  <c r="I10" i="34" s="1"/>
  <c r="K10" i="34" s="1"/>
  <c r="H13" i="15"/>
  <c r="I13" i="15" s="1"/>
  <c r="K13" i="15" s="1"/>
  <c r="H31" i="15"/>
  <c r="I31" i="15" s="1"/>
  <c r="H25" i="15"/>
  <c r="I25" i="15" s="1"/>
  <c r="K25" i="15" s="1"/>
  <c r="H21" i="15"/>
  <c r="I21" i="15" s="1"/>
  <c r="H30" i="15"/>
  <c r="I30" i="15" s="1"/>
  <c r="H14" i="15"/>
  <c r="I14" i="15" s="1"/>
  <c r="H26" i="15"/>
  <c r="I26" i="15" s="1"/>
  <c r="H20" i="15"/>
  <c r="I20" i="15" s="1"/>
  <c r="K20" i="15" s="1"/>
  <c r="H32" i="15"/>
  <c r="I32" i="15" s="1"/>
  <c r="K32" i="15" s="1"/>
  <c r="H27" i="23"/>
  <c r="I27" i="23" s="1"/>
  <c r="K27" i="23" s="1"/>
  <c r="H23" i="23"/>
  <c r="I23" i="23" s="1"/>
  <c r="K23" i="23" s="1"/>
  <c r="H17" i="23"/>
  <c r="I17" i="23" s="1"/>
  <c r="H19" i="23"/>
  <c r="I19" i="23" s="1"/>
  <c r="K19" i="23" s="1"/>
  <c r="H29" i="23"/>
  <c r="I29" i="23" s="1"/>
  <c r="K29" i="23" s="1"/>
  <c r="H38" i="23"/>
  <c r="I38" i="23" s="1"/>
  <c r="H18" i="23"/>
  <c r="I18" i="23" s="1"/>
  <c r="K18" i="23" s="1"/>
  <c r="H14" i="23"/>
  <c r="I14" i="23" s="1"/>
  <c r="K14" i="23" s="1"/>
  <c r="H10" i="23"/>
  <c r="I10" i="23" s="1"/>
  <c r="K10" i="23" s="1"/>
  <c r="H12" i="23"/>
  <c r="I12" i="23" s="1"/>
  <c r="K12" i="23" s="1"/>
  <c r="H19" i="34"/>
  <c r="I19" i="34" s="1"/>
  <c r="H21" i="34"/>
  <c r="I21" i="34" s="1"/>
  <c r="K21" i="34" s="1"/>
  <c r="H37" i="34"/>
  <c r="I37" i="34" s="1"/>
  <c r="K37" i="34" s="1"/>
  <c r="H25" i="34"/>
  <c r="I25" i="34" s="1"/>
  <c r="K25" i="34" s="1"/>
  <c r="H43" i="34"/>
  <c r="I43" i="34" s="1"/>
  <c r="K43" i="34" s="1"/>
  <c r="H13" i="34"/>
  <c r="I13" i="34" s="1"/>
  <c r="K13" i="34" s="1"/>
  <c r="H41" i="34"/>
  <c r="I41" i="34" s="1"/>
  <c r="K41" i="34" s="1"/>
  <c r="H15" i="34"/>
  <c r="I15" i="34" s="1"/>
  <c r="K15" i="34" s="1"/>
  <c r="H31" i="34"/>
  <c r="I31" i="34" s="1"/>
  <c r="K31" i="34" s="1"/>
  <c r="H12" i="34"/>
  <c r="I12" i="34" s="1"/>
  <c r="K12" i="34" s="1"/>
  <c r="H38" i="34"/>
  <c r="I38" i="34" s="1"/>
  <c r="H22" i="34"/>
  <c r="I22" i="34" s="1"/>
  <c r="K22" i="34" s="1"/>
  <c r="H6" i="34"/>
  <c r="I6" i="34" s="1"/>
  <c r="K6" i="34" s="1"/>
  <c r="H16" i="34"/>
  <c r="I16" i="34" s="1"/>
  <c r="K16" i="34" s="1"/>
  <c r="H14" i="34"/>
  <c r="I14" i="34" s="1"/>
  <c r="K14" i="34" s="1"/>
  <c r="H30" i="34"/>
  <c r="I30" i="34" s="1"/>
  <c r="K30" i="34" s="1"/>
  <c r="H8" i="34"/>
  <c r="I8" i="34" s="1"/>
  <c r="H34" i="34"/>
  <c r="I34" i="34" s="1"/>
  <c r="K34" i="34" s="1"/>
  <c r="H9" i="15"/>
  <c r="I9" i="15" s="1"/>
  <c r="K9" i="15" s="1"/>
  <c r="H19" i="15"/>
  <c r="I19" i="15" s="1"/>
  <c r="K19" i="15" s="1"/>
  <c r="H15" i="15"/>
  <c r="I15" i="15" s="1"/>
  <c r="K15" i="15" s="1"/>
  <c r="H41" i="15"/>
  <c r="I41" i="15" s="1"/>
  <c r="K41" i="15" s="1"/>
  <c r="H35" i="15"/>
  <c r="I35" i="15" s="1"/>
  <c r="K35" i="15" s="1"/>
  <c r="H7" i="15"/>
  <c r="I7" i="15" s="1"/>
  <c r="K7" i="15" s="1"/>
  <c r="H29" i="15"/>
  <c r="I29" i="15" s="1"/>
  <c r="H11" i="15"/>
  <c r="I11" i="15" s="1"/>
  <c r="K11" i="15" s="1"/>
  <c r="H27" i="15"/>
  <c r="I27" i="15" s="1"/>
  <c r="K27" i="15" s="1"/>
  <c r="H43" i="15"/>
  <c r="I43" i="15" s="1"/>
  <c r="K43" i="15" s="1"/>
  <c r="H6" i="15"/>
  <c r="I6" i="15" s="1"/>
  <c r="K6" i="15" s="1"/>
  <c r="H22" i="15"/>
  <c r="I22" i="15" s="1"/>
  <c r="K22" i="15" s="1"/>
  <c r="H34" i="15"/>
  <c r="I34" i="15" s="1"/>
  <c r="K34" i="15" s="1"/>
  <c r="H42" i="15"/>
  <c r="I42" i="15" s="1"/>
  <c r="K42" i="15" s="1"/>
  <c r="H10" i="15"/>
  <c r="I10" i="15" s="1"/>
  <c r="K10" i="15" s="1"/>
  <c r="H28" i="15"/>
  <c r="I28" i="15" s="1"/>
  <c r="K28" i="15" s="1"/>
  <c r="H12" i="15"/>
  <c r="I12" i="15" s="1"/>
  <c r="K12" i="15" s="1"/>
  <c r="H40" i="15"/>
  <c r="I40" i="15" s="1"/>
  <c r="K40" i="15" s="1"/>
  <c r="H24" i="15"/>
  <c r="I24" i="15" s="1"/>
  <c r="K24" i="15" s="1"/>
  <c r="H41" i="23"/>
  <c r="I41" i="23" s="1"/>
  <c r="K41" i="23" s="1"/>
  <c r="H7" i="23"/>
  <c r="I7" i="23" s="1"/>
  <c r="H9" i="23"/>
  <c r="I9" i="23" s="1"/>
  <c r="K9" i="23" s="1"/>
  <c r="H11" i="23"/>
  <c r="I11" i="23" s="1"/>
  <c r="H39" i="23"/>
  <c r="I39" i="23" s="1"/>
  <c r="K39" i="23" s="1"/>
  <c r="H31" i="23"/>
  <c r="I31" i="23" s="1"/>
  <c r="K31" i="23" s="1"/>
  <c r="H15" i="23"/>
  <c r="I15" i="23" s="1"/>
  <c r="K15" i="23" s="1"/>
  <c r="H33" i="23"/>
  <c r="I33" i="23" s="1"/>
  <c r="K33" i="23" s="1"/>
  <c r="H21" i="23"/>
  <c r="I21" i="23" s="1"/>
  <c r="K21" i="23" s="1"/>
  <c r="H37" i="23"/>
  <c r="I37" i="23" s="1"/>
  <c r="K37" i="23" s="1"/>
  <c r="H24" i="23"/>
  <c r="I24" i="23" s="1"/>
  <c r="K24" i="23" s="1"/>
  <c r="H16" i="23"/>
  <c r="I16" i="23" s="1"/>
  <c r="K16" i="23" s="1"/>
  <c r="H34" i="23"/>
  <c r="I34" i="23" s="1"/>
  <c r="K34" i="23" s="1"/>
  <c r="H6" i="23"/>
  <c r="I6" i="23" s="1"/>
  <c r="H26" i="23"/>
  <c r="I26" i="23" s="1"/>
  <c r="K26" i="23" s="1"/>
  <c r="H42" i="23"/>
  <c r="I42" i="23" s="1"/>
  <c r="K42" i="23" s="1"/>
  <c r="H22" i="23"/>
  <c r="I22" i="23" s="1"/>
  <c r="K22" i="23" s="1"/>
  <c r="H36" i="23"/>
  <c r="I36" i="23" s="1"/>
  <c r="K27" i="51"/>
  <c r="K39" i="51"/>
  <c r="K13" i="51"/>
  <c r="K43" i="51"/>
  <c r="K20" i="51"/>
  <c r="K41" i="51"/>
  <c r="K16" i="51"/>
  <c r="K42" i="51"/>
  <c r="K32" i="51"/>
  <c r="K21" i="51"/>
  <c r="K15" i="51"/>
  <c r="K31" i="51"/>
  <c r="K6" i="51"/>
  <c r="K26" i="51"/>
  <c r="K11" i="51"/>
  <c r="K8" i="51"/>
  <c r="K19" i="51"/>
  <c r="K24"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7" i="25"/>
  <c r="K23" i="25"/>
  <c r="K39" i="25"/>
  <c r="K11" i="25"/>
  <c r="K29" i="25"/>
  <c r="K13" i="25"/>
  <c r="K17" i="25"/>
  <c r="K6" i="25"/>
  <c r="K14" i="25"/>
  <c r="K32" i="25"/>
  <c r="K38" i="25"/>
  <c r="K10" i="25"/>
  <c r="K30" i="25"/>
  <c r="K8" i="25"/>
  <c r="K12" i="25"/>
  <c r="K23" i="22"/>
  <c r="K27" i="22"/>
  <c r="K7" i="22"/>
  <c r="K35" i="22"/>
  <c r="K19" i="22"/>
  <c r="K16" i="22"/>
  <c r="K32" i="22"/>
  <c r="K20" i="22"/>
  <c r="K28" i="22"/>
  <c r="K38" i="22"/>
  <c r="K18" i="22"/>
  <c r="K35" i="12"/>
  <c r="K25" i="12"/>
  <c r="K10" i="12"/>
  <c r="K28" i="12"/>
  <c r="K40" i="12"/>
  <c r="K22" i="40"/>
  <c r="K19" i="40"/>
  <c r="I5" i="40"/>
  <c r="K41" i="40"/>
  <c r="K27" i="40"/>
  <c r="K6" i="40"/>
  <c r="K12" i="40"/>
  <c r="K42" i="40"/>
  <c r="K43" i="40"/>
  <c r="K26" i="40"/>
  <c r="K7" i="40"/>
  <c r="K23" i="40"/>
  <c r="K16" i="40"/>
  <c r="K15" i="30"/>
  <c r="K39" i="30"/>
  <c r="K32" i="30"/>
  <c r="K42" i="30"/>
  <c r="K30" i="42"/>
  <c r="K22" i="42"/>
  <c r="K36" i="42"/>
  <c r="K12" i="42"/>
  <c r="K34" i="42"/>
  <c r="K23" i="42"/>
  <c r="K6" i="42"/>
  <c r="K28" i="42"/>
  <c r="K31" i="42"/>
  <c r="K40" i="42"/>
  <c r="K17" i="42"/>
  <c r="K33" i="42"/>
  <c r="K20" i="39"/>
  <c r="K42" i="39"/>
  <c r="K12" i="39"/>
  <c r="K28" i="39"/>
  <c r="K23" i="39"/>
  <c r="K34" i="39"/>
  <c r="K22" i="39"/>
  <c r="K13" i="39"/>
  <c r="K43" i="39"/>
  <c r="K26" i="39"/>
  <c r="K7" i="39"/>
  <c r="K8" i="39"/>
  <c r="K40" i="39"/>
  <c r="K17" i="39"/>
  <c r="K33" i="39"/>
  <c r="K6" i="39"/>
  <c r="K30" i="36"/>
  <c r="K10" i="36"/>
  <c r="K6" i="36"/>
  <c r="K18" i="36"/>
  <c r="K33" i="36"/>
  <c r="K36" i="36"/>
  <c r="K15" i="36"/>
  <c r="K24" i="33"/>
  <c r="K12" i="33"/>
  <c r="K18" i="33"/>
  <c r="K8" i="33"/>
  <c r="K16" i="33"/>
  <c r="K32" i="33"/>
  <c r="K10" i="33"/>
  <c r="K14" i="33"/>
  <c r="K29" i="33"/>
  <c r="K33" i="33"/>
  <c r="K9" i="33"/>
  <c r="K37" i="33"/>
  <c r="K25" i="33"/>
  <c r="K11" i="33"/>
  <c r="K27" i="33"/>
  <c r="K10" i="52"/>
  <c r="K27" i="52"/>
  <c r="K42" i="52"/>
  <c r="K35" i="52"/>
  <c r="K13" i="52"/>
  <c r="K28" i="52"/>
  <c r="K16" i="52"/>
  <c r="K19" i="52"/>
  <c r="K22" i="52"/>
  <c r="K15" i="52"/>
  <c r="K21" i="52"/>
  <c r="K8" i="43"/>
  <c r="K20" i="43"/>
  <c r="K40" i="43"/>
  <c r="K6" i="43"/>
  <c r="K30" i="31"/>
  <c r="K14" i="31"/>
  <c r="K9" i="31"/>
  <c r="K25" i="31"/>
  <c r="K7" i="31"/>
  <c r="K16" i="31"/>
  <c r="K28" i="31"/>
  <c r="K15" i="41"/>
  <c r="K26" i="41"/>
  <c r="K29" i="41"/>
  <c r="K34" i="41"/>
  <c r="K18" i="41"/>
  <c r="K37" i="41"/>
  <c r="K36" i="41"/>
  <c r="K27" i="41"/>
  <c r="I5" i="41"/>
  <c r="K31" i="41"/>
  <c r="K20" i="41"/>
  <c r="K42" i="41"/>
  <c r="K23" i="41"/>
  <c r="K8" i="41"/>
  <c r="K24" i="41"/>
  <c r="K40" i="41"/>
  <c r="K17" i="41"/>
  <c r="K33" i="41"/>
  <c r="K6" i="41"/>
  <c r="K21" i="35"/>
  <c r="K17" i="35"/>
  <c r="K40" i="35"/>
  <c r="K6" i="35"/>
  <c r="K12" i="35"/>
  <c r="K8" i="35"/>
  <c r="K11" i="35"/>
  <c r="K29" i="35"/>
  <c r="K15" i="35"/>
  <c r="K31" i="35"/>
  <c r="K43" i="35"/>
  <c r="K36" i="35"/>
  <c r="K16" i="35"/>
  <c r="K25" i="32"/>
  <c r="K39" i="32"/>
  <c r="K41" i="32"/>
  <c r="K43" i="32"/>
  <c r="K23" i="32"/>
  <c r="K17" i="32"/>
  <c r="K35" i="32"/>
  <c r="K21" i="32"/>
  <c r="K40" i="32"/>
  <c r="K28" i="32"/>
  <c r="K38" i="32"/>
  <c r="K30" i="32"/>
  <c r="I5" i="32"/>
  <c r="K22" i="32"/>
  <c r="K26" i="32"/>
  <c r="K10" i="32"/>
  <c r="K25" i="23"/>
  <c r="K17" i="23"/>
  <c r="K8" i="23"/>
  <c r="K38" i="23"/>
  <c r="K37" i="29"/>
  <c r="K15" i="29"/>
  <c r="K33" i="29"/>
  <c r="K17" i="29"/>
  <c r="K11" i="29"/>
  <c r="K27" i="29"/>
  <c r="K43" i="29"/>
  <c r="K16" i="29"/>
  <c r="K26" i="29"/>
  <c r="K22" i="29"/>
  <c r="K24" i="29"/>
  <c r="K40" i="29"/>
  <c r="K18" i="29"/>
  <c r="K36" i="29"/>
  <c r="K20" i="29"/>
  <c r="I5" i="50"/>
  <c r="K19" i="50"/>
  <c r="K26" i="50"/>
  <c r="K43" i="50"/>
  <c r="K34" i="50"/>
  <c r="K21" i="50"/>
  <c r="K8" i="50"/>
  <c r="K36" i="50"/>
  <c r="K27" i="50"/>
  <c r="K10" i="50"/>
  <c r="K32" i="50"/>
  <c r="K13" i="50"/>
  <c r="K35" i="50"/>
  <c r="K22" i="50"/>
  <c r="K38" i="50"/>
  <c r="K15" i="50"/>
  <c r="K31" i="50"/>
  <c r="K16" i="50"/>
  <c r="K17" i="21"/>
  <c r="K21" i="21"/>
  <c r="I5" i="21"/>
  <c r="K43" i="21"/>
  <c r="K27" i="21"/>
  <c r="K11" i="21"/>
  <c r="K31" i="21"/>
  <c r="K40" i="21"/>
  <c r="K16" i="21"/>
  <c r="K8" i="21"/>
  <c r="K38" i="21"/>
  <c r="K30" i="21"/>
  <c r="K22" i="21"/>
  <c r="K14" i="21"/>
  <c r="K6" i="21"/>
  <c r="K24" i="19"/>
  <c r="K8" i="19"/>
  <c r="K35" i="19"/>
  <c r="K17" i="19"/>
  <c r="K33" i="19"/>
  <c r="K25" i="19"/>
  <c r="K41" i="19"/>
  <c r="K15" i="19"/>
  <c r="K31" i="19"/>
  <c r="K14" i="19"/>
  <c r="K38" i="19"/>
  <c r="K30" i="19"/>
  <c r="K18" i="19"/>
  <c r="K26" i="19"/>
  <c r="K30" i="38"/>
  <c r="K12" i="38"/>
  <c r="K10" i="38"/>
  <c r="K15" i="38"/>
  <c r="K20" i="38"/>
  <c r="K37" i="38"/>
  <c r="K11" i="38"/>
  <c r="K24" i="38"/>
  <c r="K6" i="38"/>
  <c r="K29" i="26"/>
  <c r="K25" i="26"/>
  <c r="K35" i="26"/>
  <c r="K11" i="26"/>
  <c r="K19" i="26"/>
  <c r="K41" i="26"/>
  <c r="K7" i="26"/>
  <c r="K23" i="26"/>
  <c r="K39" i="26"/>
  <c r="K26" i="26"/>
  <c r="K18" i="26"/>
  <c r="K12" i="26"/>
  <c r="K32" i="26"/>
  <c r="K16" i="26"/>
  <c r="K17" i="24"/>
  <c r="K33" i="24"/>
  <c r="K15" i="24"/>
  <c r="K7" i="24"/>
  <c r="K25" i="24"/>
  <c r="K9" i="24"/>
  <c r="K37" i="24"/>
  <c r="K11" i="24"/>
  <c r="K27" i="24"/>
  <c r="K43" i="24"/>
  <c r="K22" i="24"/>
  <c r="K14" i="24"/>
  <c r="K34" i="24"/>
  <c r="I5" i="24"/>
  <c r="H44" i="24"/>
  <c r="K26" i="24"/>
  <c r="K42" i="24"/>
  <c r="K20" i="24"/>
  <c r="K40" i="24"/>
  <c r="K24" i="24"/>
  <c r="K8" i="24"/>
  <c r="K17" i="28"/>
  <c r="K33" i="28"/>
  <c r="K15" i="28"/>
  <c r="K11" i="28"/>
  <c r="K39" i="28"/>
  <c r="K27" i="28"/>
  <c r="K29" i="28"/>
  <c r="K38" i="28"/>
  <c r="K6" i="28"/>
  <c r="K34" i="28"/>
  <c r="K22" i="28"/>
  <c r="K26" i="28"/>
  <c r="I5" i="28"/>
  <c r="K30" i="28"/>
  <c r="K32" i="28"/>
  <c r="K16" i="28"/>
  <c r="K22" i="37"/>
  <c r="K38" i="37"/>
  <c r="K34" i="37"/>
  <c r="K12" i="37"/>
  <c r="K26" i="37"/>
  <c r="K27" i="37"/>
  <c r="K18" i="37"/>
  <c r="K15" i="37"/>
  <c r="K14" i="37"/>
  <c r="I5" i="37"/>
  <c r="H44" i="37"/>
  <c r="K31" i="37"/>
  <c r="K20" i="37"/>
  <c r="K42" i="37"/>
  <c r="K23" i="37"/>
  <c r="K8" i="37"/>
  <c r="K24" i="37"/>
  <c r="K40" i="37"/>
  <c r="K17" i="37"/>
  <c r="K33" i="37"/>
  <c r="K6" i="37"/>
  <c r="K19" i="34"/>
  <c r="K38" i="34"/>
  <c r="K8" i="34"/>
  <c r="K18" i="34"/>
  <c r="K29" i="15"/>
  <c r="K8" i="15"/>
  <c r="K17" i="20"/>
  <c r="K35" i="20"/>
  <c r="K11" i="20"/>
  <c r="K29" i="20"/>
  <c r="K27" i="20"/>
  <c r="K7" i="20"/>
  <c r="K23" i="20"/>
  <c r="K26" i="20"/>
  <c r="K38" i="20"/>
  <c r="K6" i="20"/>
  <c r="K14" i="20"/>
  <c r="K32" i="20"/>
  <c r="K16" i="20"/>
  <c r="K36" i="20"/>
  <c r="K20" i="20"/>
  <c r="I5" i="17"/>
  <c r="K32" i="17"/>
  <c r="K16" i="17"/>
  <c r="K29" i="17"/>
  <c r="K11" i="17"/>
  <c r="K27" i="17"/>
  <c r="K7" i="17"/>
  <c r="K41" i="17"/>
  <c r="K38" i="17"/>
  <c r="K42" i="17"/>
  <c r="K10" i="17"/>
  <c r="K12" i="17"/>
  <c r="K40" i="8"/>
  <c r="K24" i="8"/>
  <c r="K8" i="8"/>
  <c r="K35" i="8"/>
  <c r="K37" i="8"/>
  <c r="K29" i="8"/>
  <c r="K21" i="8"/>
  <c r="K9" i="8"/>
  <c r="K25" i="8"/>
  <c r="K41" i="8"/>
  <c r="K17" i="8"/>
  <c r="K33" i="8"/>
  <c r="K42" i="8"/>
  <c r="K34" i="8"/>
  <c r="K18" i="8"/>
  <c r="K14"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25" i="25"/>
  <c r="K41" i="25"/>
  <c r="K22" i="25"/>
  <c r="K42" i="25"/>
  <c r="K26" i="25"/>
  <c r="K16" i="25"/>
  <c r="K24" i="25"/>
  <c r="K40" i="25"/>
  <c r="K18" i="25"/>
  <c r="K36" i="25"/>
  <c r="K20" i="25"/>
  <c r="K9" i="22"/>
  <c r="K11" i="22"/>
  <c r="K39" i="22"/>
  <c r="K41" i="22"/>
  <c r="K43" i="22"/>
  <c r="K31" i="22"/>
  <c r="K15" i="22"/>
  <c r="K21" i="22"/>
  <c r="K36" i="22"/>
  <c r="I5" i="22"/>
  <c r="K12" i="22"/>
  <c r="K30" i="22"/>
  <c r="K26" i="22"/>
  <c r="K31" i="12"/>
  <c r="K17" i="12"/>
  <c r="K33" i="12"/>
  <c r="K22" i="12"/>
  <c r="K14" i="12"/>
  <c r="K6" i="12"/>
  <c r="K16" i="12"/>
  <c r="K35" i="40"/>
  <c r="K10" i="40"/>
  <c r="K38" i="40"/>
  <c r="K30" i="40"/>
  <c r="K18" i="40"/>
  <c r="K20" i="40"/>
  <c r="K9" i="40"/>
  <c r="K28" i="40"/>
  <c r="K11" i="40"/>
  <c r="K33" i="40"/>
  <c r="K14" i="40"/>
  <c r="K36" i="40"/>
  <c r="K15" i="40"/>
  <c r="K31" i="40"/>
  <c r="K24" i="40"/>
  <c r="K40" i="40"/>
  <c r="K13" i="30"/>
  <c r="K31" i="30"/>
  <c r="K40" i="30"/>
  <c r="K28" i="30"/>
  <c r="K18" i="30"/>
  <c r="K35" i="42"/>
  <c r="I5" i="42"/>
  <c r="K7" i="42"/>
  <c r="K16" i="42"/>
  <c r="K32" i="42"/>
  <c r="K9" i="42"/>
  <c r="K25" i="42"/>
  <c r="K41" i="42"/>
  <c r="K11" i="39"/>
  <c r="I5" i="39"/>
  <c r="K15" i="39"/>
  <c r="K38" i="39"/>
  <c r="K27" i="39"/>
  <c r="K14" i="39"/>
  <c r="K19" i="39"/>
  <c r="K39" i="39"/>
  <c r="K16" i="39"/>
  <c r="K32" i="39"/>
  <c r="K9" i="39"/>
  <c r="K25" i="39"/>
  <c r="K41" i="39"/>
  <c r="K41" i="36"/>
  <c r="K29" i="36"/>
  <c r="K22" i="36"/>
  <c r="K42" i="36"/>
  <c r="K43" i="36"/>
  <c r="K7" i="36"/>
  <c r="K39" i="36"/>
  <c r="K16" i="36"/>
  <c r="I5" i="36"/>
  <c r="K34" i="33"/>
  <c r="K36" i="33"/>
  <c r="K26" i="33"/>
  <c r="K28" i="33"/>
  <c r="K42" i="33"/>
  <c r="K20" i="33"/>
  <c r="K38" i="33"/>
  <c r="K22" i="33"/>
  <c r="K6" i="33"/>
  <c r="K15" i="33"/>
  <c r="K31" i="33"/>
  <c r="K13" i="33"/>
  <c r="K23" i="33"/>
  <c r="K41" i="33"/>
  <c r="K21" i="33"/>
  <c r="K19" i="33"/>
  <c r="K35" i="33"/>
  <c r="K14" i="52"/>
  <c r="K7" i="52"/>
  <c r="K24" i="52"/>
  <c r="K43" i="52"/>
  <c r="K17" i="52"/>
  <c r="K36" i="52"/>
  <c r="K41" i="52"/>
  <c r="K38" i="52"/>
  <c r="K31" i="52"/>
  <c r="K8" i="52"/>
  <c r="K18" i="52"/>
  <c r="K29" i="43"/>
  <c r="K10" i="43"/>
  <c r="K18" i="43"/>
  <c r="K17" i="43"/>
  <c r="K14" i="43"/>
  <c r="K36" i="43"/>
  <c r="K28" i="43"/>
  <c r="K39" i="43"/>
  <c r="I5" i="31"/>
  <c r="K24" i="31"/>
  <c r="K22" i="31"/>
  <c r="K6" i="31"/>
  <c r="K43" i="31"/>
  <c r="K19" i="31"/>
  <c r="K41" i="31"/>
  <c r="K21" i="31"/>
  <c r="K8" i="31"/>
  <c r="K36" i="31"/>
  <c r="K10" i="31"/>
  <c r="K43" i="41"/>
  <c r="K12" i="41"/>
  <c r="K38" i="41"/>
  <c r="K21" i="41"/>
  <c r="K7" i="41"/>
  <c r="K22" i="41"/>
  <c r="K11" i="41"/>
  <c r="K39" i="41"/>
  <c r="K19" i="41"/>
  <c r="K10" i="41"/>
  <c r="K30" i="41"/>
  <c r="K13" i="41"/>
  <c r="K35" i="41"/>
  <c r="K16" i="41"/>
  <c r="K32" i="41"/>
  <c r="K9" i="41"/>
  <c r="K25" i="41"/>
  <c r="K41" i="41"/>
  <c r="K35" i="35"/>
  <c r="K19" i="35"/>
  <c r="K26" i="35"/>
  <c r="K22" i="35"/>
  <c r="K42" i="35"/>
  <c r="K28" i="35"/>
  <c r="K30" i="35"/>
  <c r="K27" i="35"/>
  <c r="K23" i="35"/>
  <c r="K39" i="35"/>
  <c r="K10" i="35"/>
  <c r="K34" i="35"/>
  <c r="K24" i="35"/>
  <c r="K27" i="32"/>
  <c r="K7" i="32"/>
  <c r="K9" i="32"/>
  <c r="K33" i="32"/>
  <c r="K31" i="32"/>
  <c r="K13" i="32"/>
  <c r="K29" i="32"/>
  <c r="K36" i="32"/>
  <c r="K24" i="32"/>
  <c r="K6" i="32"/>
  <c r="K8" i="32"/>
  <c r="K20" i="32"/>
  <c r="K16" i="32"/>
  <c r="K12"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7" i="23"/>
  <c r="K11" i="23"/>
  <c r="K6" i="23"/>
  <c r="K36" i="23"/>
  <c r="K20" i="23"/>
  <c r="I5" i="29"/>
  <c r="K21" i="29"/>
  <c r="K23" i="29"/>
  <c r="K29" i="29"/>
  <c r="K31" i="29"/>
  <c r="K19" i="29"/>
  <c r="K38" i="29"/>
  <c r="K32" i="29"/>
  <c r="K34" i="29"/>
  <c r="K14" i="29"/>
  <c r="K30" i="29"/>
  <c r="K8" i="29"/>
  <c r="K28" i="29"/>
  <c r="K12" i="29"/>
  <c r="K28" i="50"/>
  <c r="K12" i="50"/>
  <c r="K17" i="50"/>
  <c r="K18" i="50"/>
  <c r="K9" i="50"/>
  <c r="K24" i="50"/>
  <c r="K41" i="50"/>
  <c r="K20" i="50"/>
  <c r="K42" i="50"/>
  <c r="K25" i="50"/>
  <c r="K30" i="50"/>
  <c r="K7"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7" i="21"/>
  <c r="K41" i="21"/>
  <c r="K9" i="21"/>
  <c r="K35" i="21"/>
  <c r="K19" i="21"/>
  <c r="K39" i="21"/>
  <c r="K23" i="21"/>
  <c r="K7" i="21"/>
  <c r="K36" i="21"/>
  <c r="K28" i="21"/>
  <c r="K20" i="21"/>
  <c r="K12" i="21"/>
  <c r="K42" i="21"/>
  <c r="K34" i="21"/>
  <c r="K26" i="21"/>
  <c r="K18" i="21"/>
  <c r="K10" i="21"/>
  <c r="K16" i="19"/>
  <c r="K21" i="19"/>
  <c r="K37" i="19"/>
  <c r="K19" i="19"/>
  <c r="K11" i="19"/>
  <c r="K9" i="19"/>
  <c r="K7" i="19"/>
  <c r="K23" i="19"/>
  <c r="K39" i="19"/>
  <c r="K22" i="19"/>
  <c r="K6" i="19"/>
  <c r="K34" i="19"/>
  <c r="K42" i="19"/>
  <c r="K10" i="19"/>
  <c r="K28" i="19"/>
  <c r="K12" i="19"/>
  <c r="K19" i="38"/>
  <c r="K29" i="38"/>
  <c r="K13" i="38"/>
  <c r="K26" i="38"/>
  <c r="K27" i="38"/>
  <c r="K36" i="38"/>
  <c r="K35" i="38"/>
  <c r="K34" i="38"/>
  <c r="K23" i="38"/>
  <c r="K18" i="38"/>
  <c r="K38" i="38"/>
  <c r="K21" i="38"/>
  <c r="K43" i="38"/>
  <c r="K32" i="38"/>
  <c r="K25" i="38"/>
  <c r="K41" i="38"/>
  <c r="K21" i="26"/>
  <c r="K27" i="26"/>
  <c r="K9" i="26"/>
  <c r="K43" i="26"/>
  <c r="K15" i="26"/>
  <c r="K37" i="26"/>
  <c r="K34" i="26"/>
  <c r="K17" i="26"/>
  <c r="K33" i="26"/>
  <c r="K10" i="26"/>
  <c r="K30" i="26"/>
  <c r="K28" i="26"/>
  <c r="K6" i="26"/>
  <c r="K40" i="26"/>
  <c r="K8" i="26"/>
  <c r="K31" i="24"/>
  <c r="K13" i="24"/>
  <c r="K29" i="24"/>
  <c r="K21" i="24"/>
  <c r="K39" i="24"/>
  <c r="K23" i="24"/>
  <c r="K41" i="24"/>
  <c r="K19" i="24"/>
  <c r="K35" i="24"/>
  <c r="K36" i="24"/>
  <c r="K6" i="24"/>
  <c r="K28" i="24"/>
  <c r="K18" i="24"/>
  <c r="K38" i="24"/>
  <c r="K12" i="24"/>
  <c r="K30" i="24"/>
  <c r="K10" i="24"/>
  <c r="K32" i="24"/>
  <c r="K16" i="24"/>
  <c r="K31" i="28"/>
  <c r="K35" i="28"/>
  <c r="K25" i="28"/>
  <c r="K43" i="28"/>
  <c r="K41" i="28"/>
  <c r="K21" i="28"/>
  <c r="K37" i="28"/>
  <c r="K18" i="28"/>
  <c r="K28" i="28"/>
  <c r="K12" i="28"/>
  <c r="K36" i="28"/>
  <c r="K14" i="28"/>
  <c r="K40" i="28"/>
  <c r="K24" i="28"/>
  <c r="K8" i="28"/>
  <c r="K21" i="37"/>
  <c r="K39" i="37"/>
  <c r="K29" i="37"/>
  <c r="K11" i="37"/>
  <c r="K7" i="37"/>
  <c r="K43" i="37"/>
  <c r="K36" i="37"/>
  <c r="K37" i="37"/>
  <c r="K28" i="37"/>
  <c r="K19" i="37"/>
  <c r="K10" i="37"/>
  <c r="K30" i="37"/>
  <c r="K13" i="37"/>
  <c r="K35" i="37"/>
  <c r="K16" i="37"/>
  <c r="K32" i="37"/>
  <c r="K9" i="37"/>
  <c r="K25" i="37"/>
  <c r="K41" i="37"/>
  <c r="K35" i="34"/>
  <c r="K7" i="34"/>
  <c r="K23" i="34"/>
  <c r="K32" i="34"/>
  <c r="I5" i="34"/>
  <c r="K36" i="34"/>
  <c r="K40" i="34"/>
  <c r="K20" i="34"/>
  <c r="K42" i="34"/>
  <c r="K23" i="15"/>
  <c r="K31" i="15"/>
  <c r="K39" i="15"/>
  <c r="K21" i="15"/>
  <c r="K30" i="15"/>
  <c r="K14" i="15"/>
  <c r="K26" i="15"/>
  <c r="K36" i="15"/>
  <c r="I5" i="20"/>
  <c r="K19" i="20"/>
  <c r="K21" i="20"/>
  <c r="K25" i="20"/>
  <c r="K13" i="20"/>
  <c r="K41" i="20"/>
  <c r="K15" i="20"/>
  <c r="K31" i="20"/>
  <c r="K34" i="20"/>
  <c r="K10" i="20"/>
  <c r="K18" i="20"/>
  <c r="K22" i="20"/>
  <c r="K40" i="20"/>
  <c r="K24" i="20"/>
  <c r="K8" i="20"/>
  <c r="K28" i="20"/>
  <c r="K12" i="20"/>
  <c r="K8" i="17"/>
  <c r="K43" i="17"/>
  <c r="K13" i="17"/>
  <c r="K19" i="17"/>
  <c r="K37" i="17"/>
  <c r="K39" i="17"/>
  <c r="K33" i="17"/>
  <c r="K6" i="17"/>
  <c r="K14" i="17"/>
  <c r="K22" i="17"/>
  <c r="I5" i="8"/>
  <c r="K32" i="8"/>
  <c r="K16" i="8"/>
  <c r="K27" i="8"/>
  <c r="K19" i="8"/>
  <c r="K11" i="8"/>
  <c r="K43" i="8"/>
  <c r="K15" i="8"/>
  <c r="K31" i="8"/>
  <c r="K7" i="8"/>
  <c r="K23" i="8"/>
  <c r="K39" i="8"/>
  <c r="K10" i="8"/>
  <c r="K30" i="8"/>
  <c r="K38" i="8"/>
  <c r="K6" i="8"/>
  <c r="K28" i="8"/>
  <c r="K12" i="8"/>
  <c r="H44" i="20" l="1"/>
  <c r="I44" i="26"/>
  <c r="H44" i="39"/>
  <c r="H44" i="32"/>
  <c r="H44" i="19"/>
  <c r="H44" i="26"/>
  <c r="H44" i="21"/>
  <c r="H44" i="28"/>
  <c r="H44" i="29"/>
  <c r="H44" i="25"/>
  <c r="H44" i="8"/>
  <c r="H44" i="36"/>
  <c r="H44" i="22"/>
  <c r="H44" i="41"/>
  <c r="H44" i="33"/>
  <c r="H44" i="42"/>
  <c r="H44" i="40"/>
  <c r="H44" i="17"/>
  <c r="H44" i="51"/>
  <c r="H44" i="31"/>
  <c r="I5" i="51"/>
  <c r="I44" i="51" s="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I44" i="42"/>
  <c r="K5" i="42"/>
  <c r="K44" i="42" s="1"/>
  <c r="M44" i="42" s="1"/>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6" i="44" l="1"/>
  <c r="Q16" i="44" s="1"/>
  <c r="O15" i="44"/>
  <c r="Q15" i="44" s="1"/>
  <c r="K5" i="51"/>
  <c r="K44" i="51" s="1"/>
  <c r="M44" i="51" s="1"/>
  <c r="O23" i="51" s="1"/>
  <c r="Q23" i="51"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8" i="51"/>
  <c r="Q28" i="51" s="1"/>
  <c r="O26" i="51"/>
  <c r="Q26" i="51" s="1"/>
  <c r="O18" i="51"/>
  <c r="Q18" i="51" s="1"/>
  <c r="O22" i="51"/>
  <c r="Q22" i="51" s="1"/>
  <c r="O39" i="51"/>
  <c r="Q39" i="51" s="1"/>
  <c r="O31" i="51"/>
  <c r="Q3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6" i="51" l="1"/>
  <c r="Q6" i="51" s="1"/>
  <c r="O9" i="51"/>
  <c r="Q9" i="51" s="1"/>
  <c r="O24" i="51"/>
  <c r="Q24" i="51" s="1"/>
  <c r="O27" i="51"/>
  <c r="Q27" i="51" s="1"/>
  <c r="O30" i="51"/>
  <c r="Q30" i="51" s="1"/>
  <c r="O5" i="51"/>
  <c r="O40" i="51"/>
  <c r="Q40" i="51" s="1"/>
  <c r="O16" i="51"/>
  <c r="Q16" i="51" s="1"/>
  <c r="O25" i="51"/>
  <c r="Q25" i="51" s="1"/>
  <c r="O33" i="51"/>
  <c r="Q33" i="51" s="1"/>
  <c r="O29" i="51"/>
  <c r="Q29" i="51" s="1"/>
  <c r="O43" i="51"/>
  <c r="Q43" i="51" s="1"/>
  <c r="O17" i="51"/>
  <c r="Q17" i="51" s="1"/>
  <c r="O10" i="51"/>
  <c r="Q10" i="51" s="1"/>
  <c r="O41" i="51"/>
  <c r="Q41" i="51" s="1"/>
  <c r="O42" i="51"/>
  <c r="Q42" i="51" s="1"/>
  <c r="O13" i="51"/>
  <c r="Q13" i="51" s="1"/>
  <c r="O35" i="51"/>
  <c r="Q35" i="51" s="1"/>
  <c r="O8" i="51"/>
  <c r="Q8" i="51" s="1"/>
  <c r="O34" i="51"/>
  <c r="Q34" i="51" s="1"/>
  <c r="O21" i="51"/>
  <c r="Q21" i="51" s="1"/>
  <c r="O7" i="51"/>
  <c r="Q7" i="51" s="1"/>
  <c r="O37" i="51"/>
  <c r="Q37" i="51" s="1"/>
  <c r="O14" i="51"/>
  <c r="Q14" i="51" s="1"/>
  <c r="O36" i="51"/>
  <c r="Q36" i="51" s="1"/>
  <c r="O19" i="51"/>
  <c r="Q19" i="51" s="1"/>
  <c r="O15" i="51"/>
  <c r="Q15" i="51" s="1"/>
  <c r="O32" i="51"/>
  <c r="Q32" i="51" s="1"/>
  <c r="O20" i="51"/>
  <c r="Q20" i="51" s="1"/>
  <c r="O38" i="51"/>
  <c r="Q38" i="51" s="1"/>
  <c r="O11" i="51"/>
  <c r="Q11" i="51" s="1"/>
  <c r="O12" i="51"/>
  <c r="Q12" i="51" s="1"/>
  <c r="O44" i="44"/>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W23" i="48"/>
  <c r="Y16" i="48"/>
  <c r="W16" i="48"/>
  <c r="U16" i="48"/>
  <c r="R44" i="48"/>
  <c r="S5" i="48"/>
  <c r="D44" i="46" l="1"/>
  <c r="D24" i="46"/>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<sst xmlns="http://schemas.openxmlformats.org/spreadsheetml/2006/main" count="7817" uniqueCount="613">
  <si>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</si>
  <si>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</si>
  <si>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</si>
  <si>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</si>
  <si>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</si>
  <si>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</si>
  <si>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</si>
  <si>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</si>
  <si>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</si>
  <si>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</si>
  <si>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</si>
  <si>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</si>
  <si>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</si>
  <si>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</si>
  <si>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</si>
  <si>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</si>
  <si>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</si>
  <si>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</si>
  <si>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</si>
  <si>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</si>
  <si>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</si>
  <si>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</si>
  <si>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</si>
  <si>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</si>
  <si>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</si>
  <si>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</si>
  <si>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</si>
  <si>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</si>
  <si>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</si>
  <si>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</si>
  <si>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</si>
  <si>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</si>
  <si>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</si>
  <si>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</si>
  <si>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</si>
  <si>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</si>
  <si>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</si>
  <si>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</si>
  <si>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</si>
  <si>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</si>
  <si>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</si>
  <si>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</si>
  <si>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</si>
  <si>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</si>
  <si>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</si>
  <si>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</si>
  <si>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</si>
  <si>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</si>
  <si>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</si>
  <si>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</si>
  <si>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</si>
  <si>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</si>
  <si>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</si>
  <si>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</si>
  <si>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</si>
  <si>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</si>
  <si>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</si>
  <si>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</si>
  <si>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</si>
  <si>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</si>
  <si>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</si>
  <si>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</si>
  <si>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</si>
  <si>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</si>
  <si>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</si>
  <si>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</si>
  <si>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</si>
  <si>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</si>
  <si>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</si>
  <si>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</si>
  <si>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</si>
  <si>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</si>
  <si>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</si>
  <si>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</si>
  <si>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</si>
  <si>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</si>
  <si>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</si>
  <si>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</si>
  <si>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</si>
  <si>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</si>
  <si>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</si>
  <si>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</si>
  <si>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</si>
  <si>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</si>
  <si>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</si>
  <si>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</si>
  <si>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</si>
  <si>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</si>
  <si>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</si>
  <si>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</si>
  <si>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</si>
  <si>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</si>
  <si>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</si>
  <si>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</si>
  <si>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</si>
  <si>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</si>
  <si>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</si>
  <si>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</si>
  <si>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</si>
  <si>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</si>
  <si>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</si>
  <si>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</si>
  <si>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</si>
  <si>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</si>
  <si>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</si>
  <si>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</si>
  <si>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</si>
  <si>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</si>
  <si>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</si>
  <si>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</si>
  <si>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</si>
  <si>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</si>
  <si>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</si>
  <si>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</si>
  <si>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</si>
  <si>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</si>
  <si>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</si>
  <si>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</si>
  <si>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</si>
  <si>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</si>
  <si>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</si>
  <si>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</si>
  <si>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</si>
  <si>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</si>
  <si>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</si>
  <si>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</si>
  <si>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</si>
  <si>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</si>
  <si>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</si>
  <si>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</si>
  <si>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</si>
  <si>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</si>
  <si>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</si>
  <si>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</si>
  <si>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</si>
  <si>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</si>
  <si>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</si>
  <si>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</si>
  <si>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</si>
  <si>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</si>
  <si>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</si>
  <si>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</si>
  <si>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</si>
  <si>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</si>
  <si>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</si>
  <si>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</si>
  <si>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</si>
  <si>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</si>
  <si>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</si>
  <si>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</si>
  <si>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</si>
  <si>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</si>
  <si>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</si>
  <si>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</si>
  <si>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</si>
  <si>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</si>
  <si>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</si>
  <si>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</si>
  <si>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</si>
  <si>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</si>
  <si>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</si>
  <si>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</si>
  <si>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</si>
  <si>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</si>
  <si>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</si>
  <si>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</si>
  <si>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</si>
  <si>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</si>
  <si>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</si>
  <si>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</si>
  <si>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</si>
  <si>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</si>
  <si>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</si>
  <si>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</si>
  <si>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</si>
  <si>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</si>
  <si>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</si>
  <si>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</si>
  <si>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</si>
  <si>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</si>
  <si>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</si>
  <si>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</si>
  <si>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</si>
  <si>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</si>
  <si>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</si>
  <si>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</si>
  <si>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</si>
  <si>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</si>
  <si>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</si>
  <si>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</si>
  <si>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</si>
  <si>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</si>
  <si>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</si>
  <si>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</si>
  <si>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</si>
  <si>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</si>
  <si>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</si>
  <si>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</si>
  <si>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</si>
  <si>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</si>
  <si>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</si>
  <si>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</si>
  <si>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</si>
  <si>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</si>
  <si>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</si>
  <si>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</si>
  <si>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</si>
  <si>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</si>
  <si>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</si>
  <si>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</si>
  <si>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</si>
  <si>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</si>
  <si>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</si>
  <si>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</si>
  <si>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</si>
  <si>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</si>
  <si>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</si>
  <si>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</si>
  <si>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</si>
  <si>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</si>
  <si>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</si>
  <si>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</si>
  <si>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</si>
  <si>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</si>
  <si>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</si>
  <si>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</si>
  <si>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</si>
  <si>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</si>
  <si>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</si>
  <si>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</si>
  <si>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</si>
  <si>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</si>
  <si>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</si>
  <si>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</si>
  <si>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</si>
  <si>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</si>
  <si>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</si>
  <si>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</si>
  <si>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</si>
  <si>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</si>
  <si>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</si>
  <si>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</si>
  <si>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</si>
  <si>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</si>
  <si>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</si>
  <si>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</si>
  <si>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</si>
  <si>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</si>
  <si>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</si>
  <si>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</si>
  <si>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</si>
  <si>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</si>
  <si>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</si>
  <si>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</si>
  <si>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</si>
  <si>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</si>
  <si>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</si>
  <si>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</si>
  <si>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</si>
  <si>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</si>
  <si>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</si>
  <si>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</si>
  <si>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</si>
  <si>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</si>
  <si>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</si>
  <si>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</si>
  <si>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</si>
  <si>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</si>
  <si>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</si>
  <si>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</si>
  <si>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</si>
  <si>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</si>
  <si>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</si>
  <si>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</si>
  <si>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</si>
  <si>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</si>
  <si>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</si>
  <si>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</si>
  <si>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</si>
  <si>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</si>
  <si>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</si>
  <si>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</si>
  <si>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</si>
  <si>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</si>
  <si>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</si>
  <si>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</si>
  <si>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</si>
  <si>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</si>
  <si>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</si>
  <si>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</si>
  <si>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</si>
  <si>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</si>
  <si>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</si>
  <si>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</si>
  <si>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</si>
  <si>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</si>
  <si>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</si>
  <si>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</si>
  <si>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</si>
  <si>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</si>
  <si>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</si>
  <si>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</si>
  <si>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</si>
  <si>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</si>
  <si>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</si>
  <si>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</si>
  <si>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</si>
  <si>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</si>
  <si>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</si>
  <si>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</si>
  <si>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</si>
  <si>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</si>
  <si>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</si>
  <si>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</si>
  <si>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</si>
  <si>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</si>
  <si>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</si>
  <si>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</si>
  <si>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</si>
  <si>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</si>
  <si>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</si>
  <si>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</si>
  <si>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</si>
  <si>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</si>
  <si>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</si>
  <si>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</si>
  <si>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</si>
  <si>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</si>
  <si>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</si>
  <si>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</si>
  <si>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</si>
  <si>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</si>
  <si>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</si>
  <si>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</si>
  <si>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</si>
  <si>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</si>
  <si>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</si>
  <si>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</si>
  <si>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</si>
  <si>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</si>
  <si>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</si>
  <si>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</si>
  <si>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</si>
  <si>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</si>
  <si>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</si>
  <si>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</si>
  <si>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</si>
  <si>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</si>
  <si>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</si>
  <si>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</si>
  <si>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</si>
  <si>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</si>
  <si>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</si>
  <si>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</si>
  <si>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</si>
  <si>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</si>
  <si>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</si>
  <si>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</si>
  <si>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</si>
  <si>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</si>
  <si>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</si>
  <si>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</si>
  <si>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</si>
  <si>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</si>
  <si>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</si>
  <si>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</si>
  <si>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</si>
  <si>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</si>
  <si>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</si>
  <si>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</si>
  <si>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</si>
  <si>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</si>
  <si>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</si>
  <si>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</si>
  <si>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</si>
  <si>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</si>
  <si>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</si>
  <si>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</si>
  <si>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</si>
  <si>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</si>
  <si>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</si>
  <si>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</si>
  <si>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</si>
  <si>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</si>
  <si>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</si>
  <si>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</si>
  <si>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</si>
  <si>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</si>
  <si>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</si>
  <si>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</si>
  <si>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</si>
  <si>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</si>
  <si>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</si>
  <si>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</si>
  <si>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</si>
  <si>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</si>
  <si>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</si>
  <si>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</si>
  <si>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</si>
  <si>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</si>
  <si>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</si>
  <si>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</si>
  <si>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</si>
  <si>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</si>
  <si>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</si>
  <si>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</si>
  <si>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</si>
  <si>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</si>
  <si>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</si>
  <si>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</si>
  <si>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</si>
  <si>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</si>
  <si>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</si>
  <si>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</si>
  <si>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</si>
  <si>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</si>
  <si>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</si>
  <si>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</si>
  <si>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</si>
  <si>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</si>
  <si>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</si>
  <si>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</si>
  <si>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</si>
  <si>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</si>
  <si>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</si>
  <si>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</si>
  <si>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</si>
  <si>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</si>
  <si>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</si>
  <si>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</si>
  <si>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</si>
  <si>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</si>
  <si>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</si>
  <si>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</si>
  <si>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</si>
  <si>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</si>
  <si>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</si>
  <si>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</si>
  <si>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</si>
  <si>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</si>
  <si>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</si>
  <si>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</si>
  <si>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</si>
  <si>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</si>
  <si>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</si>
  <si>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</si>
  <si>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</si>
  <si>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</si>
  <si>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</si>
  <si>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</si>
  <si>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</si>
  <si>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</si>
  <si>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</si>
  <si>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</si>
  <si>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</si>
  <si>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</si>
  <si>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</si>
  <si>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</si>
  <si>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</si>
  <si>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</si>
  <si>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</si>
  <si>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</si>
  <si>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</si>
  <si>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</si>
  <si>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</si>
  <si>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</si>
  <si>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</si>
  <si>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</si>
  <si>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</si>
  <si>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</si>
  <si>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</si>
  <si>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</si>
  <si>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</si>
  <si>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</si>
  <si>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</si>
  <si>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</si>
  <si>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</si>
  <si>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</si>
  <si>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</si>
  <si>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</si>
  <si>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</si>
  <si>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</si>
  <si>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</si>
  <si>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</si>
  <si>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</si>
  <si>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</si>
  <si>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</si>
  <si>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</si>
  <si>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</si>
  <si>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</si>
  <si>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</si>
  <si>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</si>
  <si>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</si>
  <si>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</si>
  <si>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</si>
  <si>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</si>
  <si>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</si>
  <si>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</si>
  <si>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</si>
  <si>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</si>
  <si>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</si>
  <si>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</si>
  <si>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</si>
  <si>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</si>
  <si>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</si>
  <si>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</si>
  <si>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</si>
  <si>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</si>
  <si>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</si>
  <si>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</si>
  <si>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</si>
  <si>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</si>
  <si>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</si>
  <si>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</si>
  <si>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</si>
  <si>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</si>
  <si>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</si>
  <si>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</si>
  <si>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</si>
  <si>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</si>
  <si>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</si>
  <si>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</si>
  <si>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</si>
  <si>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</si>
  <si>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</si>
  <si>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</si>
  <si>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</si>
  <si>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</si>
  <si>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</si>
  <si>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</si>
  <si>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</si>
  <si>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</si>
  <si>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</si>
  <si>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</si>
  <si>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</si>
  <si>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</si>
  <si>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</si>
  <si>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</si>
  <si>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</si>
  <si>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</si>
  <si>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</si>
  <si>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</si>
  <si>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</si>
  <si>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</si>
  <si>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</si>
  <si>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</si>
  <si>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</si>
  <si>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</si>
  <si>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</si>
  <si>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</si>
  <si>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</si>
  <si>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</si>
  <si>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</si>
  <si>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</si>
  <si>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</si>
  <si>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</si>
  <si>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</si>
  <si>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</si>
  <si>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</si>
  <si>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</si>
  <si>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</si>
  <si>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</si>
  <si>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</si>
  <si>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</si>
  <si>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</si>
  <si>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</si>
  <si>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</si>
  <si>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</si>
  <si>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</si>
  <si>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</si>
  <si>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</si>
  <si>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</si>
  <si>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</si>
  <si>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</si>
  <si>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</si>
  <si>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</si>
  <si>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</si>
  <si>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</si>
  <si>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</si>
  <si>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</si>
  <si>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</si>
  <si>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</si>
  <si>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</si>
  <si>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</si>
  <si>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</si>
  <si>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</si>
  <si>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</si>
  <si>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</si>
  <si>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</si>
  <si>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</si>
  <si>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</si>
  <si>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</si>
  <si>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</si>
  <si>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</si>
  <si>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</si>
  <si>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</si>
  <si>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</si>
  <si>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</si>
  <si>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</si>
  <si>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</si>
  <si>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</si>
  <si>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</si>
  <si>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</si>
  <si>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</si>
  <si>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</si>
  <si>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</si>
  <si>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</si>
  <si>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</si>
  <si>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</si>
  <si>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</si>
  <si>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</si>
  <si>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2015年猪名川町産業連関表</t>
  </si>
  <si>
    <t>雇用者報酬転換比率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</si>
</sst>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5">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8" tint="0.59999389629810485"/>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8">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1" fontId="6" fillId="13" borderId="10" xfId="1" applyNumberFormat="1" applyFont="1" applyFill="1" applyBorder="1"/>
    <xf numFmtId="38" fontId="6" fillId="14" borderId="10" xfId="0" applyNumberFormat="1" applyFont="1" applyFill="1" applyBorder="1"/>
    <xf numFmtId="38" fontId="6" fillId="14" borderId="0" xfId="0" applyNumberFormat="1" applyFont="1" applyFill="1"/>
    <xf numFmtId="191" fontId="6" fillId="13" borderId="9" xfId="1"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3" activePane="bottomRight" state="frozen"/>
      <selection activeCell="D5" sqref="D5"/>
      <selection pane="topRight" activeCell="D5" sqref="D5"/>
      <selection pane="bottomLeft" activeCell="D5" sqref="D5"/>
      <selection pane="bottomRight" activeCell="E39" sqref="E39"/>
    </sheetView>
  </sheetViews>
  <sheetFormatPr defaultRowHeight="13" x14ac:dyDescent="0.2"/>
  <cols>
    <col min="1" max="1" width="12.453125" customWidth="1"/>
    <col min="2" max="2" width="24" customWidth="1"/>
    <col min="3" max="3" width="17.36328125" customWidth="1"/>
  </cols>
  <sheetData>
    <row r="1" spans="1:3" x14ac:dyDescent="0.2">
      <c r="A1" s="15" t="s">
        <v>359</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263</v>
      </c>
      <c r="B6" s="177" t="s">
        <v>264</v>
      </c>
      <c r="C6" s="8" t="s">
        <v>107</v>
      </c>
    </row>
    <row r="7" spans="1:3" x14ac:dyDescent="0.2">
      <c r="A7" s="25" t="s">
        <v>219</v>
      </c>
      <c r="B7" s="3" t="s">
        <v>265</v>
      </c>
      <c r="C7" s="5" t="s">
        <v>107</v>
      </c>
    </row>
    <row r="8" spans="1:3" x14ac:dyDescent="0.2">
      <c r="A8" s="25" t="s">
        <v>220</v>
      </c>
      <c r="B8" s="3" t="s">
        <v>266</v>
      </c>
      <c r="C8" s="5" t="s">
        <v>107</v>
      </c>
    </row>
    <row r="9" spans="1:3" x14ac:dyDescent="0.2">
      <c r="A9" s="25" t="s">
        <v>221</v>
      </c>
      <c r="B9" s="3" t="s">
        <v>27</v>
      </c>
      <c r="C9" s="5" t="s">
        <v>107</v>
      </c>
    </row>
    <row r="10" spans="1:3" x14ac:dyDescent="0.2">
      <c r="A10" s="25" t="s">
        <v>222</v>
      </c>
      <c r="B10" s="3" t="s">
        <v>190</v>
      </c>
      <c r="C10" s="5" t="s">
        <v>107</v>
      </c>
    </row>
    <row r="11" spans="1:3" x14ac:dyDescent="0.2">
      <c r="A11" s="25" t="s">
        <v>223</v>
      </c>
      <c r="B11" s="3" t="s">
        <v>28</v>
      </c>
      <c r="C11" s="5" t="s">
        <v>107</v>
      </c>
    </row>
    <row r="12" spans="1:3" x14ac:dyDescent="0.2">
      <c r="A12" s="25" t="s">
        <v>224</v>
      </c>
      <c r="B12" s="3" t="s">
        <v>267</v>
      </c>
      <c r="C12" s="5" t="s">
        <v>107</v>
      </c>
    </row>
    <row r="13" spans="1:3" x14ac:dyDescent="0.2">
      <c r="A13" s="25" t="s">
        <v>225</v>
      </c>
      <c r="B13" s="3" t="s">
        <v>29</v>
      </c>
      <c r="C13" s="5" t="s">
        <v>107</v>
      </c>
    </row>
    <row r="14" spans="1:3" x14ac:dyDescent="0.2">
      <c r="A14" s="25" t="s">
        <v>226</v>
      </c>
      <c r="B14" s="3" t="s">
        <v>30</v>
      </c>
      <c r="C14" s="5" t="s">
        <v>107</v>
      </c>
    </row>
    <row r="15" spans="1:3" x14ac:dyDescent="0.2">
      <c r="A15" s="25" t="s">
        <v>2</v>
      </c>
      <c r="B15" s="3" t="s">
        <v>364</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268</v>
      </c>
      <c r="C20" s="5" t="s">
        <v>107</v>
      </c>
    </row>
    <row r="21" spans="1:3" x14ac:dyDescent="0.2">
      <c r="A21" s="25" t="s">
        <v>8</v>
      </c>
      <c r="B21" s="3" t="s">
        <v>269</v>
      </c>
      <c r="C21" s="5" t="s">
        <v>107</v>
      </c>
    </row>
    <row r="22" spans="1:3" x14ac:dyDescent="0.2">
      <c r="A22" s="25" t="s">
        <v>9</v>
      </c>
      <c r="B22" s="3" t="s">
        <v>270</v>
      </c>
      <c r="C22" s="5" t="s">
        <v>107</v>
      </c>
    </row>
    <row r="23" spans="1:3" x14ac:dyDescent="0.2">
      <c r="A23" s="25" t="s">
        <v>10</v>
      </c>
      <c r="B23" s="3" t="s">
        <v>271</v>
      </c>
      <c r="C23" s="5" t="s">
        <v>107</v>
      </c>
    </row>
    <row r="24" spans="1:3" x14ac:dyDescent="0.2">
      <c r="A24" s="25" t="s">
        <v>11</v>
      </c>
      <c r="B24" s="3" t="s">
        <v>35</v>
      </c>
      <c r="C24" s="5" t="s">
        <v>107</v>
      </c>
    </row>
    <row r="25" spans="1:3" x14ac:dyDescent="0.2">
      <c r="A25" s="25" t="s">
        <v>12</v>
      </c>
      <c r="B25" s="3" t="s">
        <v>366</v>
      </c>
      <c r="C25" s="5" t="s">
        <v>107</v>
      </c>
    </row>
    <row r="26" spans="1:3" x14ac:dyDescent="0.2">
      <c r="A26" s="25" t="s">
        <v>13</v>
      </c>
      <c r="B26" s="3" t="s">
        <v>191</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192</v>
      </c>
      <c r="C29" s="5" t="s">
        <v>107</v>
      </c>
    </row>
    <row r="30" spans="1:3" x14ac:dyDescent="0.2">
      <c r="A30" s="25" t="s">
        <v>17</v>
      </c>
      <c r="B30" s="3" t="s">
        <v>272</v>
      </c>
      <c r="C30" s="5" t="s">
        <v>107</v>
      </c>
    </row>
    <row r="31" spans="1:3" x14ac:dyDescent="0.2">
      <c r="A31" s="25" t="s">
        <v>18</v>
      </c>
      <c r="B31" s="3" t="s">
        <v>273</v>
      </c>
      <c r="C31" s="5" t="s">
        <v>107</v>
      </c>
    </row>
    <row r="32" spans="1:3" x14ac:dyDescent="0.2">
      <c r="A32" s="25" t="s">
        <v>19</v>
      </c>
      <c r="B32" s="3" t="s">
        <v>274</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275</v>
      </c>
      <c r="C35" s="5" t="s">
        <v>107</v>
      </c>
    </row>
    <row r="36" spans="1:3" x14ac:dyDescent="0.2">
      <c r="A36" s="25" t="s">
        <v>23</v>
      </c>
      <c r="B36" s="3" t="s">
        <v>193</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276</v>
      </c>
      <c r="C39" s="5" t="s">
        <v>107</v>
      </c>
    </row>
    <row r="40" spans="1:3" x14ac:dyDescent="0.2">
      <c r="A40" s="25" t="s">
        <v>51</v>
      </c>
      <c r="B40" s="3" t="s">
        <v>367</v>
      </c>
      <c r="C40" s="5" t="s">
        <v>107</v>
      </c>
    </row>
    <row r="41" spans="1:3" x14ac:dyDescent="0.2">
      <c r="A41" s="25" t="s">
        <v>194</v>
      </c>
      <c r="B41" s="3" t="s">
        <v>41</v>
      </c>
      <c r="C41" s="5" t="s">
        <v>107</v>
      </c>
    </row>
    <row r="42" spans="1:3" x14ac:dyDescent="0.2">
      <c r="A42" s="25" t="s">
        <v>200</v>
      </c>
      <c r="B42" s="3" t="s">
        <v>42</v>
      </c>
      <c r="C42" s="5" t="s">
        <v>107</v>
      </c>
    </row>
    <row r="43" spans="1:3" x14ac:dyDescent="0.2">
      <c r="A43" s="25" t="s">
        <v>201</v>
      </c>
      <c r="B43" s="3" t="s">
        <v>278</v>
      </c>
      <c r="C43" s="5" t="s">
        <v>107</v>
      </c>
    </row>
    <row r="44" spans="1:3" x14ac:dyDescent="0.2">
      <c r="A44" s="19" t="s">
        <v>202</v>
      </c>
      <c r="B44" s="12" t="s">
        <v>279</v>
      </c>
      <c r="C44" s="9" t="s">
        <v>107</v>
      </c>
    </row>
    <row r="45" spans="1:3" x14ac:dyDescent="0.2">
      <c r="A45" s="198" t="s">
        <v>207</v>
      </c>
      <c r="B45" s="418" t="str">
        <f>最終需要_まとめ!A46</f>
        <v>2015年猪名川町産業連関表</v>
      </c>
      <c r="C45" s="467">
        <v>45158</v>
      </c>
    </row>
    <row r="46" spans="1:3" x14ac:dyDescent="0.2">
      <c r="A46" s="27" t="s">
        <v>189</v>
      </c>
      <c r="B46" s="237" t="str">
        <f>B45</f>
        <v>2015年猪名川町産業連関表</v>
      </c>
      <c r="C46" s="24"/>
    </row>
    <row r="47" spans="1:3" x14ac:dyDescent="0.2">
      <c r="A47" s="28" t="s">
        <v>110</v>
      </c>
      <c r="B47" s="419" t="str">
        <f>B45</f>
        <v>2015年猪名川町産業連関表</v>
      </c>
      <c r="C47" s="21"/>
    </row>
    <row r="48" spans="1:3" x14ac:dyDescent="0.2">
      <c r="A48" t="s">
        <v>338</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303</v>
      </c>
      <c r="S2" s="3" t="s">
        <v>152</v>
      </c>
      <c r="U2" s="64" t="s">
        <v>209</v>
      </c>
      <c r="W2" s="3" t="s">
        <v>130</v>
      </c>
      <c r="Y2" s="3" t="s">
        <v>153</v>
      </c>
    </row>
    <row r="3" spans="1:25" ht="44" x14ac:dyDescent="0.2">
      <c r="B3" s="65"/>
      <c r="C3" s="66" t="s">
        <v>227</v>
      </c>
      <c r="D3" s="66" t="s">
        <v>246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投入係数表!H5</f>
        <v>0</v>
      </c>
      <c r="E5" s="77">
        <f t="shared" ref="E5:E38" si="0">$C$10*D5</f>
        <v>0</v>
      </c>
      <c r="F5" s="76">
        <f>分析係数表!C8</f>
        <v>0.30496453900709219</v>
      </c>
      <c r="G5" s="77">
        <f t="shared" ref="G5:G38" si="1">E5*F5</f>
        <v>0</v>
      </c>
      <c r="H5" s="77">
        <f t="array" ref="H5:H43">MMULT(逆行列係数!C5:AO43,'6'!G5:G43)</f>
        <v>0</v>
      </c>
      <c r="I5" s="77">
        <f t="shared" ref="I5:I38" si="2">C5+H5</f>
        <v>0</v>
      </c>
      <c r="J5" s="76">
        <f>分析係数表!G8</f>
        <v>0.12049861495844875</v>
      </c>
      <c r="K5" s="78">
        <f t="shared" ref="K5:K38" si="3">I5*J5</f>
        <v>0</v>
      </c>
      <c r="L5" s="79" t="s">
        <v>180</v>
      </c>
      <c r="M5" s="80" t="s">
        <v>180</v>
      </c>
      <c r="N5" s="81">
        <f>分析係数表!H8</f>
        <v>1.0415057417992687E-2</v>
      </c>
      <c r="O5" s="82">
        <f t="shared" ref="O5:O43" si="4">$M$44*N5</f>
        <v>0.65302410010814149</v>
      </c>
      <c r="P5" s="76">
        <f>分析係数表!C8</f>
        <v>0.30496453900709219</v>
      </c>
      <c r="Q5" s="82">
        <f t="shared" ref="Q5:Q38" si="5">O5*P5</f>
        <v>0.19914919365000058</v>
      </c>
      <c r="R5" s="83">
        <f t="array" ref="R5:R43">MMULT(逆行列係数!C5:AO43,'6'!Q5:Q43)</f>
        <v>0.2235529138994572</v>
      </c>
      <c r="S5" s="84">
        <f t="shared" ref="S5:S38" si="6">I5+R5</f>
        <v>0.2235529138994572</v>
      </c>
      <c r="T5" s="85">
        <f>分析係数表!F8</f>
        <v>0.45429362880886426</v>
      </c>
      <c r="U5" s="86">
        <f t="shared" ref="U5:U43" si="7">S5*T5</f>
        <v>0.10155866448617999</v>
      </c>
      <c r="V5" s="87">
        <f>分析係数表!D8</f>
        <v>0.67451523545706371</v>
      </c>
      <c r="W5" s="167">
        <f t="shared" ref="W5:W43" si="8">ROUND(S5*V5,0)</f>
        <v>0</v>
      </c>
      <c r="X5" s="76">
        <f>分析係数表!E8</f>
        <v>0.3476454293628809</v>
      </c>
      <c r="Y5" s="166">
        <f t="shared" ref="Y5:Y43" si="9">ROUND(S5*X5,0)</f>
        <v>0</v>
      </c>
    </row>
    <row r="6" spans="1:25" x14ac:dyDescent="0.2">
      <c r="A6" s="6" t="s">
        <v>219</v>
      </c>
      <c r="B6" s="5" t="s">
        <v>265</v>
      </c>
      <c r="C6" s="90"/>
      <c r="D6" s="76">
        <f>投入係数表!H6</f>
        <v>0</v>
      </c>
      <c r="E6" s="77">
        <f t="shared" si="0"/>
        <v>0</v>
      </c>
      <c r="F6" s="76">
        <f>分析係数表!C9</f>
        <v>0.30769230769230771</v>
      </c>
      <c r="G6" s="77">
        <f t="shared" si="1"/>
        <v>0</v>
      </c>
      <c r="H6" s="77">
        <v>0</v>
      </c>
      <c r="I6" s="77">
        <f t="shared" si="2"/>
        <v>0</v>
      </c>
      <c r="J6" s="76">
        <f>分析係数表!G9</f>
        <v>0.27272727272727271</v>
      </c>
      <c r="K6" s="78">
        <f t="shared" si="3"/>
        <v>0</v>
      </c>
      <c r="L6" s="79"/>
      <c r="M6" s="80"/>
      <c r="N6" s="81">
        <f>分析係数表!H9</f>
        <v>5.5358154384880782E-4</v>
      </c>
      <c r="O6" s="82">
        <f t="shared" si="4"/>
        <v>3.4709562799320255E-2</v>
      </c>
      <c r="P6" s="76">
        <f>分析係数表!C9</f>
        <v>0.30769230769230771</v>
      </c>
      <c r="Q6" s="82">
        <f t="shared" si="5"/>
        <v>1.0679865476713925E-2</v>
      </c>
      <c r="R6" s="83">
        <v>1.1911789148798698E-2</v>
      </c>
      <c r="S6" s="84">
        <f t="shared" si="6"/>
        <v>1.1911789148798698E-2</v>
      </c>
      <c r="T6" s="85">
        <f>分析係数表!F9</f>
        <v>0.77272727272727271</v>
      </c>
      <c r="U6" s="86">
        <f t="shared" si="7"/>
        <v>9.2045643422535399E-3</v>
      </c>
      <c r="V6" s="87">
        <f>分析係数表!D9</f>
        <v>0.36363636363636365</v>
      </c>
      <c r="W6" s="167">
        <f t="shared" si="8"/>
        <v>0</v>
      </c>
      <c r="X6" s="76">
        <f>分析係数表!E9</f>
        <v>0</v>
      </c>
      <c r="Y6" s="166">
        <f t="shared" si="9"/>
        <v>0</v>
      </c>
    </row>
    <row r="7" spans="1:25" x14ac:dyDescent="0.2">
      <c r="A7" s="6" t="s">
        <v>220</v>
      </c>
      <c r="B7" s="5" t="s">
        <v>266</v>
      </c>
      <c r="C7" s="90"/>
      <c r="D7" s="76">
        <f>投入係数表!H7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6.6997528194036773E-2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投入係数表!H8</f>
        <v>0</v>
      </c>
      <c r="E8" s="77">
        <f t="shared" si="0"/>
        <v>0</v>
      </c>
      <c r="F8" s="76">
        <f>分析係数表!C11</f>
        <v>7.2833211944645093E-4</v>
      </c>
      <c r="G8" s="77">
        <f t="shared" si="1"/>
        <v>0</v>
      </c>
      <c r="H8" s="77">
        <v>0</v>
      </c>
      <c r="I8" s="77">
        <f t="shared" si="2"/>
        <v>0</v>
      </c>
      <c r="J8" s="76">
        <f>分析係数表!G11</f>
        <v>0.75</v>
      </c>
      <c r="K8" s="78">
        <f t="shared" si="3"/>
        <v>0</v>
      </c>
      <c r="L8" s="79"/>
      <c r="M8" s="80"/>
      <c r="N8" s="81">
        <f>分析係数表!H11</f>
        <v>-1.2873989391832741E-5</v>
      </c>
      <c r="O8" s="82">
        <f t="shared" si="4"/>
        <v>-8.0719913486791293E-4</v>
      </c>
      <c r="P8" s="76">
        <f>分析係数表!C11</f>
        <v>7.2833211944645093E-4</v>
      </c>
      <c r="Q8" s="82">
        <f t="shared" si="5"/>
        <v>-5.8790905671368862E-7</v>
      </c>
      <c r="R8" s="83">
        <v>1.4194141907568649E-3</v>
      </c>
      <c r="S8" s="84">
        <f t="shared" si="6"/>
        <v>1.4194141907568649E-3</v>
      </c>
      <c r="T8" s="85">
        <f>分析係数表!F11</f>
        <v>1</v>
      </c>
      <c r="U8" s="86">
        <f t="shared" si="7"/>
        <v>1.4194141907568649E-3</v>
      </c>
      <c r="V8" s="87">
        <f>分析係数表!D11</f>
        <v>0</v>
      </c>
      <c r="W8" s="167">
        <f t="shared" si="8"/>
        <v>0</v>
      </c>
      <c r="X8" s="76">
        <f>分析係数表!E11</f>
        <v>0</v>
      </c>
      <c r="Y8" s="166">
        <f t="shared" si="9"/>
        <v>0</v>
      </c>
    </row>
    <row r="9" spans="1:25" x14ac:dyDescent="0.2">
      <c r="A9" s="6" t="s">
        <v>222</v>
      </c>
      <c r="B9" s="5" t="s">
        <v>190</v>
      </c>
      <c r="C9" s="90"/>
      <c r="D9" s="76">
        <f>投入係数表!H9</f>
        <v>0</v>
      </c>
      <c r="E9" s="77">
        <f t="shared" si="0"/>
        <v>0</v>
      </c>
      <c r="F9" s="76">
        <f>分析係数表!C12</f>
        <v>4.5760430686406783E-3</v>
      </c>
      <c r="G9" s="77">
        <f t="shared" si="1"/>
        <v>0</v>
      </c>
      <c r="H9" s="77">
        <v>0</v>
      </c>
      <c r="I9" s="77">
        <f t="shared" si="2"/>
        <v>0</v>
      </c>
      <c r="J9" s="76">
        <f>分析係数表!G12</f>
        <v>0.12408759124087591</v>
      </c>
      <c r="K9" s="78">
        <f t="shared" si="3"/>
        <v>0</v>
      </c>
      <c r="L9" s="79"/>
      <c r="M9" s="80"/>
      <c r="N9" s="81">
        <f>分析係数表!H12</f>
        <v>8.1814202585097071E-2</v>
      </c>
      <c r="O9" s="82">
        <f t="shared" si="4"/>
        <v>5.1297505020855869</v>
      </c>
      <c r="P9" s="76">
        <f>分析係数表!C12</f>
        <v>4.5760430686406783E-3</v>
      </c>
      <c r="Q9" s="82">
        <f t="shared" si="5"/>
        <v>2.3473959228924788E-2</v>
      </c>
      <c r="R9" s="83">
        <v>2.503996091709838E-2</v>
      </c>
      <c r="S9" s="84">
        <f t="shared" si="6"/>
        <v>2.503996091709838E-2</v>
      </c>
      <c r="T9" s="85">
        <f>分析係数表!F12</f>
        <v>0.42153284671532848</v>
      </c>
      <c r="U9" s="86">
        <f t="shared" si="7"/>
        <v>1.0555166007025047E-2</v>
      </c>
      <c r="V9" s="87">
        <f>分析係数表!D12</f>
        <v>4.3795620437956206E-2</v>
      </c>
      <c r="W9" s="167">
        <f t="shared" si="8"/>
        <v>0</v>
      </c>
      <c r="X9" s="76">
        <f>分析係数表!E12</f>
        <v>3.2846715328467155E-2</v>
      </c>
      <c r="Y9" s="166">
        <f t="shared" si="9"/>
        <v>0</v>
      </c>
    </row>
    <row r="10" spans="1:25" x14ac:dyDescent="0.2">
      <c r="A10" s="6" t="s">
        <v>223</v>
      </c>
      <c r="B10" s="5" t="s">
        <v>28</v>
      </c>
      <c r="C10" s="75">
        <f>最終需要_まとめ!C11</f>
        <v>100</v>
      </c>
      <c r="D10" s="76">
        <f>投入係数表!H10</f>
        <v>0</v>
      </c>
      <c r="E10" s="77">
        <f t="shared" si="0"/>
        <v>0</v>
      </c>
      <c r="F10" s="76">
        <f>分析係数表!C13</f>
        <v>0</v>
      </c>
      <c r="G10" s="77">
        <f t="shared" si="1"/>
        <v>0</v>
      </c>
      <c r="H10" s="77">
        <v>0</v>
      </c>
      <c r="I10" s="77">
        <f t="shared" si="2"/>
        <v>100</v>
      </c>
      <c r="J10" s="76">
        <f>分析係数表!G13</f>
        <v>1</v>
      </c>
      <c r="K10" s="78">
        <f t="shared" si="3"/>
        <v>100</v>
      </c>
      <c r="L10" s="79"/>
      <c r="M10" s="80"/>
      <c r="N10" s="81">
        <f>分析係数表!H13</f>
        <v>1.2783871466089912E-2</v>
      </c>
      <c r="O10" s="82">
        <f t="shared" si="4"/>
        <v>0.80154874092383754</v>
      </c>
      <c r="P10" s="76">
        <f>分析係数表!C13</f>
        <v>0</v>
      </c>
      <c r="Q10" s="82">
        <f t="shared" si="5"/>
        <v>0</v>
      </c>
      <c r="R10" s="83">
        <v>0</v>
      </c>
      <c r="S10" s="84">
        <f t="shared" si="6"/>
        <v>100</v>
      </c>
      <c r="T10" s="85">
        <f>分析係数表!F13</f>
        <v>1</v>
      </c>
      <c r="U10" s="86">
        <f t="shared" si="7"/>
        <v>100</v>
      </c>
      <c r="V10" s="87">
        <f>分析係数表!D13</f>
        <v>0</v>
      </c>
      <c r="W10" s="167">
        <f t="shared" si="8"/>
        <v>0</v>
      </c>
      <c r="X10" s="76">
        <f>分析係数表!E13</f>
        <v>0</v>
      </c>
      <c r="Y10" s="166">
        <f t="shared" si="9"/>
        <v>0</v>
      </c>
    </row>
    <row r="11" spans="1:25" x14ac:dyDescent="0.2">
      <c r="A11" s="6" t="s">
        <v>224</v>
      </c>
      <c r="B11" s="5" t="s">
        <v>267</v>
      </c>
      <c r="C11" s="90"/>
      <c r="D11" s="76">
        <f>投入係数表!H11</f>
        <v>0</v>
      </c>
      <c r="E11" s="77">
        <f t="shared" si="0"/>
        <v>0</v>
      </c>
      <c r="F11" s="76">
        <f>分析係数表!C14</f>
        <v>3.0252100840336138E-2</v>
      </c>
      <c r="G11" s="77">
        <f t="shared" si="1"/>
        <v>0</v>
      </c>
      <c r="H11" s="77">
        <v>0</v>
      </c>
      <c r="I11" s="77">
        <f t="shared" si="2"/>
        <v>0</v>
      </c>
      <c r="J11" s="76">
        <f>分析係数表!G14</f>
        <v>0.20338983050847459</v>
      </c>
      <c r="K11" s="78">
        <f t="shared" si="3"/>
        <v>0</v>
      </c>
      <c r="L11" s="79"/>
      <c r="M11" s="80"/>
      <c r="N11" s="81">
        <f>分析係数表!H14</f>
        <v>1.0556671301302847E-3</v>
      </c>
      <c r="O11" s="82">
        <f t="shared" si="4"/>
        <v>6.6190329059168856E-2</v>
      </c>
      <c r="P11" s="76">
        <f>分析係数表!C14</f>
        <v>3.0252100840336138E-2</v>
      </c>
      <c r="Q11" s="82">
        <f t="shared" si="5"/>
        <v>2.0023965093530077E-3</v>
      </c>
      <c r="R11" s="83">
        <v>5.2754762158692377E-3</v>
      </c>
      <c r="S11" s="84">
        <f t="shared" si="6"/>
        <v>5.2754762158692377E-3</v>
      </c>
      <c r="T11" s="85">
        <f>分析係数表!F14</f>
        <v>0.40677966101694918</v>
      </c>
      <c r="U11" s="86">
        <f t="shared" si="7"/>
        <v>2.1459564267942662E-3</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投入係数表!H12</f>
        <v>0</v>
      </c>
      <c r="E12" s="77">
        <f t="shared" si="0"/>
        <v>0</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0.47382589216746485</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投入係数表!H13</f>
        <v>0</v>
      </c>
      <c r="E13" s="77">
        <f t="shared" si="0"/>
        <v>0</v>
      </c>
      <c r="F13" s="76">
        <f>分析係数表!C16</f>
        <v>1.9157088122605526E-3</v>
      </c>
      <c r="G13" s="77">
        <f t="shared" si="1"/>
        <v>0</v>
      </c>
      <c r="H13" s="77">
        <v>0</v>
      </c>
      <c r="I13" s="77">
        <f t="shared" si="2"/>
        <v>0</v>
      </c>
      <c r="J13" s="76">
        <f>分析係数表!G16</f>
        <v>0.1111111111111111</v>
      </c>
      <c r="K13" s="78">
        <f t="shared" si="3"/>
        <v>0</v>
      </c>
      <c r="L13" s="79"/>
      <c r="M13" s="80"/>
      <c r="N13" s="81">
        <f>分析係数表!H16</f>
        <v>1.5294299397497296E-2</v>
      </c>
      <c r="O13" s="82">
        <f t="shared" si="4"/>
        <v>0.9589525722230805</v>
      </c>
      <c r="P13" s="76">
        <f>分析係数表!C16</f>
        <v>1.9157088122605526E-3</v>
      </c>
      <c r="Q13" s="82">
        <f t="shared" si="5"/>
        <v>1.8370738931476793E-3</v>
      </c>
      <c r="R13" s="83">
        <v>2.7147070334224109E-3</v>
      </c>
      <c r="S13" s="84">
        <f t="shared" si="6"/>
        <v>2.7147070334224109E-3</v>
      </c>
      <c r="T13" s="85">
        <f>分析係数表!F16</f>
        <v>0.33333333333333331</v>
      </c>
      <c r="U13" s="86">
        <f t="shared" si="7"/>
        <v>9.049023444741369E-4</v>
      </c>
      <c r="V13" s="87">
        <f>分析係数表!D16</f>
        <v>0</v>
      </c>
      <c r="W13" s="167">
        <f t="shared" si="8"/>
        <v>0</v>
      </c>
      <c r="X13" s="76">
        <f>分析係数表!E16</f>
        <v>0</v>
      </c>
      <c r="Y13" s="166">
        <f t="shared" si="9"/>
        <v>0</v>
      </c>
    </row>
    <row r="14" spans="1:25" x14ac:dyDescent="0.2">
      <c r="A14" s="6" t="s">
        <v>2</v>
      </c>
      <c r="B14" s="5" t="s">
        <v>364</v>
      </c>
      <c r="C14" s="90"/>
      <c r="D14" s="76">
        <f>投入係数表!H14</f>
        <v>0</v>
      </c>
      <c r="E14" s="77">
        <f t="shared" si="0"/>
        <v>0</v>
      </c>
      <c r="F14" s="76">
        <f>分析係数表!C17</f>
        <v>5.5194805194805241E-2</v>
      </c>
      <c r="G14" s="77">
        <f t="shared" si="1"/>
        <v>0</v>
      </c>
      <c r="H14" s="77">
        <v>0</v>
      </c>
      <c r="I14" s="77">
        <f t="shared" si="2"/>
        <v>0</v>
      </c>
      <c r="J14" s="76">
        <f>分析係数表!G17</f>
        <v>0.21860465116279071</v>
      </c>
      <c r="K14" s="78">
        <f t="shared" si="3"/>
        <v>0</v>
      </c>
      <c r="L14" s="79"/>
      <c r="M14" s="80"/>
      <c r="N14" s="81">
        <f>分析係数表!H17</f>
        <v>2.7035377722848756E-3</v>
      </c>
      <c r="O14" s="82">
        <f t="shared" si="4"/>
        <v>0.1695118183222617</v>
      </c>
      <c r="P14" s="76">
        <f>分析係数表!C17</f>
        <v>5.5194805194805241E-2</v>
      </c>
      <c r="Q14" s="82">
        <f t="shared" si="5"/>
        <v>9.3561717905144524E-3</v>
      </c>
      <c r="R14" s="83">
        <v>1.3377956282885921E-2</v>
      </c>
      <c r="S14" s="84">
        <f t="shared" si="6"/>
        <v>1.3377956282885921E-2</v>
      </c>
      <c r="T14" s="85">
        <f>分析係数表!F17</f>
        <v>0.33023255813953489</v>
      </c>
      <c r="U14" s="86">
        <f t="shared" si="7"/>
        <v>4.4178367259762813E-3</v>
      </c>
      <c r="V14" s="87">
        <f>分析係数表!D17</f>
        <v>0</v>
      </c>
      <c r="W14" s="167">
        <f t="shared" si="8"/>
        <v>0</v>
      </c>
      <c r="X14" s="76">
        <f>分析係数表!E17</f>
        <v>0</v>
      </c>
      <c r="Y14" s="166">
        <f t="shared" si="9"/>
        <v>0</v>
      </c>
    </row>
    <row r="15" spans="1:25" x14ac:dyDescent="0.2">
      <c r="A15" s="6" t="s">
        <v>3</v>
      </c>
      <c r="B15" s="5" t="s">
        <v>31</v>
      </c>
      <c r="C15" s="90"/>
      <c r="D15" s="76">
        <f>投入係数表!H15</f>
        <v>0</v>
      </c>
      <c r="E15" s="77">
        <f t="shared" si="0"/>
        <v>0</v>
      </c>
      <c r="F15" s="76">
        <f>分析係数表!C18</f>
        <v>0.35732009925558317</v>
      </c>
      <c r="G15" s="77">
        <f t="shared" si="1"/>
        <v>0</v>
      </c>
      <c r="H15" s="77">
        <v>0</v>
      </c>
      <c r="I15" s="77">
        <f t="shared" si="2"/>
        <v>0</v>
      </c>
      <c r="J15" s="76">
        <f>分析係数表!G18</f>
        <v>0.21543778801843319</v>
      </c>
      <c r="K15" s="78">
        <f t="shared" si="3"/>
        <v>0</v>
      </c>
      <c r="L15" s="79"/>
      <c r="M15" s="80"/>
      <c r="N15" s="81">
        <f>分析係数表!H18</f>
        <v>3.9909367114681499E-4</v>
      </c>
      <c r="O15" s="82">
        <f t="shared" si="4"/>
        <v>2.50231731809053E-2</v>
      </c>
      <c r="P15" s="76">
        <f>分析係数表!C18</f>
        <v>0.35732009925558317</v>
      </c>
      <c r="Q15" s="82">
        <f t="shared" si="5"/>
        <v>8.9412827246907293E-3</v>
      </c>
      <c r="R15" s="83">
        <v>1.9180464779996836E-2</v>
      </c>
      <c r="S15" s="84">
        <f t="shared" si="6"/>
        <v>1.9180464779996836E-2</v>
      </c>
      <c r="T15" s="85">
        <f>分析係数表!F18</f>
        <v>0.46082949308755761</v>
      </c>
      <c r="U15" s="86">
        <f t="shared" si="7"/>
        <v>8.8389238617496944E-3</v>
      </c>
      <c r="V15" s="87">
        <f>分析係数表!D18</f>
        <v>4.0322580645161289E-2</v>
      </c>
      <c r="W15" s="167">
        <f t="shared" si="8"/>
        <v>0</v>
      </c>
      <c r="X15" s="76">
        <f>分析係数表!E18</f>
        <v>3.6866359447004608E-2</v>
      </c>
      <c r="Y15" s="166">
        <f t="shared" si="9"/>
        <v>0</v>
      </c>
    </row>
    <row r="16" spans="1:25" x14ac:dyDescent="0.2">
      <c r="A16" s="6" t="s">
        <v>4</v>
      </c>
      <c r="B16" s="5" t="s">
        <v>32</v>
      </c>
      <c r="C16" s="90"/>
      <c r="D16" s="76">
        <f>投入係数表!H16</f>
        <v>0</v>
      </c>
      <c r="E16" s="77">
        <f t="shared" si="0"/>
        <v>0</v>
      </c>
      <c r="F16" s="76">
        <f>分析係数表!C19</f>
        <v>0.13532513181019334</v>
      </c>
      <c r="G16" s="77">
        <f t="shared" si="1"/>
        <v>0</v>
      </c>
      <c r="H16" s="77">
        <v>0</v>
      </c>
      <c r="I16" s="77">
        <f t="shared" si="2"/>
        <v>0</v>
      </c>
      <c r="J16" s="76">
        <f>分析係数表!G19</f>
        <v>5.8997050147492625E-2</v>
      </c>
      <c r="K16" s="78">
        <f t="shared" si="3"/>
        <v>0</v>
      </c>
      <c r="L16" s="79"/>
      <c r="M16" s="80"/>
      <c r="N16" s="81">
        <f>分析係数表!H19</f>
        <v>-1.0299191513466193E-4</v>
      </c>
      <c r="O16" s="82">
        <f t="shared" si="4"/>
        <v>-6.4575930789433035E-3</v>
      </c>
      <c r="P16" s="76">
        <f>分析係数表!C19</f>
        <v>0.13532513181019334</v>
      </c>
      <c r="Q16" s="82">
        <f t="shared" si="5"/>
        <v>-8.7387463458459479E-4</v>
      </c>
      <c r="R16" s="83">
        <v>1.334853527473503E-3</v>
      </c>
      <c r="S16" s="84">
        <f t="shared" si="6"/>
        <v>1.334853527473503E-3</v>
      </c>
      <c r="T16" s="85">
        <f>分析係数表!F19</f>
        <v>0.24483775811209441</v>
      </c>
      <c r="U16" s="86">
        <f t="shared" si="7"/>
        <v>3.2682254507463348E-4</v>
      </c>
      <c r="V16" s="87">
        <f>分析係数表!D19</f>
        <v>3.8348082595870206E-2</v>
      </c>
      <c r="W16" s="167">
        <f t="shared" si="8"/>
        <v>0</v>
      </c>
      <c r="X16" s="76">
        <f>分析係数表!E19</f>
        <v>3.2448377581120944E-2</v>
      </c>
      <c r="Y16" s="166">
        <f t="shared" si="9"/>
        <v>0</v>
      </c>
    </row>
    <row r="17" spans="1:25" x14ac:dyDescent="0.2">
      <c r="A17" s="6" t="s">
        <v>5</v>
      </c>
      <c r="B17" s="5" t="s">
        <v>33</v>
      </c>
      <c r="C17" s="90"/>
      <c r="D17" s="76">
        <f>投入係数表!H17</f>
        <v>0</v>
      </c>
      <c r="E17" s="77">
        <f t="shared" si="0"/>
        <v>0</v>
      </c>
      <c r="F17" s="76">
        <f>分析係数表!C20</f>
        <v>1.7543859649122862E-2</v>
      </c>
      <c r="G17" s="77">
        <f t="shared" si="1"/>
        <v>0</v>
      </c>
      <c r="H17" s="77">
        <v>0</v>
      </c>
      <c r="I17" s="77">
        <f t="shared" si="2"/>
        <v>0</v>
      </c>
      <c r="J17" s="76">
        <f>分析係数表!G20</f>
        <v>9.5238095238095233E-2</v>
      </c>
      <c r="K17" s="78">
        <f t="shared" si="3"/>
        <v>0</v>
      </c>
      <c r="L17" s="79"/>
      <c r="M17" s="80"/>
      <c r="N17" s="81">
        <f>分析係数表!H20</f>
        <v>5.0208558628147691E-4</v>
      </c>
      <c r="O17" s="82">
        <f t="shared" si="4"/>
        <v>3.1480766259848601E-2</v>
      </c>
      <c r="P17" s="76">
        <f>分析係数表!C20</f>
        <v>1.7543859649122862E-2</v>
      </c>
      <c r="Q17" s="82">
        <f t="shared" si="5"/>
        <v>5.5229414490962634E-4</v>
      </c>
      <c r="R17" s="83">
        <v>8.906997572690269E-4</v>
      </c>
      <c r="S17" s="84">
        <f t="shared" si="6"/>
        <v>8.906997572690269E-4</v>
      </c>
      <c r="T17" s="85">
        <f>分析係数表!F20</f>
        <v>0.21428571428571427</v>
      </c>
      <c r="U17" s="86">
        <f t="shared" si="7"/>
        <v>1.9086423370050576E-4</v>
      </c>
      <c r="V17" s="87">
        <f>分析係数表!D20</f>
        <v>0</v>
      </c>
      <c r="W17" s="167">
        <f t="shared" si="8"/>
        <v>0</v>
      </c>
      <c r="X17" s="76">
        <f>分析係数表!E20</f>
        <v>0</v>
      </c>
      <c r="Y17" s="166">
        <f t="shared" si="9"/>
        <v>0</v>
      </c>
    </row>
    <row r="18" spans="1:25" x14ac:dyDescent="0.2">
      <c r="A18" s="6" t="s">
        <v>6</v>
      </c>
      <c r="B18" s="5" t="s">
        <v>34</v>
      </c>
      <c r="C18" s="90"/>
      <c r="D18" s="76">
        <f>投入係数表!H18</f>
        <v>0</v>
      </c>
      <c r="E18" s="77">
        <f t="shared" si="0"/>
        <v>0</v>
      </c>
      <c r="F18" s="76">
        <f>分析係数表!C21</f>
        <v>0.22938530734632678</v>
      </c>
      <c r="G18" s="77">
        <f t="shared" si="1"/>
        <v>0</v>
      </c>
      <c r="H18" s="77">
        <v>0</v>
      </c>
      <c r="I18" s="77">
        <f t="shared" si="2"/>
        <v>0</v>
      </c>
      <c r="J18" s="76">
        <f>分析係数表!G21</f>
        <v>0.28442844284428442</v>
      </c>
      <c r="K18" s="78">
        <f t="shared" si="3"/>
        <v>0</v>
      </c>
      <c r="L18" s="79"/>
      <c r="M18" s="80"/>
      <c r="N18" s="81">
        <f>分析係数表!H21</f>
        <v>8.3680931046912815E-4</v>
      </c>
      <c r="O18" s="82">
        <f t="shared" si="4"/>
        <v>5.2467943766414338E-2</v>
      </c>
      <c r="P18" s="76">
        <f>分析係数表!C21</f>
        <v>0.22938530734632678</v>
      </c>
      <c r="Q18" s="82">
        <f t="shared" si="5"/>
        <v>1.2035375406688743E-2</v>
      </c>
      <c r="R18" s="83">
        <v>2.4144372323198521E-2</v>
      </c>
      <c r="S18" s="84">
        <f t="shared" si="6"/>
        <v>2.4144372323198521E-2</v>
      </c>
      <c r="T18" s="85">
        <f>分析係数表!F21</f>
        <v>0.42664266426642666</v>
      </c>
      <c r="U18" s="86">
        <f t="shared" si="7"/>
        <v>1.030101933500999E-2</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投入係数表!H19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2.4215974046037387E-3</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76">
        <f>投入係数表!H20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1.6143982697358259E-3</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投入係数表!H21</f>
        <v>0</v>
      </c>
      <c r="E21" s="77">
        <f t="shared" si="0"/>
        <v>0</v>
      </c>
      <c r="F21" s="76">
        <f>分析係数表!C24</f>
        <v>1.7094017094017144E-2</v>
      </c>
      <c r="G21" s="77">
        <f t="shared" si="1"/>
        <v>0</v>
      </c>
      <c r="H21" s="77">
        <v>0</v>
      </c>
      <c r="I21" s="77">
        <f t="shared" si="2"/>
        <v>0</v>
      </c>
      <c r="J21" s="76">
        <f>分析係数表!G24</f>
        <v>0.27777777777777779</v>
      </c>
      <c r="K21" s="78">
        <f t="shared" si="3"/>
        <v>0</v>
      </c>
      <c r="L21" s="79"/>
      <c r="M21" s="80"/>
      <c r="N21" s="81">
        <f>分析係数表!H24</f>
        <v>2.9610175601215306E-4</v>
      </c>
      <c r="O21" s="82">
        <f t="shared" si="4"/>
        <v>1.8565580101961996E-2</v>
      </c>
      <c r="P21" s="76">
        <f>分析係数表!C24</f>
        <v>1.7094017094017144E-2</v>
      </c>
      <c r="Q21" s="82">
        <f t="shared" si="5"/>
        <v>3.1736034362328291E-4</v>
      </c>
      <c r="R21" s="83">
        <v>1.008955399393853E-3</v>
      </c>
      <c r="S21" s="84">
        <f t="shared" si="6"/>
        <v>1.008955399393853E-3</v>
      </c>
      <c r="T21" s="85">
        <f>分析係数表!F24</f>
        <v>0.5</v>
      </c>
      <c r="U21" s="86">
        <f t="shared" si="7"/>
        <v>5.0447769969692651E-4</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投入係数表!H22</f>
        <v>0</v>
      </c>
      <c r="E22" s="77">
        <f t="shared" si="0"/>
        <v>0</v>
      </c>
      <c r="F22" s="76">
        <f>分析係数表!C25</f>
        <v>0.19368131868131866</v>
      </c>
      <c r="G22" s="77">
        <f t="shared" si="1"/>
        <v>0</v>
      </c>
      <c r="H22" s="77">
        <v>0</v>
      </c>
      <c r="I22" s="77">
        <f t="shared" si="2"/>
        <v>0</v>
      </c>
      <c r="J22" s="76">
        <f>分析係数表!G25</f>
        <v>0.19689406544647808</v>
      </c>
      <c r="K22" s="78">
        <f t="shared" si="3"/>
        <v>0</v>
      </c>
      <c r="L22" s="79"/>
      <c r="M22" s="80"/>
      <c r="N22" s="81">
        <f>分析係数表!H25</f>
        <v>4.6346361810597868E-4</v>
      </c>
      <c r="O22" s="82">
        <f t="shared" si="4"/>
        <v>2.9059168855244864E-2</v>
      </c>
      <c r="P22" s="76">
        <f>分析係数表!C25</f>
        <v>0.19368131868131866</v>
      </c>
      <c r="Q22" s="82">
        <f t="shared" si="5"/>
        <v>5.6282181436669307E-3</v>
      </c>
      <c r="R22" s="83">
        <v>1.6676303472966794E-2</v>
      </c>
      <c r="S22" s="84">
        <f t="shared" si="6"/>
        <v>1.6676303472966794E-2</v>
      </c>
      <c r="T22" s="85">
        <f>分析係数表!F25</f>
        <v>0.35108153078202997</v>
      </c>
      <c r="U22" s="86">
        <f t="shared" si="7"/>
        <v>5.8547421510748649E-3</v>
      </c>
      <c r="V22" s="87">
        <f>分析係数表!D25</f>
        <v>0.17692734331669441</v>
      </c>
      <c r="W22" s="167">
        <f t="shared" si="8"/>
        <v>0</v>
      </c>
      <c r="X22" s="76">
        <f>分析係数表!E25</f>
        <v>0.17249029395452026</v>
      </c>
      <c r="Y22" s="166">
        <f t="shared" si="9"/>
        <v>0</v>
      </c>
    </row>
    <row r="23" spans="1:25" x14ac:dyDescent="0.2">
      <c r="A23" s="6" t="s">
        <v>11</v>
      </c>
      <c r="B23" s="5" t="s">
        <v>35</v>
      </c>
      <c r="C23" s="90"/>
      <c r="D23" s="76">
        <f>投入係数表!H23</f>
        <v>0</v>
      </c>
      <c r="E23" s="77">
        <f t="shared" si="0"/>
        <v>0</v>
      </c>
      <c r="F23" s="76">
        <f>分析係数表!C26</f>
        <v>8.4388185654008518E-3</v>
      </c>
      <c r="G23" s="77">
        <f t="shared" si="1"/>
        <v>0</v>
      </c>
      <c r="H23" s="77">
        <v>0</v>
      </c>
      <c r="I23" s="77">
        <f t="shared" si="2"/>
        <v>0</v>
      </c>
      <c r="J23" s="76">
        <f>分析係数表!G26</f>
        <v>0.2073170731707317</v>
      </c>
      <c r="K23" s="78">
        <f t="shared" si="3"/>
        <v>0</v>
      </c>
      <c r="L23" s="79"/>
      <c r="M23" s="80"/>
      <c r="N23" s="81">
        <f>分析係数表!H26</f>
        <v>9.7456099696173852E-3</v>
      </c>
      <c r="O23" s="82">
        <f t="shared" si="4"/>
        <v>0.61104974509501009</v>
      </c>
      <c r="P23" s="76">
        <f>分析係数表!C26</f>
        <v>8.4388185654008518E-3</v>
      </c>
      <c r="Q23" s="82">
        <f t="shared" si="5"/>
        <v>5.1565379332912291E-3</v>
      </c>
      <c r="R23" s="83">
        <v>5.2684157009045716E-3</v>
      </c>
      <c r="S23" s="84">
        <f t="shared" si="6"/>
        <v>5.2684157009045716E-3</v>
      </c>
      <c r="T23" s="85">
        <f>分析係数表!F26</f>
        <v>0.34146341463414637</v>
      </c>
      <c r="U23" s="86">
        <f t="shared" si="7"/>
        <v>1.7989712149430247E-3</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投入係数表!H24</f>
        <v>0</v>
      </c>
      <c r="E24" s="77">
        <f t="shared" si="0"/>
        <v>0</v>
      </c>
      <c r="F24" s="76">
        <f>分析係数表!C27</f>
        <v>0.17323420074349438</v>
      </c>
      <c r="G24" s="77">
        <f t="shared" si="1"/>
        <v>0</v>
      </c>
      <c r="H24" s="77">
        <v>0</v>
      </c>
      <c r="I24" s="77">
        <f t="shared" si="2"/>
        <v>0</v>
      </c>
      <c r="J24" s="76">
        <f>分析係数表!G27</f>
        <v>0.16805324459234608</v>
      </c>
      <c r="K24" s="78">
        <f t="shared" si="3"/>
        <v>0</v>
      </c>
      <c r="L24" s="79"/>
      <c r="M24" s="80"/>
      <c r="N24" s="81">
        <f>分析係数表!H27</f>
        <v>9.7971059271847166E-3</v>
      </c>
      <c r="O24" s="82">
        <f t="shared" si="4"/>
        <v>0.6142785416344817</v>
      </c>
      <c r="P24" s="76">
        <f>分析係数表!C27</f>
        <v>0.17323420074349438</v>
      </c>
      <c r="Q24" s="82">
        <f t="shared" si="5"/>
        <v>0.10641405219392877</v>
      </c>
      <c r="R24" s="83">
        <v>0.10746759962423492</v>
      </c>
      <c r="S24" s="84">
        <f t="shared" si="6"/>
        <v>0.10746759962423492</v>
      </c>
      <c r="T24" s="85">
        <f>分析係数表!F27</f>
        <v>0.31780366056572379</v>
      </c>
      <c r="U24" s="86">
        <f t="shared" si="7"/>
        <v>3.4153596552793458E-2</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投入係数表!H25</f>
        <v>0</v>
      </c>
      <c r="E25" s="77">
        <f t="shared" si="0"/>
        <v>0</v>
      </c>
      <c r="F25" s="76">
        <f>分析係数表!C28</f>
        <v>2.7870216306156381E-2</v>
      </c>
      <c r="G25" s="77">
        <f t="shared" si="1"/>
        <v>0</v>
      </c>
      <c r="H25" s="77">
        <v>0</v>
      </c>
      <c r="I25" s="77">
        <f t="shared" si="2"/>
        <v>0</v>
      </c>
      <c r="J25" s="76">
        <f>分析係数表!G28</f>
        <v>0.12625250501002003</v>
      </c>
      <c r="K25" s="78">
        <f t="shared" si="3"/>
        <v>0</v>
      </c>
      <c r="L25" s="79"/>
      <c r="M25" s="80"/>
      <c r="N25" s="81">
        <f>分析係数表!H28</f>
        <v>1.9722951748287761E-2</v>
      </c>
      <c r="O25" s="82">
        <f t="shared" si="4"/>
        <v>1.2366290746176427</v>
      </c>
      <c r="P25" s="76">
        <f>分析係数表!C28</f>
        <v>2.7870216306156381E-2</v>
      </c>
      <c r="Q25" s="82">
        <f t="shared" si="5"/>
        <v>3.4465119800075703E-2</v>
      </c>
      <c r="R25" s="83">
        <v>3.5554256120771621E-2</v>
      </c>
      <c r="S25" s="84">
        <f t="shared" si="6"/>
        <v>3.5554256120771621E-2</v>
      </c>
      <c r="T25" s="85">
        <f>分析係数表!F28</f>
        <v>0.21442885771543085</v>
      </c>
      <c r="U25" s="86">
        <f t="shared" si="7"/>
        <v>7.6238585268989245E-3</v>
      </c>
      <c r="V25" s="87">
        <f>分析係数表!D28</f>
        <v>6.0120240480961923E-3</v>
      </c>
      <c r="W25" s="167">
        <f t="shared" si="8"/>
        <v>0</v>
      </c>
      <c r="X25" s="76">
        <f>分析係数表!E28</f>
        <v>0</v>
      </c>
      <c r="Y25" s="166">
        <f t="shared" si="9"/>
        <v>0</v>
      </c>
    </row>
    <row r="26" spans="1:25" x14ac:dyDescent="0.2">
      <c r="A26" s="6" t="s">
        <v>14</v>
      </c>
      <c r="B26" s="5" t="s">
        <v>50</v>
      </c>
      <c r="C26" s="90"/>
      <c r="D26" s="76">
        <f>投入係数表!H26</f>
        <v>0</v>
      </c>
      <c r="E26" s="77">
        <f t="shared" si="0"/>
        <v>0</v>
      </c>
      <c r="F26" s="76">
        <f>分析係数表!C29</f>
        <v>7.0910556003223157E-2</v>
      </c>
      <c r="G26" s="77">
        <f t="shared" si="1"/>
        <v>0</v>
      </c>
      <c r="H26" s="77">
        <v>0</v>
      </c>
      <c r="I26" s="77">
        <f t="shared" si="2"/>
        <v>0</v>
      </c>
      <c r="J26" s="76">
        <f>分析係数表!G29</f>
        <v>0.26315789473684209</v>
      </c>
      <c r="K26" s="78">
        <f t="shared" si="3"/>
        <v>0</v>
      </c>
      <c r="L26" s="79"/>
      <c r="M26" s="80"/>
      <c r="N26" s="81">
        <f>分析係数表!H29</f>
        <v>9.1405324682012467E-3</v>
      </c>
      <c r="O26" s="82">
        <f t="shared" si="4"/>
        <v>0.57311138575621823</v>
      </c>
      <c r="P26" s="76">
        <f>分析係数表!C29</f>
        <v>7.0910556003223157E-2</v>
      </c>
      <c r="Q26" s="82">
        <f t="shared" si="5"/>
        <v>4.0639647015751144E-2</v>
      </c>
      <c r="R26" s="83">
        <v>5.0411209255588216E-2</v>
      </c>
      <c r="S26" s="84">
        <f t="shared" si="6"/>
        <v>5.0411209255588216E-2</v>
      </c>
      <c r="T26" s="85">
        <f>分析係数表!F29</f>
        <v>0.38157894736842107</v>
      </c>
      <c r="U26" s="86">
        <f t="shared" si="7"/>
        <v>1.9235856163316557E-2</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投入係数表!H27</f>
        <v>0</v>
      </c>
      <c r="E27" s="77">
        <f t="shared" si="0"/>
        <v>0</v>
      </c>
      <c r="F27" s="76">
        <f>分析係数表!C30</f>
        <v>1</v>
      </c>
      <c r="G27" s="77">
        <f t="shared" si="1"/>
        <v>0</v>
      </c>
      <c r="H27" s="77">
        <v>0</v>
      </c>
      <c r="I27" s="77">
        <f t="shared" si="2"/>
        <v>0</v>
      </c>
      <c r="J27" s="76">
        <f>分析係数表!G30</f>
        <v>0.34535617673579799</v>
      </c>
      <c r="K27" s="78">
        <f t="shared" si="3"/>
        <v>0</v>
      </c>
      <c r="L27" s="79"/>
      <c r="M27" s="80"/>
      <c r="N27" s="81">
        <f>分析係数表!H30</f>
        <v>0</v>
      </c>
      <c r="O27" s="82">
        <f t="shared" si="4"/>
        <v>0</v>
      </c>
      <c r="P27" s="76">
        <f>分析係数表!C30</f>
        <v>1</v>
      </c>
      <c r="Q27" s="82">
        <f t="shared" si="5"/>
        <v>0</v>
      </c>
      <c r="R27" s="83">
        <v>0.21964916638078436</v>
      </c>
      <c r="S27" s="84">
        <f t="shared" si="6"/>
        <v>0.21964916638078436</v>
      </c>
      <c r="T27" s="85">
        <f>分析係数表!F30</f>
        <v>0.44183949504057712</v>
      </c>
      <c r="U27" s="86">
        <f t="shared" si="7"/>
        <v>9.7049676759769471E-2</v>
      </c>
      <c r="V27" s="87">
        <f>分析係数表!D30</f>
        <v>0.16290952810339646</v>
      </c>
      <c r="W27" s="167">
        <f t="shared" si="8"/>
        <v>0</v>
      </c>
      <c r="X27" s="76">
        <f>分析係数表!E30</f>
        <v>9.6483318304779075E-2</v>
      </c>
      <c r="Y27" s="166">
        <f t="shared" si="9"/>
        <v>0</v>
      </c>
    </row>
    <row r="28" spans="1:25" x14ac:dyDescent="0.2">
      <c r="A28" s="6" t="s">
        <v>16</v>
      </c>
      <c r="B28" s="5" t="s">
        <v>192</v>
      </c>
      <c r="C28" s="90"/>
      <c r="D28" s="76">
        <f>投入係数表!H28</f>
        <v>0</v>
      </c>
      <c r="E28" s="77">
        <f t="shared" si="0"/>
        <v>0</v>
      </c>
      <c r="F28" s="76">
        <f>分析係数表!C31</f>
        <v>0.94798822374877334</v>
      </c>
      <c r="G28" s="77">
        <f t="shared" si="1"/>
        <v>0</v>
      </c>
      <c r="H28" s="77">
        <v>0</v>
      </c>
      <c r="I28" s="77">
        <f t="shared" si="2"/>
        <v>0</v>
      </c>
      <c r="J28" s="76">
        <f>分析係数表!G31</f>
        <v>7.0922795797167662E-2</v>
      </c>
      <c r="K28" s="78">
        <f t="shared" si="3"/>
        <v>0</v>
      </c>
      <c r="L28" s="79"/>
      <c r="M28" s="80"/>
      <c r="N28" s="81">
        <f>分析係数表!H31</f>
        <v>9.4804057881456308E-2</v>
      </c>
      <c r="O28" s="82">
        <f t="shared" si="4"/>
        <v>5.9442144291673111</v>
      </c>
      <c r="P28" s="76">
        <f>分析係数表!C31</f>
        <v>0.94798822374877334</v>
      </c>
      <c r="Q28" s="82">
        <f t="shared" si="5"/>
        <v>5.6350452782881479</v>
      </c>
      <c r="R28" s="83">
        <v>6.4662069379281801</v>
      </c>
      <c r="S28" s="84">
        <f t="shared" si="6"/>
        <v>6.4662069379281801</v>
      </c>
      <c r="T28" s="85">
        <f>分析係数表!F31</f>
        <v>0.34490634993147556</v>
      </c>
      <c r="U28" s="86">
        <f t="shared" si="7"/>
        <v>2.2302358328623919</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投入係数表!H29</f>
        <v>0</v>
      </c>
      <c r="E29" s="77">
        <f t="shared" si="0"/>
        <v>0</v>
      </c>
      <c r="F29" s="76">
        <f>分析係数表!C32</f>
        <v>0.48216833095577749</v>
      </c>
      <c r="G29" s="77">
        <f t="shared" si="1"/>
        <v>0</v>
      </c>
      <c r="H29" s="77">
        <v>0</v>
      </c>
      <c r="I29" s="77">
        <f t="shared" si="2"/>
        <v>0</v>
      </c>
      <c r="J29" s="76">
        <f>分析係数表!G32</f>
        <v>0.14117647058823529</v>
      </c>
      <c r="K29" s="78">
        <f t="shared" si="3"/>
        <v>0</v>
      </c>
      <c r="L29" s="79"/>
      <c r="M29" s="80"/>
      <c r="N29" s="81">
        <f>分析係数表!H32</f>
        <v>5.9349091096348935E-3</v>
      </c>
      <c r="O29" s="82">
        <f t="shared" si="4"/>
        <v>0.37211880117410784</v>
      </c>
      <c r="P29" s="76">
        <f>分析係数表!C32</f>
        <v>0.48216833095577749</v>
      </c>
      <c r="Q29" s="82">
        <f t="shared" si="5"/>
        <v>0.1794239012793844</v>
      </c>
      <c r="R29" s="83">
        <v>0.21525305118926572</v>
      </c>
      <c r="S29" s="84">
        <f t="shared" si="6"/>
        <v>0.21525305118926572</v>
      </c>
      <c r="T29" s="85">
        <f>分析係数表!F32</f>
        <v>0.4823529411764706</v>
      </c>
      <c r="U29" s="86">
        <f t="shared" si="7"/>
        <v>0.1038279423383517</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投入係数表!H30</f>
        <v>0</v>
      </c>
      <c r="E30" s="77">
        <f t="shared" si="0"/>
        <v>0</v>
      </c>
      <c r="F30" s="76">
        <f>分析係数表!C33</f>
        <v>1</v>
      </c>
      <c r="G30" s="77">
        <f t="shared" si="1"/>
        <v>0</v>
      </c>
      <c r="H30" s="77">
        <v>0</v>
      </c>
      <c r="I30" s="77">
        <f t="shared" si="2"/>
        <v>0</v>
      </c>
      <c r="J30" s="76">
        <f>分析係数表!G33</f>
        <v>0.50451467268623029</v>
      </c>
      <c r="K30" s="78">
        <f t="shared" si="3"/>
        <v>0</v>
      </c>
      <c r="L30" s="79"/>
      <c r="M30" s="80"/>
      <c r="N30" s="81">
        <f>分析係数表!H33</f>
        <v>8.6255728925279361E-4</v>
      </c>
      <c r="O30" s="82">
        <f t="shared" si="4"/>
        <v>5.4082342036150165E-2</v>
      </c>
      <c r="P30" s="76">
        <f>分析係数表!C33</f>
        <v>1</v>
      </c>
      <c r="Q30" s="82">
        <f t="shared" si="5"/>
        <v>5.4082342036150165E-2</v>
      </c>
      <c r="R30" s="83">
        <v>0.19822422309993795</v>
      </c>
      <c r="S30" s="84">
        <f t="shared" si="6"/>
        <v>0.19822422309993795</v>
      </c>
      <c r="T30" s="85">
        <f>分析係数表!F33</f>
        <v>0.64446952595936791</v>
      </c>
      <c r="U30" s="86">
        <f t="shared" si="7"/>
        <v>0.127749471094881</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投入係数表!H31</f>
        <v>0</v>
      </c>
      <c r="E31" s="77">
        <f t="shared" si="0"/>
        <v>0</v>
      </c>
      <c r="F31" s="76">
        <f>分析係数表!C34</f>
        <v>0.2053323853537149</v>
      </c>
      <c r="G31" s="77">
        <f t="shared" si="1"/>
        <v>0</v>
      </c>
      <c r="H31" s="77">
        <v>0</v>
      </c>
      <c r="I31" s="77">
        <f t="shared" si="2"/>
        <v>0</v>
      </c>
      <c r="J31" s="76">
        <f>分析係数表!G34</f>
        <v>0.42520016856300041</v>
      </c>
      <c r="K31" s="78">
        <f t="shared" si="3"/>
        <v>0</v>
      </c>
      <c r="L31" s="79"/>
      <c r="M31" s="80"/>
      <c r="N31" s="81">
        <f>分析係数表!H34</f>
        <v>0.14534734023379164</v>
      </c>
      <c r="O31" s="82">
        <f t="shared" si="4"/>
        <v>9.113278232658736</v>
      </c>
      <c r="P31" s="76">
        <f>分析係数表!C34</f>
        <v>0.2053323853537149</v>
      </c>
      <c r="Q31" s="82">
        <f t="shared" si="5"/>
        <v>1.8712511579039055</v>
      </c>
      <c r="R31" s="83">
        <v>1.9883157651161452</v>
      </c>
      <c r="S31" s="84">
        <f t="shared" si="6"/>
        <v>1.9883157651161452</v>
      </c>
      <c r="T31" s="85">
        <f>分析係数表!F34</f>
        <v>0.70143278550358201</v>
      </c>
      <c r="U31" s="86">
        <f t="shared" si="7"/>
        <v>1.3946698655861036</v>
      </c>
      <c r="V31" s="87">
        <f>分析係数表!D34</f>
        <v>0.41908975979772439</v>
      </c>
      <c r="W31" s="167">
        <f t="shared" si="8"/>
        <v>1</v>
      </c>
      <c r="X31" s="76">
        <f>分析係数表!E34</f>
        <v>0.33775811209439527</v>
      </c>
      <c r="Y31" s="166">
        <f t="shared" si="9"/>
        <v>1</v>
      </c>
    </row>
    <row r="32" spans="1:25" x14ac:dyDescent="0.2">
      <c r="A32" s="6" t="s">
        <v>20</v>
      </c>
      <c r="B32" s="5" t="s">
        <v>37</v>
      </c>
      <c r="C32" s="90"/>
      <c r="D32" s="76">
        <f>投入係数表!H32</f>
        <v>0</v>
      </c>
      <c r="E32" s="77">
        <f t="shared" si="0"/>
        <v>0</v>
      </c>
      <c r="F32" s="76">
        <f>分析係数表!C35</f>
        <v>4.5295002507103499E-2</v>
      </c>
      <c r="G32" s="77">
        <f t="shared" si="1"/>
        <v>0</v>
      </c>
      <c r="H32" s="77">
        <v>0</v>
      </c>
      <c r="I32" s="77">
        <f t="shared" si="2"/>
        <v>0</v>
      </c>
      <c r="J32" s="76">
        <f>分析係数表!G35</f>
        <v>0.3217993079584775</v>
      </c>
      <c r="K32" s="78">
        <f t="shared" si="3"/>
        <v>0</v>
      </c>
      <c r="L32" s="79"/>
      <c r="M32" s="80"/>
      <c r="N32" s="81">
        <f>分析係数表!H35</f>
        <v>5.6027601833256092E-2</v>
      </c>
      <c r="O32" s="82">
        <f t="shared" si="4"/>
        <v>3.5129306349451572</v>
      </c>
      <c r="P32" s="76">
        <f>分析係数表!C35</f>
        <v>4.5295002507103499E-2</v>
      </c>
      <c r="Q32" s="82">
        <f t="shared" si="5"/>
        <v>0.15911820191712159</v>
      </c>
      <c r="R32" s="83">
        <v>0.20384659593828849</v>
      </c>
      <c r="S32" s="84">
        <f t="shared" si="6"/>
        <v>0.20384659593828849</v>
      </c>
      <c r="T32" s="85">
        <f>分析係数表!F35</f>
        <v>0.66089965397923878</v>
      </c>
      <c r="U32" s="86">
        <f t="shared" si="7"/>
        <v>0.13472214472046057</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投入係数表!H33</f>
        <v>0</v>
      </c>
      <c r="E33" s="77">
        <f t="shared" si="0"/>
        <v>0</v>
      </c>
      <c r="F33" s="76">
        <f>分析係数表!C36</f>
        <v>0.81690507152145642</v>
      </c>
      <c r="G33" s="77">
        <f t="shared" si="1"/>
        <v>0</v>
      </c>
      <c r="H33" s="77">
        <v>0</v>
      </c>
      <c r="I33" s="77">
        <f t="shared" si="2"/>
        <v>0</v>
      </c>
      <c r="J33" s="76">
        <f>分析係数表!G36</f>
        <v>2.4669743752984245E-3</v>
      </c>
      <c r="K33" s="78">
        <f t="shared" si="3"/>
        <v>0</v>
      </c>
      <c r="L33" s="79"/>
      <c r="M33" s="80"/>
      <c r="N33" s="81">
        <f>分析係数表!H36</f>
        <v>0.1886168185797415</v>
      </c>
      <c r="O33" s="82">
        <f t="shared" si="4"/>
        <v>11.826274524949792</v>
      </c>
      <c r="P33" s="76">
        <f>分析係数表!C36</f>
        <v>0.81690507152145642</v>
      </c>
      <c r="Q33" s="82">
        <f t="shared" si="5"/>
        <v>9.6609436366364871</v>
      </c>
      <c r="R33" s="83">
        <v>9.8697769078422137</v>
      </c>
      <c r="S33" s="84">
        <f t="shared" si="6"/>
        <v>9.8697769078422137</v>
      </c>
      <c r="T33" s="85">
        <f>分析係数表!F36</f>
        <v>0.90092312589527301</v>
      </c>
      <c r="U33" s="86">
        <f t="shared" si="7"/>
        <v>8.8919102637021883</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投入係数表!H34</f>
        <v>0</v>
      </c>
      <c r="E34" s="77">
        <f t="shared" si="0"/>
        <v>0</v>
      </c>
      <c r="F34" s="76">
        <f>分析係数表!C37</f>
        <v>0.29905561385099688</v>
      </c>
      <c r="G34" s="77">
        <f t="shared" si="1"/>
        <v>0</v>
      </c>
      <c r="H34" s="77">
        <v>0</v>
      </c>
      <c r="I34" s="77">
        <f t="shared" si="2"/>
        <v>0</v>
      </c>
      <c r="J34" s="76">
        <f>分析係数表!G37</f>
        <v>0.52083333333333337</v>
      </c>
      <c r="K34" s="78">
        <f t="shared" si="3"/>
        <v>0</v>
      </c>
      <c r="L34" s="79"/>
      <c r="M34" s="80"/>
      <c r="N34" s="81">
        <f>分析係数表!H37</f>
        <v>4.2677274833925534E-2</v>
      </c>
      <c r="O34" s="82">
        <f t="shared" si="4"/>
        <v>2.6758651320871309</v>
      </c>
      <c r="P34" s="76">
        <f>分析係数表!C37</f>
        <v>0.29905561385099688</v>
      </c>
      <c r="Q34" s="82">
        <f t="shared" si="5"/>
        <v>0.80023248965879579</v>
      </c>
      <c r="R34" s="83">
        <v>0.93957583899376584</v>
      </c>
      <c r="S34" s="84">
        <f t="shared" si="6"/>
        <v>0.93957583899376584</v>
      </c>
      <c r="T34" s="85">
        <f>分析係数表!F37</f>
        <v>0.73171768707482998</v>
      </c>
      <c r="U34" s="86">
        <f t="shared" si="7"/>
        <v>0.68750425973991114</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投入係数表!H35</f>
        <v>0</v>
      </c>
      <c r="E35" s="77">
        <f t="shared" si="0"/>
        <v>0</v>
      </c>
      <c r="F35" s="76">
        <f>分析係数表!C38</f>
        <v>4.4463264874020636E-3</v>
      </c>
      <c r="G35" s="77">
        <f t="shared" si="1"/>
        <v>0</v>
      </c>
      <c r="H35" s="77">
        <v>0</v>
      </c>
      <c r="I35" s="77">
        <f t="shared" si="2"/>
        <v>0</v>
      </c>
      <c r="J35" s="76">
        <f>分析係数表!G38</f>
        <v>0.34146341463414637</v>
      </c>
      <c r="K35" s="78">
        <f t="shared" si="3"/>
        <v>0</v>
      </c>
      <c r="L35" s="79"/>
      <c r="M35" s="80"/>
      <c r="N35" s="81">
        <f>分析係数表!H38</f>
        <v>3.8918069931510375E-2</v>
      </c>
      <c r="O35" s="82">
        <f t="shared" si="4"/>
        <v>2.4401629847057005</v>
      </c>
      <c r="P35" s="76">
        <f>分析係数表!C38</f>
        <v>4.4463264874020636E-3</v>
      </c>
      <c r="Q35" s="82">
        <f t="shared" si="5"/>
        <v>1.0849761312475033E-2</v>
      </c>
      <c r="R35" s="83">
        <v>1.2153068621816063E-2</v>
      </c>
      <c r="S35" s="84">
        <f t="shared" si="6"/>
        <v>1.2153068621816063E-2</v>
      </c>
      <c r="T35" s="85">
        <f>分析係数表!F38</f>
        <v>0.56097560975609762</v>
      </c>
      <c r="U35" s="86">
        <f t="shared" si="7"/>
        <v>6.8175750805309632E-3</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投入係数表!H36</f>
        <v>0</v>
      </c>
      <c r="E36" s="77">
        <f t="shared" si="0"/>
        <v>0</v>
      </c>
      <c r="F36" s="76">
        <f>分析係数表!C39</f>
        <v>1</v>
      </c>
      <c r="G36" s="77">
        <f t="shared" si="1"/>
        <v>0</v>
      </c>
      <c r="H36" s="77">
        <v>0</v>
      </c>
      <c r="I36" s="77">
        <f t="shared" si="2"/>
        <v>0</v>
      </c>
      <c r="J36" s="76">
        <f>分析係数表!G39</f>
        <v>0.35427190863167141</v>
      </c>
      <c r="K36" s="78">
        <f t="shared" si="3"/>
        <v>0</v>
      </c>
      <c r="L36" s="79"/>
      <c r="M36" s="80"/>
      <c r="N36" s="81">
        <f>分析係数表!H39</f>
        <v>3.437355167619342E-3</v>
      </c>
      <c r="O36" s="82">
        <f t="shared" si="4"/>
        <v>0.21552216900973276</v>
      </c>
      <c r="P36" s="76">
        <f>分析係数表!C39</f>
        <v>1</v>
      </c>
      <c r="Q36" s="82">
        <f t="shared" si="5"/>
        <v>0.21552216900973276</v>
      </c>
      <c r="R36" s="83">
        <v>0.23011137843403576</v>
      </c>
      <c r="S36" s="84">
        <f t="shared" si="6"/>
        <v>0.23011137843403576</v>
      </c>
      <c r="T36" s="85">
        <f>分析係数表!F39</f>
        <v>0.7050296507797057</v>
      </c>
      <c r="U36" s="86">
        <f t="shared" si="7"/>
        <v>0.16223534477778492</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投入係数表!H37</f>
        <v>0</v>
      </c>
      <c r="E37" s="77">
        <f t="shared" si="0"/>
        <v>0</v>
      </c>
      <c r="F37" s="76">
        <f>分析係数表!C40</f>
        <v>0.83920615633859863</v>
      </c>
      <c r="G37" s="77">
        <f t="shared" si="1"/>
        <v>0</v>
      </c>
      <c r="H37" s="77">
        <v>0</v>
      </c>
      <c r="I37" s="77">
        <f t="shared" si="2"/>
        <v>0</v>
      </c>
      <c r="J37" s="76">
        <f>分析係数表!G40</f>
        <v>0.51760656605771782</v>
      </c>
      <c r="K37" s="78">
        <f t="shared" si="3"/>
        <v>0</v>
      </c>
      <c r="L37" s="79"/>
      <c r="M37" s="80"/>
      <c r="N37" s="81">
        <f>分析係数表!H40</f>
        <v>3.2622689118904168E-2</v>
      </c>
      <c r="O37" s="82">
        <f t="shared" si="4"/>
        <v>2.0454426077552914</v>
      </c>
      <c r="P37" s="76">
        <f>分析係数表!C40</f>
        <v>0.83920615633859863</v>
      </c>
      <c r="Q37" s="82">
        <f t="shared" si="5"/>
        <v>1.7165480288655179</v>
      </c>
      <c r="R37" s="83">
        <v>1.7174628839437653</v>
      </c>
      <c r="S37" s="84">
        <f t="shared" si="6"/>
        <v>1.7174628839437653</v>
      </c>
      <c r="T37" s="85">
        <f>分析係数表!F40</f>
        <v>0.71604447974583008</v>
      </c>
      <c r="U37" s="86">
        <f t="shared" si="7"/>
        <v>1.2297798172162864</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投入係数表!H38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2.9180248725475053</v>
      </c>
      <c r="P38" s="76">
        <f>分析係数表!C41</f>
        <v>0.78804261408809029</v>
      </c>
      <c r="Q38" s="82">
        <f t="shared" si="5"/>
        <v>2.2995279485364026</v>
      </c>
      <c r="R38" s="83">
        <v>2.3379324171347946</v>
      </c>
      <c r="S38" s="84">
        <f t="shared" si="6"/>
        <v>2.3379324171347946</v>
      </c>
      <c r="T38" s="85">
        <f>分析係数表!F41</f>
        <v>0.55067630164906434</v>
      </c>
      <c r="U38" s="86">
        <f t="shared" si="7"/>
        <v>1.2874439769732462</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投入係数表!H39</f>
        <v>0</v>
      </c>
      <c r="E39" s="77">
        <f>$C$10*D39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0.68773366290746174</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194</v>
      </c>
      <c r="B40" s="5" t="s">
        <v>41</v>
      </c>
      <c r="C40" s="90"/>
      <c r="D40" s="76">
        <f>投入係数表!H40</f>
        <v>0</v>
      </c>
      <c r="E40" s="77">
        <f>$C$10*D40</f>
        <v>0</v>
      </c>
      <c r="F40" s="76">
        <f>分析係数表!C43</f>
        <v>0.20173745173745172</v>
      </c>
      <c r="G40" s="77">
        <f>E40*F40</f>
        <v>0</v>
      </c>
      <c r="H40" s="77">
        <v>0</v>
      </c>
      <c r="I40" s="77">
        <f>C40+H40</f>
        <v>0</v>
      </c>
      <c r="J40" s="76">
        <f>分析係数表!G43</f>
        <v>0.40060929169840059</v>
      </c>
      <c r="K40" s="78">
        <f>I40*J40</f>
        <v>0</v>
      </c>
      <c r="L40" s="79"/>
      <c r="M40" s="80"/>
      <c r="N40" s="81">
        <f>分析係数表!H43</f>
        <v>3.0614346773778257E-2</v>
      </c>
      <c r="O40" s="82">
        <f t="shared" si="4"/>
        <v>1.9195195427158969</v>
      </c>
      <c r="P40" s="76">
        <f>分析係数表!C43</f>
        <v>0.20173745173745172</v>
      </c>
      <c r="Q40" s="82">
        <f>O40*P40</f>
        <v>0.38723898110774363</v>
      </c>
      <c r="R40" s="83">
        <v>0.62666228099850674</v>
      </c>
      <c r="S40" s="84">
        <f>I40+R40</f>
        <v>0.62666228099850674</v>
      </c>
      <c r="T40" s="85">
        <f>分析係数表!F43</f>
        <v>0.64280274181264285</v>
      </c>
      <c r="U40" s="86">
        <f t="shared" si="7"/>
        <v>0.40282023241640497</v>
      </c>
      <c r="V40" s="87">
        <f>分析係数表!D43</f>
        <v>0.46991622239146991</v>
      </c>
      <c r="W40" s="167">
        <f t="shared" si="8"/>
        <v>0</v>
      </c>
      <c r="X40" s="76">
        <f>分析係数表!E43</f>
        <v>0.30083777608530082</v>
      </c>
      <c r="Y40" s="166">
        <f t="shared" si="9"/>
        <v>0</v>
      </c>
    </row>
    <row r="41" spans="1:25" x14ac:dyDescent="0.2">
      <c r="A41" s="6" t="s">
        <v>340</v>
      </c>
      <c r="B41" s="5" t="s">
        <v>42</v>
      </c>
      <c r="C41" s="90"/>
      <c r="D41" s="76">
        <f>投入係数表!H41</f>
        <v>0</v>
      </c>
      <c r="E41" s="77">
        <f>$C$10*D41</f>
        <v>0</v>
      </c>
      <c r="F41" s="76">
        <f>分析係数表!C44</f>
        <v>0.27638971906754328</v>
      </c>
      <c r="G41" s="77">
        <f>E41*F41</f>
        <v>0</v>
      </c>
      <c r="H41" s="77">
        <v>0</v>
      </c>
      <c r="I41" s="77">
        <f>C41+H41</f>
        <v>0</v>
      </c>
      <c r="J41" s="76">
        <f>分析係数表!G44</f>
        <v>0.27192982456140352</v>
      </c>
      <c r="K41" s="78">
        <f>I41*J41</f>
        <v>0</v>
      </c>
      <c r="L41" s="79"/>
      <c r="M41" s="80"/>
      <c r="N41" s="81">
        <f>分析係数表!H44</f>
        <v>9.8074051186981828E-2</v>
      </c>
      <c r="O41" s="82">
        <f t="shared" si="4"/>
        <v>6.1492430094237607</v>
      </c>
      <c r="P41" s="76">
        <f>分析係数表!C44</f>
        <v>0.27638971906754328</v>
      </c>
      <c r="Q41" s="82">
        <f>O41*P41</f>
        <v>1.6995875478526876</v>
      </c>
      <c r="R41" s="83">
        <v>1.7182392131061732</v>
      </c>
      <c r="S41" s="84">
        <f>I41+R41</f>
        <v>1.7182392131061732</v>
      </c>
      <c r="T41" s="85">
        <f>分析係数表!F44</f>
        <v>0.48268106162843005</v>
      </c>
      <c r="U41" s="86">
        <f t="shared" si="7"/>
        <v>0.82936152751368597</v>
      </c>
      <c r="V41" s="87">
        <f>分析係数表!D44</f>
        <v>0.23571749887539362</v>
      </c>
      <c r="W41" s="167">
        <f t="shared" si="8"/>
        <v>0</v>
      </c>
      <c r="X41" s="76">
        <f>分析係数表!E44</f>
        <v>0.16711650922177237</v>
      </c>
      <c r="Y41" s="166">
        <f t="shared" si="9"/>
        <v>0</v>
      </c>
    </row>
    <row r="42" spans="1:25" x14ac:dyDescent="0.2">
      <c r="A42" s="6" t="s">
        <v>341</v>
      </c>
      <c r="B42" s="5" t="s">
        <v>278</v>
      </c>
      <c r="C42" s="90"/>
      <c r="D42" s="76">
        <f>投入係数表!H42</f>
        <v>0</v>
      </c>
      <c r="E42" s="77">
        <f>$C$10*D42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1.1204120950675103E-2</v>
      </c>
      <c r="S42" s="84">
        <f>I42+R42</f>
        <v>1.1204120950675103E-2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投入係数表!H43</f>
        <v>0</v>
      </c>
      <c r="E43" s="77">
        <f>$C$10*D43</f>
        <v>0</v>
      </c>
      <c r="F43" s="76">
        <f>分析係数表!C46</f>
        <v>5.367793240556662E-2</v>
      </c>
      <c r="G43" s="77">
        <f>E43*F43</f>
        <v>0</v>
      </c>
      <c r="H43" s="77">
        <v>0</v>
      </c>
      <c r="I43" s="77">
        <f>C43+H43</f>
        <v>0</v>
      </c>
      <c r="J43" s="76">
        <f>分析係数表!G46</f>
        <v>9.2592592592592587E-3</v>
      </c>
      <c r="K43" s="78">
        <f>I43*J43</f>
        <v>0</v>
      </c>
      <c r="L43" s="79"/>
      <c r="M43" s="80"/>
      <c r="N43" s="81">
        <f>分析係数表!H46</f>
        <v>2.0456769143622225E-2</v>
      </c>
      <c r="O43" s="82">
        <f t="shared" si="4"/>
        <v>1.2826394253051137</v>
      </c>
      <c r="P43" s="76">
        <f>分析係数表!C46</f>
        <v>5.367793240556662E-2</v>
      </c>
      <c r="Q43" s="82">
        <f>O43*P43</f>
        <v>6.8849432372242711E-2</v>
      </c>
      <c r="R43" s="83">
        <v>7.5030219896415395E-2</v>
      </c>
      <c r="S43" s="84">
        <f>I43+R43</f>
        <v>7.5030219896415395E-2</v>
      </c>
      <c r="T43" s="85">
        <f>分析係数表!F46</f>
        <v>0.30555555555555558</v>
      </c>
      <c r="U43" s="86">
        <f t="shared" si="7"/>
        <v>2.2925900523904707E-2</v>
      </c>
      <c r="V43" s="87">
        <f>分析係数表!D46</f>
        <v>2.7777777777777776E-2</v>
      </c>
      <c r="W43" s="167">
        <f t="shared" si="8"/>
        <v>0</v>
      </c>
      <c r="X43" s="76">
        <f>分析係数表!E46</f>
        <v>8.3333333333333329E-2</v>
      </c>
      <c r="Y43" s="166">
        <f t="shared" si="9"/>
        <v>0</v>
      </c>
    </row>
    <row r="44" spans="1:25" x14ac:dyDescent="0.2">
      <c r="A44" s="192">
        <v>40</v>
      </c>
      <c r="B44" s="14" t="s">
        <v>150</v>
      </c>
      <c r="C44" s="197">
        <f>SUM(C5:C43)</f>
        <v>100</v>
      </c>
      <c r="D44" s="92">
        <f>投入係数表!H44</f>
        <v>0</v>
      </c>
      <c r="E44" s="91">
        <f>SUM(E5:E43)</f>
        <v>0</v>
      </c>
      <c r="F44" s="92">
        <f>分析係数表!C47</f>
        <v>0.43100924499229587</v>
      </c>
      <c r="G44" s="91">
        <f>SUM(G5:G43)</f>
        <v>0</v>
      </c>
      <c r="H44" s="91">
        <f>SUM(H5:H43)</f>
        <v>0</v>
      </c>
      <c r="I44" s="91">
        <f>SUM(I5:I43)</f>
        <v>100</v>
      </c>
      <c r="J44" s="92">
        <f>分析係数表!G47</f>
        <v>0.27411589384994556</v>
      </c>
      <c r="K44" s="93">
        <f>SUM(K5:K43)</f>
        <v>100</v>
      </c>
      <c r="L44" s="94">
        <f>最終需要_まとめ!$L$33</f>
        <v>0.627</v>
      </c>
      <c r="M44" s="91">
        <f>K44*L44</f>
        <v>62.7</v>
      </c>
      <c r="N44" s="95">
        <f>分析係数表!H47</f>
        <v>1</v>
      </c>
      <c r="O44" s="96">
        <f>SUM(O5:O43)</f>
        <v>62.7</v>
      </c>
      <c r="P44" s="92">
        <f>分析係数表!C47</f>
        <v>0.43100924499229587</v>
      </c>
      <c r="Q44" s="96">
        <f>SUM(Q5:Q43)</f>
        <v>25.217994962488437</v>
      </c>
      <c r="R44" s="96">
        <f>SUM(R5:R43)</f>
        <v>27.374873417224851</v>
      </c>
      <c r="S44" s="97">
        <f>SUM(S5:S43)</f>
        <v>127.37487341722482</v>
      </c>
      <c r="T44" s="98">
        <f>分析係数表!F47</f>
        <v>0.60561987734280964</v>
      </c>
      <c r="U44" s="99">
        <f>SUM(U5:U43)</f>
        <v>117.8280894681136</v>
      </c>
      <c r="V44" s="100">
        <f>分析係数表!D47</f>
        <v>0.12179744368659369</v>
      </c>
      <c r="W44" s="164">
        <f>SUM(W5:W43)</f>
        <v>1</v>
      </c>
      <c r="X44" s="92">
        <f>分析係数表!E47</f>
        <v>9.5847423625838257E-2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284</v>
      </c>
      <c r="S2" s="3" t="s">
        <v>152</v>
      </c>
      <c r="U2" s="64" t="s">
        <v>209</v>
      </c>
      <c r="W2" s="3" t="s">
        <v>130</v>
      </c>
      <c r="Y2" s="3" t="s">
        <v>153</v>
      </c>
    </row>
    <row r="3" spans="1:25" ht="44" x14ac:dyDescent="0.2">
      <c r="B3" s="65"/>
      <c r="C3" s="66" t="s">
        <v>227</v>
      </c>
      <c r="D3" s="66" t="s">
        <v>309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投入係数表!I5</f>
        <v>0</v>
      </c>
      <c r="E5" s="77">
        <f t="shared" ref="E5:E38" si="0">$C$11*D5</f>
        <v>0</v>
      </c>
      <c r="F5" s="76">
        <f>分析係数表!C8</f>
        <v>0.30496453900709219</v>
      </c>
      <c r="G5" s="77">
        <f t="shared" ref="G5:G38" si="1">E5*F5</f>
        <v>0</v>
      </c>
      <c r="H5" s="77">
        <f t="array" ref="H5:H43">MMULT(逆行列係数!C5:AO43,'7'!G5:G43)</f>
        <v>1.5404390679902346E-4</v>
      </c>
      <c r="I5" s="77">
        <f t="shared" ref="I5:I38" si="2">C5+H5</f>
        <v>1.5404390679902346E-4</v>
      </c>
      <c r="J5" s="76">
        <f>分析係数表!G8</f>
        <v>0.12049861495844875</v>
      </c>
      <c r="K5" s="78">
        <f t="shared" ref="K5:K38" si="3">I5*J5</f>
        <v>1.8562077412070694E-5</v>
      </c>
      <c r="L5" s="79" t="s">
        <v>182</v>
      </c>
      <c r="M5" s="80" t="s">
        <v>182</v>
      </c>
      <c r="N5" s="81">
        <f>分析係数表!H8</f>
        <v>1.0415057417992687E-2</v>
      </c>
      <c r="O5" s="82">
        <f t="shared" ref="O5:O43" si="4">$M$44*N5</f>
        <v>0.15116280646467811</v>
      </c>
      <c r="P5" s="76">
        <f>分析係数表!C8</f>
        <v>0.30496453900709219</v>
      </c>
      <c r="Q5" s="82">
        <f t="shared" ref="Q5:Q38" si="5">O5*P5</f>
        <v>4.6099295588518857E-2</v>
      </c>
      <c r="R5" s="83">
        <f t="array" ref="R5:R43">MMULT(逆行列係数!C5:AO43,'7'!Q5:Q43)</f>
        <v>5.1748298191142343E-2</v>
      </c>
      <c r="S5" s="84">
        <f t="shared" ref="S5:S38" si="6">I5+R5</f>
        <v>5.1902342097941367E-2</v>
      </c>
      <c r="T5" s="85">
        <f>分析係数表!F8</f>
        <v>0.45429362880886426</v>
      </c>
      <c r="U5" s="86">
        <f t="shared" ref="U5:U43" si="7">S5*T5</f>
        <v>2.3578903335352865E-2</v>
      </c>
      <c r="V5" s="87">
        <f>分析係数表!D8</f>
        <v>0.67451523545706371</v>
      </c>
      <c r="W5" s="167">
        <f t="shared" ref="W5:W43" si="8">ROUND(S5*V5,0)</f>
        <v>0</v>
      </c>
      <c r="X5" s="76">
        <f>分析係数表!E8</f>
        <v>0.3476454293628809</v>
      </c>
      <c r="Y5" s="166">
        <f t="shared" ref="Y5:Y43" si="9">ROUND(S5*X5,0)</f>
        <v>0</v>
      </c>
    </row>
    <row r="6" spans="1:25" x14ac:dyDescent="0.2">
      <c r="A6" s="6" t="s">
        <v>219</v>
      </c>
      <c r="B6" s="5" t="s">
        <v>265</v>
      </c>
      <c r="C6" s="90"/>
      <c r="D6" s="76">
        <f>投入係数表!I6</f>
        <v>8.4745762711864403E-2</v>
      </c>
      <c r="E6" s="77">
        <f t="shared" si="0"/>
        <v>8.4745762711864394</v>
      </c>
      <c r="F6" s="76">
        <f>分析係数表!C9</f>
        <v>0.30769230769230771</v>
      </c>
      <c r="G6" s="77">
        <f t="shared" si="1"/>
        <v>2.6075619295958274</v>
      </c>
      <c r="H6" s="77">
        <v>2.7428898990529769</v>
      </c>
      <c r="I6" s="77">
        <f t="shared" si="2"/>
        <v>2.7428898990529769</v>
      </c>
      <c r="J6" s="76">
        <f>分析係数表!G9</f>
        <v>0.27272727272727271</v>
      </c>
      <c r="K6" s="78">
        <f t="shared" si="3"/>
        <v>0.74806088155990269</v>
      </c>
      <c r="L6" s="79"/>
      <c r="M6" s="80"/>
      <c r="N6" s="81">
        <f>分析係数表!H9</f>
        <v>5.5358154384880782E-4</v>
      </c>
      <c r="O6" s="82">
        <f t="shared" si="4"/>
        <v>8.0346114684563142E-3</v>
      </c>
      <c r="P6" s="76">
        <f>分析係数表!C9</f>
        <v>0.30769230769230771</v>
      </c>
      <c r="Q6" s="82">
        <f t="shared" si="5"/>
        <v>2.4721881441404046E-3</v>
      </c>
      <c r="R6" s="83">
        <v>2.7573553218782068E-3</v>
      </c>
      <c r="S6" s="84">
        <f t="shared" si="6"/>
        <v>2.7456472543748549</v>
      </c>
      <c r="T6" s="85">
        <f>分析係数表!F9</f>
        <v>0.77272727272727271</v>
      </c>
      <c r="U6" s="86">
        <f t="shared" si="7"/>
        <v>2.121636514744206</v>
      </c>
      <c r="V6" s="87">
        <f>分析係数表!D9</f>
        <v>0.36363636363636365</v>
      </c>
      <c r="W6" s="167">
        <f t="shared" si="8"/>
        <v>1</v>
      </c>
      <c r="X6" s="76">
        <f>分析係数表!E9</f>
        <v>0</v>
      </c>
      <c r="Y6" s="166">
        <f t="shared" si="9"/>
        <v>0</v>
      </c>
    </row>
    <row r="7" spans="1:25" x14ac:dyDescent="0.2">
      <c r="A7" s="6" t="s">
        <v>220</v>
      </c>
      <c r="B7" s="5" t="s">
        <v>266</v>
      </c>
      <c r="C7" s="90"/>
      <c r="D7" s="76">
        <f>投入係数表!I7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1.5508668648415679E-2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投入係数表!I8</f>
        <v>0</v>
      </c>
      <c r="E8" s="77">
        <f t="shared" si="0"/>
        <v>0</v>
      </c>
      <c r="F8" s="76">
        <f>分析係数表!C11</f>
        <v>7.2833211944645093E-4</v>
      </c>
      <c r="G8" s="77">
        <f t="shared" si="1"/>
        <v>0</v>
      </c>
      <c r="H8" s="77">
        <v>1.1923037797042615E-3</v>
      </c>
      <c r="I8" s="77">
        <f t="shared" si="2"/>
        <v>1.1923037797042615E-3</v>
      </c>
      <c r="J8" s="76">
        <f>分析係数表!G11</f>
        <v>0.75</v>
      </c>
      <c r="K8" s="78">
        <f t="shared" si="3"/>
        <v>8.9422783477819605E-4</v>
      </c>
      <c r="L8" s="79"/>
      <c r="M8" s="80"/>
      <c r="N8" s="81">
        <f>分析係数表!H11</f>
        <v>-1.2873989391832741E-5</v>
      </c>
      <c r="O8" s="82">
        <f t="shared" si="4"/>
        <v>-1.8685142949898407E-4</v>
      </c>
      <c r="P8" s="76">
        <f>分析係数表!C11</f>
        <v>7.2833211944645093E-4</v>
      </c>
      <c r="Q8" s="82">
        <f t="shared" si="5"/>
        <v>-1.3608989766859417E-7</v>
      </c>
      <c r="R8" s="83">
        <v>3.2856770917806218E-4</v>
      </c>
      <c r="S8" s="84">
        <f t="shared" si="6"/>
        <v>1.5208714888823235E-3</v>
      </c>
      <c r="T8" s="85">
        <f>分析係数表!F11</f>
        <v>1</v>
      </c>
      <c r="U8" s="86">
        <f t="shared" si="7"/>
        <v>1.5208714888823235E-3</v>
      </c>
      <c r="V8" s="87">
        <f>分析係数表!D11</f>
        <v>0</v>
      </c>
      <c r="W8" s="167">
        <f t="shared" si="8"/>
        <v>0</v>
      </c>
      <c r="X8" s="76">
        <f>分析係数表!E11</f>
        <v>0</v>
      </c>
      <c r="Y8" s="166">
        <f t="shared" si="9"/>
        <v>0</v>
      </c>
    </row>
    <row r="9" spans="1:25" x14ac:dyDescent="0.2">
      <c r="A9" s="6" t="s">
        <v>222</v>
      </c>
      <c r="B9" s="5" t="s">
        <v>190</v>
      </c>
      <c r="C9" s="90"/>
      <c r="D9" s="76">
        <f>投入係数表!I9</f>
        <v>0</v>
      </c>
      <c r="E9" s="77">
        <f t="shared" si="0"/>
        <v>0</v>
      </c>
      <c r="F9" s="76">
        <f>分析係数表!C12</f>
        <v>4.5760430686406783E-3</v>
      </c>
      <c r="G9" s="77">
        <f t="shared" si="1"/>
        <v>0</v>
      </c>
      <c r="H9" s="77">
        <v>2.3341008398674447E-6</v>
      </c>
      <c r="I9" s="77">
        <f t="shared" si="2"/>
        <v>2.3341008398674447E-6</v>
      </c>
      <c r="J9" s="76">
        <f>分析係数表!G12</f>
        <v>0.12408759124087591</v>
      </c>
      <c r="K9" s="78">
        <f t="shared" si="3"/>
        <v>2.8963295093245663E-7</v>
      </c>
      <c r="L9" s="79"/>
      <c r="M9" s="80"/>
      <c r="N9" s="81">
        <f>分析係数表!H12</f>
        <v>8.1814202585097071E-2</v>
      </c>
      <c r="O9" s="82">
        <f t="shared" si="4"/>
        <v>1.1874408344660439</v>
      </c>
      <c r="P9" s="76">
        <f>分析係数表!C12</f>
        <v>4.5760430686406783E-3</v>
      </c>
      <c r="Q9" s="82">
        <f t="shared" si="5"/>
        <v>5.4337803999792433E-3</v>
      </c>
      <c r="R9" s="83">
        <v>5.796280359894262E-3</v>
      </c>
      <c r="S9" s="84">
        <f t="shared" si="6"/>
        <v>5.7986144607341293E-3</v>
      </c>
      <c r="T9" s="85">
        <f>分析係数表!F12</f>
        <v>0.42153284671532848</v>
      </c>
      <c r="U9" s="86">
        <f t="shared" si="7"/>
        <v>2.4443064606379269E-3</v>
      </c>
      <c r="V9" s="87">
        <f>分析係数表!D12</f>
        <v>4.3795620437956206E-2</v>
      </c>
      <c r="W9" s="167">
        <f t="shared" si="8"/>
        <v>0</v>
      </c>
      <c r="X9" s="76">
        <f>分析係数表!E12</f>
        <v>3.2846715328467155E-2</v>
      </c>
      <c r="Y9" s="166">
        <f t="shared" si="9"/>
        <v>0</v>
      </c>
    </row>
    <row r="10" spans="1:25" x14ac:dyDescent="0.2">
      <c r="A10" s="6" t="s">
        <v>223</v>
      </c>
      <c r="B10" s="5" t="s">
        <v>28</v>
      </c>
      <c r="C10" s="90"/>
      <c r="D10" s="76">
        <f>投入係数表!I10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0.18554346949249118</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75">
        <f>最終需要_まとめ!C12</f>
        <v>100</v>
      </c>
      <c r="D11" s="76">
        <f>投入係数表!I11</f>
        <v>0.25423728813559321</v>
      </c>
      <c r="E11" s="77">
        <f t="shared" si="0"/>
        <v>25.423728813559322</v>
      </c>
      <c r="F11" s="76">
        <f>分析係数表!C14</f>
        <v>3.0252100840336138E-2</v>
      </c>
      <c r="G11" s="77">
        <f t="shared" si="1"/>
        <v>0.76912120780515603</v>
      </c>
      <c r="H11" s="77">
        <v>0.77625956410304375</v>
      </c>
      <c r="I11" s="77">
        <f t="shared" si="2"/>
        <v>100.77625956410304</v>
      </c>
      <c r="J11" s="76">
        <f>分析係数表!G14</f>
        <v>0.20338983050847459</v>
      </c>
      <c r="K11" s="78">
        <f t="shared" si="3"/>
        <v>20.496866352020959</v>
      </c>
      <c r="L11" s="79"/>
      <c r="M11" s="80"/>
      <c r="N11" s="81">
        <f>分析係数表!H14</f>
        <v>1.0556671301302847E-3</v>
      </c>
      <c r="O11" s="82">
        <f t="shared" si="4"/>
        <v>1.5321817218916694E-2</v>
      </c>
      <c r="P11" s="76">
        <f>分析係数表!C14</f>
        <v>3.0252100840336138E-2</v>
      </c>
      <c r="Q11" s="82">
        <f t="shared" si="5"/>
        <v>4.6351715956386639E-4</v>
      </c>
      <c r="R11" s="83">
        <v>1.2211735984880101E-3</v>
      </c>
      <c r="S11" s="84">
        <f t="shared" si="6"/>
        <v>100.77748073770154</v>
      </c>
      <c r="T11" s="85">
        <f>分析係数表!F14</f>
        <v>0.40677966101694918</v>
      </c>
      <c r="U11" s="86">
        <f t="shared" si="7"/>
        <v>40.99422945262436</v>
      </c>
      <c r="V11" s="87">
        <f>分析係数表!D14</f>
        <v>0.16949152542372881</v>
      </c>
      <c r="W11" s="167">
        <f t="shared" si="8"/>
        <v>17</v>
      </c>
      <c r="X11" s="76">
        <f>分析係数表!E14</f>
        <v>0.11864406779661017</v>
      </c>
      <c r="Y11" s="166">
        <f t="shared" si="9"/>
        <v>12</v>
      </c>
    </row>
    <row r="12" spans="1:25" x14ac:dyDescent="0.2">
      <c r="A12" s="6" t="s">
        <v>225</v>
      </c>
      <c r="B12" s="5" t="s">
        <v>29</v>
      </c>
      <c r="C12" s="90"/>
      <c r="D12" s="76">
        <f>投入係数表!I12</f>
        <v>5.0847457627118647E-2</v>
      </c>
      <c r="E12" s="77">
        <f t="shared" si="0"/>
        <v>5.0847457627118651</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0.10968178911590365</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投入係数表!I13</f>
        <v>0</v>
      </c>
      <c r="E13" s="77">
        <f t="shared" si="0"/>
        <v>0</v>
      </c>
      <c r="F13" s="76">
        <f>分析係数表!C16</f>
        <v>1.9157088122605526E-3</v>
      </c>
      <c r="G13" s="77">
        <f t="shared" si="1"/>
        <v>0</v>
      </c>
      <c r="H13" s="77">
        <v>7.2927666501203031E-4</v>
      </c>
      <c r="I13" s="77">
        <f t="shared" si="2"/>
        <v>7.2927666501203031E-4</v>
      </c>
      <c r="J13" s="76">
        <f>分析係数表!G16</f>
        <v>0.1111111111111111</v>
      </c>
      <c r="K13" s="78">
        <f t="shared" si="3"/>
        <v>8.1030740556892246E-5</v>
      </c>
      <c r="L13" s="79"/>
      <c r="M13" s="80"/>
      <c r="N13" s="81">
        <f>分析係数表!H16</f>
        <v>1.5294299397497296E-2</v>
      </c>
      <c r="O13" s="82">
        <f t="shared" si="4"/>
        <v>0.22197949824479307</v>
      </c>
      <c r="P13" s="76">
        <f>分析係数表!C16</f>
        <v>1.9157088122605526E-3</v>
      </c>
      <c r="Q13" s="82">
        <f t="shared" si="5"/>
        <v>4.2524808092872594E-4</v>
      </c>
      <c r="R13" s="83">
        <v>6.2840365896691384E-4</v>
      </c>
      <c r="S13" s="84">
        <f t="shared" si="6"/>
        <v>1.3576803239789441E-3</v>
      </c>
      <c r="T13" s="85">
        <f>分析係数表!F16</f>
        <v>0.33333333333333331</v>
      </c>
      <c r="U13" s="86">
        <f t="shared" si="7"/>
        <v>4.5256010799298138E-4</v>
      </c>
      <c r="V13" s="87">
        <f>分析係数表!D16</f>
        <v>0</v>
      </c>
      <c r="W13" s="167">
        <f t="shared" si="8"/>
        <v>0</v>
      </c>
      <c r="X13" s="76">
        <f>分析係数表!E16</f>
        <v>0</v>
      </c>
      <c r="Y13" s="166">
        <f t="shared" si="9"/>
        <v>0</v>
      </c>
    </row>
    <row r="14" spans="1:25" x14ac:dyDescent="0.2">
      <c r="A14" s="6" t="s">
        <v>2</v>
      </c>
      <c r="B14" s="5" t="s">
        <v>364</v>
      </c>
      <c r="C14" s="90"/>
      <c r="D14" s="76">
        <f>投入係数表!I14</f>
        <v>1.6949152542372881E-2</v>
      </c>
      <c r="E14" s="77">
        <f t="shared" si="0"/>
        <v>1.6949152542372881</v>
      </c>
      <c r="F14" s="76">
        <f>分析係数表!C17</f>
        <v>5.5194805194805241E-2</v>
      </c>
      <c r="G14" s="77">
        <f t="shared" si="1"/>
        <v>9.3550517279330919E-2</v>
      </c>
      <c r="H14" s="77">
        <v>9.6642804485507161E-2</v>
      </c>
      <c r="I14" s="77">
        <f t="shared" si="2"/>
        <v>9.6642804485507161E-2</v>
      </c>
      <c r="J14" s="76">
        <f>分析係数表!G17</f>
        <v>0.21860465116279071</v>
      </c>
      <c r="K14" s="78">
        <f t="shared" si="3"/>
        <v>2.1126566561948078E-2</v>
      </c>
      <c r="L14" s="79"/>
      <c r="M14" s="80"/>
      <c r="N14" s="81">
        <f>分析係数表!H17</f>
        <v>2.7035377722848756E-3</v>
      </c>
      <c r="O14" s="82">
        <f t="shared" si="4"/>
        <v>3.9238800194786656E-2</v>
      </c>
      <c r="P14" s="76">
        <f>分析係数表!C17</f>
        <v>5.5194805194805241E-2</v>
      </c>
      <c r="Q14" s="82">
        <f t="shared" si="5"/>
        <v>2.1657779328291354E-3</v>
      </c>
      <c r="R14" s="83">
        <v>3.0967454587785088E-3</v>
      </c>
      <c r="S14" s="84">
        <f t="shared" si="6"/>
        <v>9.9739549944285674E-2</v>
      </c>
      <c r="T14" s="85">
        <f>分析係数表!F17</f>
        <v>0.33023255813953489</v>
      </c>
      <c r="U14" s="86">
        <f t="shared" si="7"/>
        <v>3.2937246725787364E-2</v>
      </c>
      <c r="V14" s="87">
        <f>分析係数表!D17</f>
        <v>0</v>
      </c>
      <c r="W14" s="167">
        <f t="shared" si="8"/>
        <v>0</v>
      </c>
      <c r="X14" s="76">
        <f>分析係数表!E17</f>
        <v>0</v>
      </c>
      <c r="Y14" s="166">
        <f t="shared" si="9"/>
        <v>0</v>
      </c>
    </row>
    <row r="15" spans="1:25" x14ac:dyDescent="0.2">
      <c r="A15" s="6" t="s">
        <v>3</v>
      </c>
      <c r="B15" s="5" t="s">
        <v>31</v>
      </c>
      <c r="C15" s="90"/>
      <c r="D15" s="76">
        <f>投入係数表!I15</f>
        <v>0</v>
      </c>
      <c r="E15" s="77">
        <f t="shared" si="0"/>
        <v>0</v>
      </c>
      <c r="F15" s="76">
        <f>分析係数表!C18</f>
        <v>0.35732009925558317</v>
      </c>
      <c r="G15" s="77">
        <f t="shared" si="1"/>
        <v>0</v>
      </c>
      <c r="H15" s="77">
        <v>2.1485768855098791E-3</v>
      </c>
      <c r="I15" s="77">
        <f t="shared" si="2"/>
        <v>2.1485768855098791E-3</v>
      </c>
      <c r="J15" s="76">
        <f>分析係数表!G18</f>
        <v>0.21543778801843319</v>
      </c>
      <c r="K15" s="78">
        <f t="shared" si="3"/>
        <v>4.6288465160178273E-4</v>
      </c>
      <c r="L15" s="79"/>
      <c r="M15" s="80"/>
      <c r="N15" s="81">
        <f>分析係数表!H18</f>
        <v>3.9909367114681499E-4</v>
      </c>
      <c r="O15" s="82">
        <f t="shared" si="4"/>
        <v>5.7923943144685061E-3</v>
      </c>
      <c r="P15" s="76">
        <f>分析係数表!C18</f>
        <v>0.35732009925558317</v>
      </c>
      <c r="Q15" s="82">
        <f t="shared" si="5"/>
        <v>2.0697389113733624E-3</v>
      </c>
      <c r="R15" s="83">
        <v>4.4399171255105254E-3</v>
      </c>
      <c r="S15" s="84">
        <f t="shared" si="6"/>
        <v>6.5884940110204045E-3</v>
      </c>
      <c r="T15" s="85">
        <f>分析係数表!F18</f>
        <v>0.46082949308755761</v>
      </c>
      <c r="U15" s="86">
        <f t="shared" si="7"/>
        <v>3.0361723553089422E-3</v>
      </c>
      <c r="V15" s="87">
        <f>分析係数表!D18</f>
        <v>4.0322580645161289E-2</v>
      </c>
      <c r="W15" s="167">
        <f t="shared" si="8"/>
        <v>0</v>
      </c>
      <c r="X15" s="76">
        <f>分析係数表!E18</f>
        <v>3.6866359447004608E-2</v>
      </c>
      <c r="Y15" s="166">
        <f t="shared" si="9"/>
        <v>0</v>
      </c>
    </row>
    <row r="16" spans="1:25" x14ac:dyDescent="0.2">
      <c r="A16" s="6" t="s">
        <v>4</v>
      </c>
      <c r="B16" s="5" t="s">
        <v>32</v>
      </c>
      <c r="C16" s="90"/>
      <c r="D16" s="76">
        <f>投入係数表!I16</f>
        <v>0</v>
      </c>
      <c r="E16" s="77">
        <f t="shared" si="0"/>
        <v>0</v>
      </c>
      <c r="F16" s="76">
        <f>分析係数表!C19</f>
        <v>0.13532513181019334</v>
      </c>
      <c r="G16" s="77">
        <f t="shared" si="1"/>
        <v>0</v>
      </c>
      <c r="H16" s="77">
        <v>4.4100129366410969E-4</v>
      </c>
      <c r="I16" s="77">
        <f t="shared" si="2"/>
        <v>4.4100129366410969E-4</v>
      </c>
      <c r="J16" s="76">
        <f>分析係数表!G19</f>
        <v>5.8997050147492625E-2</v>
      </c>
      <c r="K16" s="78">
        <f t="shared" si="3"/>
        <v>2.6017775437410601E-5</v>
      </c>
      <c r="L16" s="79"/>
      <c r="M16" s="80"/>
      <c r="N16" s="81">
        <f>分析係数表!H19</f>
        <v>-1.0299191513466193E-4</v>
      </c>
      <c r="O16" s="82">
        <f t="shared" si="4"/>
        <v>-1.4948114359918726E-3</v>
      </c>
      <c r="P16" s="76">
        <f>分析係数表!C19</f>
        <v>0.13532513181019334</v>
      </c>
      <c r="Q16" s="82">
        <f t="shared" si="5"/>
        <v>-2.0228555460698454E-4</v>
      </c>
      <c r="R16" s="83">
        <v>3.0899350483198858E-4</v>
      </c>
      <c r="S16" s="84">
        <f t="shared" si="6"/>
        <v>7.4999479849609826E-4</v>
      </c>
      <c r="T16" s="85">
        <f>分析係数表!F19</f>
        <v>0.24483775811209441</v>
      </c>
      <c r="U16" s="86">
        <f t="shared" si="7"/>
        <v>1.836270450595167E-4</v>
      </c>
      <c r="V16" s="87">
        <f>分析係数表!D19</f>
        <v>3.8348082595870206E-2</v>
      </c>
      <c r="W16" s="167">
        <f t="shared" si="8"/>
        <v>0</v>
      </c>
      <c r="X16" s="76">
        <f>分析係数表!E19</f>
        <v>3.2448377581120944E-2</v>
      </c>
      <c r="Y16" s="166">
        <f t="shared" si="9"/>
        <v>0</v>
      </c>
    </row>
    <row r="17" spans="1:25" x14ac:dyDescent="0.2">
      <c r="A17" s="6" t="s">
        <v>5</v>
      </c>
      <c r="B17" s="5" t="s">
        <v>33</v>
      </c>
      <c r="C17" s="90"/>
      <c r="D17" s="76">
        <f>投入係数表!I17</f>
        <v>0</v>
      </c>
      <c r="E17" s="77">
        <f t="shared" si="0"/>
        <v>0</v>
      </c>
      <c r="F17" s="76">
        <f>分析係数表!C20</f>
        <v>1.7543859649122862E-2</v>
      </c>
      <c r="G17" s="77">
        <f t="shared" si="1"/>
        <v>0</v>
      </c>
      <c r="H17" s="77">
        <v>6.2795390353453836E-5</v>
      </c>
      <c r="I17" s="77">
        <f t="shared" si="2"/>
        <v>6.2795390353453836E-5</v>
      </c>
      <c r="J17" s="76">
        <f>分析係数表!G20</f>
        <v>9.5238095238095233E-2</v>
      </c>
      <c r="K17" s="78">
        <f t="shared" si="3"/>
        <v>5.9805133669956035E-6</v>
      </c>
      <c r="L17" s="79"/>
      <c r="M17" s="80"/>
      <c r="N17" s="81">
        <f>分析係数表!H20</f>
        <v>5.0208558628147691E-4</v>
      </c>
      <c r="O17" s="82">
        <f t="shared" si="4"/>
        <v>7.2872057504603793E-3</v>
      </c>
      <c r="P17" s="76">
        <f>分析係数表!C20</f>
        <v>1.7543859649122862E-2</v>
      </c>
      <c r="Q17" s="82">
        <f t="shared" si="5"/>
        <v>1.2784571492035793E-4</v>
      </c>
      <c r="R17" s="83">
        <v>2.0618025430286117E-4</v>
      </c>
      <c r="S17" s="84">
        <f t="shared" si="6"/>
        <v>2.68975644656315E-4</v>
      </c>
      <c r="T17" s="85">
        <f>分析係数表!F20</f>
        <v>0.21428571428571427</v>
      </c>
      <c r="U17" s="86">
        <f t="shared" si="7"/>
        <v>5.7637638140638927E-5</v>
      </c>
      <c r="V17" s="87">
        <f>分析係数表!D20</f>
        <v>0</v>
      </c>
      <c r="W17" s="167">
        <f t="shared" si="8"/>
        <v>0</v>
      </c>
      <c r="X17" s="76">
        <f>分析係数表!E20</f>
        <v>0</v>
      </c>
      <c r="Y17" s="166">
        <f t="shared" si="9"/>
        <v>0</v>
      </c>
    </row>
    <row r="18" spans="1:25" x14ac:dyDescent="0.2">
      <c r="A18" s="6" t="s">
        <v>6</v>
      </c>
      <c r="B18" s="5" t="s">
        <v>34</v>
      </c>
      <c r="C18" s="90"/>
      <c r="D18" s="76">
        <f>投入係数表!I18</f>
        <v>0</v>
      </c>
      <c r="E18" s="77">
        <f t="shared" si="0"/>
        <v>0</v>
      </c>
      <c r="F18" s="76">
        <f>分析係数表!C21</f>
        <v>0.22938530734632678</v>
      </c>
      <c r="G18" s="77">
        <f t="shared" si="1"/>
        <v>0</v>
      </c>
      <c r="H18" s="77">
        <v>4.1101633690058354E-3</v>
      </c>
      <c r="I18" s="77">
        <f t="shared" si="2"/>
        <v>4.1101633690058354E-3</v>
      </c>
      <c r="J18" s="76">
        <f>分析係数表!G21</f>
        <v>0.28442844284428442</v>
      </c>
      <c r="K18" s="78">
        <f t="shared" si="3"/>
        <v>1.1690473668819479E-3</v>
      </c>
      <c r="L18" s="79"/>
      <c r="M18" s="80"/>
      <c r="N18" s="81">
        <f>分析係数表!H21</f>
        <v>8.3680931046912815E-4</v>
      </c>
      <c r="O18" s="82">
        <f t="shared" si="4"/>
        <v>1.2145342917433964E-2</v>
      </c>
      <c r="P18" s="76">
        <f>分析係数表!C21</f>
        <v>0.22938530734632678</v>
      </c>
      <c r="Q18" s="82">
        <f t="shared" si="5"/>
        <v>2.7859632179421229E-3</v>
      </c>
      <c r="R18" s="83">
        <v>5.5889684317904798E-3</v>
      </c>
      <c r="S18" s="84">
        <f t="shared" si="6"/>
        <v>9.6991318007963144E-3</v>
      </c>
      <c r="T18" s="85">
        <f>分析係数表!F21</f>
        <v>0.42664266426642666</v>
      </c>
      <c r="U18" s="86">
        <f t="shared" si="7"/>
        <v>4.1380634325629646E-3</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投入係数表!I19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5.6055428849695224E-4</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76">
        <f>投入係数表!I20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3.7370285899796814E-4</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投入係数表!I21</f>
        <v>0</v>
      </c>
      <c r="E21" s="77">
        <f t="shared" si="0"/>
        <v>0</v>
      </c>
      <c r="F21" s="76">
        <f>分析係数表!C24</f>
        <v>1.7094017094017144E-2</v>
      </c>
      <c r="G21" s="77">
        <f t="shared" si="1"/>
        <v>0</v>
      </c>
      <c r="H21" s="77">
        <v>4.9427155111229802E-5</v>
      </c>
      <c r="I21" s="77">
        <f t="shared" si="2"/>
        <v>4.9427155111229802E-5</v>
      </c>
      <c r="J21" s="76">
        <f>分析係数表!G24</f>
        <v>0.27777777777777779</v>
      </c>
      <c r="K21" s="78">
        <f t="shared" si="3"/>
        <v>1.3729765308674945E-5</v>
      </c>
      <c r="L21" s="79"/>
      <c r="M21" s="80"/>
      <c r="N21" s="81">
        <f>分析係数表!H24</f>
        <v>2.9610175601215306E-4</v>
      </c>
      <c r="O21" s="82">
        <f t="shared" si="4"/>
        <v>4.2975828784766338E-3</v>
      </c>
      <c r="P21" s="76">
        <f>分析係数表!C24</f>
        <v>1.7094017094017144E-2</v>
      </c>
      <c r="Q21" s="82">
        <f t="shared" si="5"/>
        <v>7.3462955187634984E-5</v>
      </c>
      <c r="R21" s="83">
        <v>2.3355421299888946E-4</v>
      </c>
      <c r="S21" s="84">
        <f t="shared" si="6"/>
        <v>2.8298136811011928E-4</v>
      </c>
      <c r="T21" s="85">
        <f>分析係数表!F24</f>
        <v>0.5</v>
      </c>
      <c r="U21" s="86">
        <f t="shared" si="7"/>
        <v>1.4149068405505964E-4</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投入係数表!I22</f>
        <v>0</v>
      </c>
      <c r="E22" s="77">
        <f t="shared" si="0"/>
        <v>0</v>
      </c>
      <c r="F22" s="76">
        <f>分析係数表!C25</f>
        <v>0.19368131868131866</v>
      </c>
      <c r="G22" s="77">
        <f t="shared" si="1"/>
        <v>0</v>
      </c>
      <c r="H22" s="77">
        <v>5.878629670206867E-4</v>
      </c>
      <c r="I22" s="77">
        <f t="shared" si="2"/>
        <v>5.878629670206867E-4</v>
      </c>
      <c r="J22" s="76">
        <f>分析係数表!G25</f>
        <v>0.19689406544647808</v>
      </c>
      <c r="K22" s="78">
        <f t="shared" si="3"/>
        <v>1.1574672950213188E-4</v>
      </c>
      <c r="L22" s="79"/>
      <c r="M22" s="80"/>
      <c r="N22" s="81">
        <f>分析係数表!H25</f>
        <v>4.6346361810597868E-4</v>
      </c>
      <c r="O22" s="82">
        <f t="shared" si="4"/>
        <v>6.7266514619634269E-3</v>
      </c>
      <c r="P22" s="76">
        <f>分析係数表!C25</f>
        <v>0.19368131868131866</v>
      </c>
      <c r="Q22" s="82">
        <f t="shared" si="5"/>
        <v>1.3028267254626966E-3</v>
      </c>
      <c r="R22" s="83">
        <v>3.8602508452794714E-3</v>
      </c>
      <c r="S22" s="84">
        <f t="shared" si="6"/>
        <v>4.4481138123001578E-3</v>
      </c>
      <c r="T22" s="85">
        <f>分析係数表!F25</f>
        <v>0.35108153078202997</v>
      </c>
      <c r="U22" s="86">
        <f t="shared" si="7"/>
        <v>1.5616506063150304E-3</v>
      </c>
      <c r="V22" s="87">
        <f>分析係数表!D25</f>
        <v>0.17692734331669441</v>
      </c>
      <c r="W22" s="167">
        <f t="shared" si="8"/>
        <v>0</v>
      </c>
      <c r="X22" s="76">
        <f>分析係数表!E25</f>
        <v>0.17249029395452026</v>
      </c>
      <c r="Y22" s="166">
        <f t="shared" si="9"/>
        <v>0</v>
      </c>
    </row>
    <row r="23" spans="1:25" x14ac:dyDescent="0.2">
      <c r="A23" s="6" t="s">
        <v>11</v>
      </c>
      <c r="B23" s="5" t="s">
        <v>35</v>
      </c>
      <c r="C23" s="90"/>
      <c r="D23" s="76">
        <f>投入係数表!I23</f>
        <v>0</v>
      </c>
      <c r="E23" s="77">
        <f t="shared" si="0"/>
        <v>0</v>
      </c>
      <c r="F23" s="76">
        <f>分析係数表!C26</f>
        <v>8.4388185654008518E-3</v>
      </c>
      <c r="G23" s="77">
        <f t="shared" si="1"/>
        <v>0</v>
      </c>
      <c r="H23" s="77">
        <v>1.802910434259384E-5</v>
      </c>
      <c r="I23" s="77">
        <f t="shared" si="2"/>
        <v>1.802910434259384E-5</v>
      </c>
      <c r="J23" s="76">
        <f>分析係数表!G26</f>
        <v>0.2073170731707317</v>
      </c>
      <c r="K23" s="78">
        <f t="shared" si="3"/>
        <v>3.7377411441962838E-6</v>
      </c>
      <c r="L23" s="79"/>
      <c r="M23" s="80"/>
      <c r="N23" s="81">
        <f>分析係数表!H26</f>
        <v>9.7456099696173852E-3</v>
      </c>
      <c r="O23" s="82">
        <f t="shared" si="4"/>
        <v>0.14144653213073094</v>
      </c>
      <c r="P23" s="76">
        <f>分析係数表!C26</f>
        <v>8.4388185654008518E-3</v>
      </c>
      <c r="Q23" s="82">
        <f t="shared" si="5"/>
        <v>1.1936416213563805E-3</v>
      </c>
      <c r="R23" s="83">
        <v>1.2195392219665805E-3</v>
      </c>
      <c r="S23" s="84">
        <f t="shared" si="6"/>
        <v>1.2375683263091744E-3</v>
      </c>
      <c r="T23" s="85">
        <f>分析係数表!F26</f>
        <v>0.34146341463414637</v>
      </c>
      <c r="U23" s="86">
        <f t="shared" si="7"/>
        <v>4.2258430654459618E-4</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投入係数表!I24</f>
        <v>0</v>
      </c>
      <c r="E24" s="77">
        <f t="shared" si="0"/>
        <v>0</v>
      </c>
      <c r="F24" s="76">
        <f>分析係数表!C27</f>
        <v>0.17323420074349438</v>
      </c>
      <c r="G24" s="77">
        <f t="shared" si="1"/>
        <v>0</v>
      </c>
      <c r="H24" s="77">
        <v>1.4117132164717929E-4</v>
      </c>
      <c r="I24" s="77">
        <f t="shared" si="2"/>
        <v>1.4117132164717929E-4</v>
      </c>
      <c r="J24" s="76">
        <f>分析係数表!G27</f>
        <v>0.16805324459234608</v>
      </c>
      <c r="K24" s="78">
        <f t="shared" si="3"/>
        <v>2.3724298646198183E-5</v>
      </c>
      <c r="L24" s="79"/>
      <c r="M24" s="80"/>
      <c r="N24" s="81">
        <f>分析係数表!H27</f>
        <v>9.7971059271847166E-3</v>
      </c>
      <c r="O24" s="82">
        <f t="shared" si="4"/>
        <v>0.14219393784872689</v>
      </c>
      <c r="P24" s="76">
        <f>分析係数表!C27</f>
        <v>0.17323420074349438</v>
      </c>
      <c r="Q24" s="82">
        <f t="shared" si="5"/>
        <v>2.4632853173794319E-2</v>
      </c>
      <c r="R24" s="83">
        <v>2.4876729603902113E-2</v>
      </c>
      <c r="S24" s="84">
        <f t="shared" si="6"/>
        <v>2.5017900925549293E-2</v>
      </c>
      <c r="T24" s="85">
        <f>分析係数表!F27</f>
        <v>0.31780366056572379</v>
      </c>
      <c r="U24" s="86">
        <f t="shared" si="7"/>
        <v>7.9507804938101743E-3</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投入係数表!I25</f>
        <v>0</v>
      </c>
      <c r="E25" s="77">
        <f t="shared" si="0"/>
        <v>0</v>
      </c>
      <c r="F25" s="76">
        <f>分析係数表!C28</f>
        <v>2.7870216306156381E-2</v>
      </c>
      <c r="G25" s="77">
        <f t="shared" si="1"/>
        <v>0</v>
      </c>
      <c r="H25" s="77">
        <v>1.1969249081421187E-4</v>
      </c>
      <c r="I25" s="77">
        <f t="shared" si="2"/>
        <v>1.1969249081421187E-4</v>
      </c>
      <c r="J25" s="76">
        <f>分析係数表!G28</f>
        <v>0.12625250501002003</v>
      </c>
      <c r="K25" s="78">
        <f t="shared" si="3"/>
        <v>1.5111476796183061E-5</v>
      </c>
      <c r="L25" s="79"/>
      <c r="M25" s="80"/>
      <c r="N25" s="81">
        <f>分析係数表!H28</f>
        <v>1.9722951748287761E-2</v>
      </c>
      <c r="O25" s="82">
        <f t="shared" si="4"/>
        <v>0.28625638999244363</v>
      </c>
      <c r="P25" s="76">
        <f>分析係数表!C28</f>
        <v>2.7870216306156381E-2</v>
      </c>
      <c r="Q25" s="82">
        <f t="shared" si="5"/>
        <v>7.9780275081088627E-3</v>
      </c>
      <c r="R25" s="83">
        <v>8.2301420974965206E-3</v>
      </c>
      <c r="S25" s="84">
        <f t="shared" si="6"/>
        <v>8.3498345883107322E-3</v>
      </c>
      <c r="T25" s="85">
        <f>分析係数表!F28</f>
        <v>0.21442885771543085</v>
      </c>
      <c r="U25" s="86">
        <f t="shared" si="7"/>
        <v>1.7904454928842652E-3</v>
      </c>
      <c r="V25" s="87">
        <f>分析係数表!D28</f>
        <v>6.0120240480961923E-3</v>
      </c>
      <c r="W25" s="167">
        <f t="shared" si="8"/>
        <v>0</v>
      </c>
      <c r="X25" s="76">
        <f>分析係数表!E28</f>
        <v>0</v>
      </c>
      <c r="Y25" s="166">
        <f t="shared" si="9"/>
        <v>0</v>
      </c>
    </row>
    <row r="26" spans="1:25" x14ac:dyDescent="0.2">
      <c r="A26" s="6" t="s">
        <v>14</v>
      </c>
      <c r="B26" s="5" t="s">
        <v>50</v>
      </c>
      <c r="C26" s="90"/>
      <c r="D26" s="76">
        <f>投入係数表!I26</f>
        <v>0</v>
      </c>
      <c r="E26" s="77">
        <f t="shared" si="0"/>
        <v>0</v>
      </c>
      <c r="F26" s="76">
        <f>分析係数表!C29</f>
        <v>7.0910556003223157E-2</v>
      </c>
      <c r="G26" s="77">
        <f t="shared" si="1"/>
        <v>0</v>
      </c>
      <c r="H26" s="77">
        <v>4.4220397532777171E-3</v>
      </c>
      <c r="I26" s="77">
        <f t="shared" si="2"/>
        <v>4.4220397532777171E-3</v>
      </c>
      <c r="J26" s="76">
        <f>分析係数表!G29</f>
        <v>0.26315789473684209</v>
      </c>
      <c r="K26" s="78">
        <f t="shared" si="3"/>
        <v>1.1636946719151887E-3</v>
      </c>
      <c r="L26" s="79"/>
      <c r="M26" s="80"/>
      <c r="N26" s="81">
        <f>分析係数表!H29</f>
        <v>9.1405324682012467E-3</v>
      </c>
      <c r="O26" s="82">
        <f t="shared" si="4"/>
        <v>0.13266451494427869</v>
      </c>
      <c r="P26" s="76">
        <f>分析係数表!C29</f>
        <v>7.0910556003223157E-2</v>
      </c>
      <c r="Q26" s="82">
        <f t="shared" si="5"/>
        <v>9.4073145165967098E-3</v>
      </c>
      <c r="R26" s="83">
        <v>1.1669247531738782E-2</v>
      </c>
      <c r="S26" s="84">
        <f t="shared" si="6"/>
        <v>1.6091287285016499E-2</v>
      </c>
      <c r="T26" s="85">
        <f>分析係数表!F29</f>
        <v>0.38157894736842107</v>
      </c>
      <c r="U26" s="86">
        <f t="shared" si="7"/>
        <v>6.1400964640194542E-3</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投入係数表!I27</f>
        <v>0</v>
      </c>
      <c r="E27" s="77">
        <f t="shared" si="0"/>
        <v>0</v>
      </c>
      <c r="F27" s="76">
        <f>分析係数表!C30</f>
        <v>1</v>
      </c>
      <c r="G27" s="77">
        <f t="shared" si="1"/>
        <v>0</v>
      </c>
      <c r="H27" s="77">
        <v>8.0239577482053473E-2</v>
      </c>
      <c r="I27" s="77">
        <f t="shared" si="2"/>
        <v>8.0239577482053473E-2</v>
      </c>
      <c r="J27" s="76">
        <f>分析係数表!G30</f>
        <v>0.34535617673579799</v>
      </c>
      <c r="K27" s="78">
        <f t="shared" si="3"/>
        <v>2.7711233702097816E-2</v>
      </c>
      <c r="L27" s="79"/>
      <c r="M27" s="80"/>
      <c r="N27" s="81">
        <f>分析係数表!H30</f>
        <v>0</v>
      </c>
      <c r="O27" s="82">
        <f t="shared" si="4"/>
        <v>0</v>
      </c>
      <c r="P27" s="76">
        <f>分析係数表!C30</f>
        <v>1</v>
      </c>
      <c r="Q27" s="82">
        <f t="shared" si="5"/>
        <v>0</v>
      </c>
      <c r="R27" s="83">
        <v>5.0844654006257921E-2</v>
      </c>
      <c r="S27" s="84">
        <f t="shared" si="6"/>
        <v>0.13108423148831139</v>
      </c>
      <c r="T27" s="85">
        <f>分析係数表!F30</f>
        <v>0.44183949504057712</v>
      </c>
      <c r="U27" s="86">
        <f t="shared" si="7"/>
        <v>5.7918190648577624E-2</v>
      </c>
      <c r="V27" s="87">
        <f>分析係数表!D30</f>
        <v>0.16290952810339646</v>
      </c>
      <c r="W27" s="167">
        <f t="shared" si="8"/>
        <v>0</v>
      </c>
      <c r="X27" s="76">
        <f>分析係数表!E30</f>
        <v>9.6483318304779075E-2</v>
      </c>
      <c r="Y27" s="166">
        <f t="shared" si="9"/>
        <v>0</v>
      </c>
    </row>
    <row r="28" spans="1:25" x14ac:dyDescent="0.2">
      <c r="A28" s="6" t="s">
        <v>16</v>
      </c>
      <c r="B28" s="5" t="s">
        <v>192</v>
      </c>
      <c r="C28" s="90"/>
      <c r="D28" s="76">
        <f>投入係数表!I28</f>
        <v>5.0847457627118647E-2</v>
      </c>
      <c r="E28" s="77">
        <f t="shared" si="0"/>
        <v>5.0847457627118651</v>
      </c>
      <c r="F28" s="76">
        <f>分析係数表!C31</f>
        <v>0.94798822374877334</v>
      </c>
      <c r="G28" s="77">
        <f t="shared" si="1"/>
        <v>4.8202791038073229</v>
      </c>
      <c r="H28" s="77">
        <v>5.4381522157851645</v>
      </c>
      <c r="I28" s="77">
        <f t="shared" si="2"/>
        <v>5.4381522157851645</v>
      </c>
      <c r="J28" s="76">
        <f>分析係数表!G31</f>
        <v>7.0922795797167662E-2</v>
      </c>
      <c r="K28" s="78">
        <f t="shared" si="3"/>
        <v>0.38568895911404605</v>
      </c>
      <c r="L28" s="79"/>
      <c r="M28" s="80"/>
      <c r="N28" s="81">
        <f>分析係数表!H31</f>
        <v>9.4804057881456308E-2</v>
      </c>
      <c r="O28" s="82">
        <f t="shared" si="4"/>
        <v>1.3759739268305187</v>
      </c>
      <c r="P28" s="76">
        <f>分析係数表!C31</f>
        <v>0.94798822374877334</v>
      </c>
      <c r="Q28" s="82">
        <f t="shared" si="5"/>
        <v>1.3044070788206881</v>
      </c>
      <c r="R28" s="83">
        <v>1.4968053824609682</v>
      </c>
      <c r="S28" s="84">
        <f t="shared" si="6"/>
        <v>6.9349575982461324</v>
      </c>
      <c r="T28" s="85">
        <f>分析係数表!F31</f>
        <v>0.34490634993147556</v>
      </c>
      <c r="U28" s="86">
        <f t="shared" si="7"/>
        <v>2.3919109121406259</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投入係数表!I29</f>
        <v>0</v>
      </c>
      <c r="E29" s="77">
        <f t="shared" si="0"/>
        <v>0</v>
      </c>
      <c r="F29" s="76">
        <f>分析係数表!C32</f>
        <v>0.48216833095577749</v>
      </c>
      <c r="G29" s="77">
        <f t="shared" si="1"/>
        <v>0</v>
      </c>
      <c r="H29" s="77">
        <v>4.2040121921247207E-3</v>
      </c>
      <c r="I29" s="77">
        <f t="shared" si="2"/>
        <v>4.2040121921247207E-3</v>
      </c>
      <c r="J29" s="76">
        <f>分析係数表!G32</f>
        <v>0.14117647058823529</v>
      </c>
      <c r="K29" s="78">
        <f t="shared" si="3"/>
        <v>5.9350760359407821E-4</v>
      </c>
      <c r="L29" s="79"/>
      <c r="M29" s="80"/>
      <c r="N29" s="81">
        <f>分析係数表!H32</f>
        <v>5.9349091096348935E-3</v>
      </c>
      <c r="O29" s="82">
        <f t="shared" si="4"/>
        <v>8.6138508999031652E-2</v>
      </c>
      <c r="P29" s="76">
        <f>分析係数表!C32</f>
        <v>0.48216833095577749</v>
      </c>
      <c r="Q29" s="82">
        <f t="shared" si="5"/>
        <v>4.1533261115082314E-2</v>
      </c>
      <c r="R29" s="83">
        <v>4.9827035958498404E-2</v>
      </c>
      <c r="S29" s="84">
        <f t="shared" si="6"/>
        <v>5.4031048150623123E-2</v>
      </c>
      <c r="T29" s="85">
        <f>分析係数表!F32</f>
        <v>0.4823529411764706</v>
      </c>
      <c r="U29" s="86">
        <f t="shared" si="7"/>
        <v>2.6062034990300565E-2</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投入係数表!I30</f>
        <v>0</v>
      </c>
      <c r="E30" s="77">
        <f t="shared" si="0"/>
        <v>0</v>
      </c>
      <c r="F30" s="76">
        <f>分析係数表!C33</f>
        <v>1</v>
      </c>
      <c r="G30" s="77">
        <f t="shared" si="1"/>
        <v>0</v>
      </c>
      <c r="H30" s="77">
        <v>7.248782435146317E-2</v>
      </c>
      <c r="I30" s="77">
        <f t="shared" si="2"/>
        <v>7.248782435146317E-2</v>
      </c>
      <c r="J30" s="76">
        <f>分析係数表!G33</f>
        <v>0.50451467268623029</v>
      </c>
      <c r="K30" s="78">
        <f t="shared" si="3"/>
        <v>3.6571170976415393E-2</v>
      </c>
      <c r="L30" s="79"/>
      <c r="M30" s="80"/>
      <c r="N30" s="81">
        <f>分析係数表!H33</f>
        <v>8.6255728925279361E-4</v>
      </c>
      <c r="O30" s="82">
        <f t="shared" si="4"/>
        <v>1.2519045776431932E-2</v>
      </c>
      <c r="P30" s="76">
        <f>分析係数表!C33</f>
        <v>1</v>
      </c>
      <c r="Q30" s="82">
        <f t="shared" si="5"/>
        <v>1.2519045776431932E-2</v>
      </c>
      <c r="R30" s="83">
        <v>4.5885182289757756E-2</v>
      </c>
      <c r="S30" s="84">
        <f t="shared" si="6"/>
        <v>0.11837300664122093</v>
      </c>
      <c r="T30" s="85">
        <f>分析係数表!F33</f>
        <v>0.64446952595936791</v>
      </c>
      <c r="U30" s="86">
        <f t="shared" si="7"/>
        <v>7.6287795476452758E-2</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投入係数表!I31</f>
        <v>8.4745762711864403E-2</v>
      </c>
      <c r="E31" s="77">
        <f t="shared" si="0"/>
        <v>8.4745762711864394</v>
      </c>
      <c r="F31" s="76">
        <f>分析係数表!C34</f>
        <v>0.2053323853537149</v>
      </c>
      <c r="G31" s="77">
        <f t="shared" si="1"/>
        <v>1.7401049606247023</v>
      </c>
      <c r="H31" s="77">
        <v>1.7835845068981377</v>
      </c>
      <c r="I31" s="77">
        <f t="shared" si="2"/>
        <v>1.7835845068981377</v>
      </c>
      <c r="J31" s="76">
        <f>分析係数表!G34</f>
        <v>0.42520016856300041</v>
      </c>
      <c r="K31" s="78">
        <f t="shared" si="3"/>
        <v>0.75838043297944413</v>
      </c>
      <c r="L31" s="79"/>
      <c r="M31" s="80"/>
      <c r="N31" s="81">
        <f>分析係数表!H34</f>
        <v>0.14534734023379164</v>
      </c>
      <c r="O31" s="82">
        <f t="shared" si="4"/>
        <v>2.10955263904353</v>
      </c>
      <c r="P31" s="76">
        <f>分析係数表!C34</f>
        <v>0.2053323853537149</v>
      </c>
      <c r="Q31" s="82">
        <f t="shared" si="5"/>
        <v>0.43315947540403232</v>
      </c>
      <c r="R31" s="83">
        <v>0.46025773190169733</v>
      </c>
      <c r="S31" s="84">
        <f t="shared" si="6"/>
        <v>2.2438422387998349</v>
      </c>
      <c r="T31" s="85">
        <f>分析係数表!F34</f>
        <v>0.70143278550358201</v>
      </c>
      <c r="U31" s="86">
        <f t="shared" si="7"/>
        <v>1.5739045117919619</v>
      </c>
      <c r="V31" s="87">
        <f>分析係数表!D34</f>
        <v>0.41908975979772439</v>
      </c>
      <c r="W31" s="167">
        <f t="shared" si="8"/>
        <v>1</v>
      </c>
      <c r="X31" s="76">
        <f>分析係数表!E34</f>
        <v>0.33775811209439527</v>
      </c>
      <c r="Y31" s="166">
        <f t="shared" si="9"/>
        <v>1</v>
      </c>
    </row>
    <row r="32" spans="1:25" x14ac:dyDescent="0.2">
      <c r="A32" s="6" t="s">
        <v>20</v>
      </c>
      <c r="B32" s="5" t="s">
        <v>37</v>
      </c>
      <c r="C32" s="90"/>
      <c r="D32" s="76">
        <f>投入係数表!I32</f>
        <v>0</v>
      </c>
      <c r="E32" s="77">
        <f t="shared" si="0"/>
        <v>0</v>
      </c>
      <c r="F32" s="76">
        <f>分析係数表!C35</f>
        <v>4.5295002507103499E-2</v>
      </c>
      <c r="G32" s="77">
        <f t="shared" si="1"/>
        <v>0</v>
      </c>
      <c r="H32" s="77">
        <v>7.1723185069449335E-3</v>
      </c>
      <c r="I32" s="77">
        <f t="shared" si="2"/>
        <v>7.1723185069449335E-3</v>
      </c>
      <c r="J32" s="76">
        <f>分析係数表!G35</f>
        <v>0.3217993079584775</v>
      </c>
      <c r="K32" s="78">
        <f t="shared" si="3"/>
        <v>2.30804713199266E-3</v>
      </c>
      <c r="L32" s="79"/>
      <c r="M32" s="80"/>
      <c r="N32" s="81">
        <f>分析係数表!H35</f>
        <v>5.6027601833256092E-2</v>
      </c>
      <c r="O32" s="82">
        <f t="shared" si="4"/>
        <v>0.8131774211795787</v>
      </c>
      <c r="P32" s="76">
        <f>分析係数表!C35</f>
        <v>4.5295002507103499E-2</v>
      </c>
      <c r="Q32" s="82">
        <f t="shared" si="5"/>
        <v>3.6832873331048975E-2</v>
      </c>
      <c r="R32" s="83">
        <v>4.7186655936894369E-2</v>
      </c>
      <c r="S32" s="84">
        <f t="shared" si="6"/>
        <v>5.4358974443839303E-2</v>
      </c>
      <c r="T32" s="85">
        <f>分析係数表!F35</f>
        <v>0.66089965397923878</v>
      </c>
      <c r="U32" s="86">
        <f t="shared" si="7"/>
        <v>3.5925827400599679E-2</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投入係数表!I33</f>
        <v>0</v>
      </c>
      <c r="E33" s="77">
        <f t="shared" si="0"/>
        <v>0</v>
      </c>
      <c r="F33" s="76">
        <f>分析係数表!C36</f>
        <v>0.81690507152145642</v>
      </c>
      <c r="G33" s="77">
        <f t="shared" si="1"/>
        <v>0</v>
      </c>
      <c r="H33" s="77">
        <v>6.40043668011573E-2</v>
      </c>
      <c r="I33" s="77">
        <f t="shared" si="2"/>
        <v>6.40043668011573E-2</v>
      </c>
      <c r="J33" s="76">
        <f>分析係数表!G36</f>
        <v>2.4669743752984245E-3</v>
      </c>
      <c r="K33" s="78">
        <f t="shared" si="3"/>
        <v>1.5789713280565625E-4</v>
      </c>
      <c r="L33" s="79"/>
      <c r="M33" s="80"/>
      <c r="N33" s="81">
        <f>分析係数表!H36</f>
        <v>0.1886168185797415</v>
      </c>
      <c r="O33" s="82">
        <f t="shared" si="4"/>
        <v>2.7375602935896159</v>
      </c>
      <c r="P33" s="76">
        <f>分析係数表!C36</f>
        <v>0.81690507152145642</v>
      </c>
      <c r="Q33" s="82">
        <f t="shared" si="5"/>
        <v>2.2363268874291244</v>
      </c>
      <c r="R33" s="83">
        <v>2.2846678649725716</v>
      </c>
      <c r="S33" s="84">
        <f t="shared" si="6"/>
        <v>2.3486722317737287</v>
      </c>
      <c r="T33" s="85">
        <f>分析係数表!F36</f>
        <v>0.90092312589527301</v>
      </c>
      <c r="U33" s="86">
        <f t="shared" si="7"/>
        <v>2.1159731287530148</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投入係数表!I34</f>
        <v>3.3898305084745763E-2</v>
      </c>
      <c r="E34" s="77">
        <f t="shared" si="0"/>
        <v>3.3898305084745761</v>
      </c>
      <c r="F34" s="76">
        <f>分析係数表!C37</f>
        <v>0.29905561385099688</v>
      </c>
      <c r="G34" s="77">
        <f t="shared" si="1"/>
        <v>1.0137478435627012</v>
      </c>
      <c r="H34" s="77">
        <v>1.1811137066640696</v>
      </c>
      <c r="I34" s="77">
        <f t="shared" si="2"/>
        <v>1.1811137066640696</v>
      </c>
      <c r="J34" s="76">
        <f>分析係数表!G37</f>
        <v>0.52083333333333337</v>
      </c>
      <c r="K34" s="78">
        <f t="shared" si="3"/>
        <v>0.6151633888875363</v>
      </c>
      <c r="L34" s="79"/>
      <c r="M34" s="80"/>
      <c r="N34" s="81">
        <f>分析係数表!H37</f>
        <v>4.2677274833925534E-2</v>
      </c>
      <c r="O34" s="82">
        <f t="shared" si="4"/>
        <v>0.61941248878913213</v>
      </c>
      <c r="P34" s="76">
        <f>分析係数表!C37</f>
        <v>0.29905561385099688</v>
      </c>
      <c r="Q34" s="82">
        <f t="shared" si="5"/>
        <v>0.18523878206180763</v>
      </c>
      <c r="R34" s="83">
        <v>0.2174941486618672</v>
      </c>
      <c r="S34" s="84">
        <f t="shared" si="6"/>
        <v>1.3986078553259367</v>
      </c>
      <c r="T34" s="85">
        <f>分析係数表!F37</f>
        <v>0.73171768707482998</v>
      </c>
      <c r="U34" s="86">
        <f t="shared" si="7"/>
        <v>1.0233861050237829</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投入係数表!I35</f>
        <v>0</v>
      </c>
      <c r="E35" s="77">
        <f t="shared" si="0"/>
        <v>0</v>
      </c>
      <c r="F35" s="76">
        <f>分析係数表!C38</f>
        <v>4.4463264874020636E-3</v>
      </c>
      <c r="G35" s="77">
        <f t="shared" si="1"/>
        <v>0</v>
      </c>
      <c r="H35" s="77">
        <v>5.3138698112890068E-4</v>
      </c>
      <c r="I35" s="77">
        <f t="shared" si="2"/>
        <v>5.3138698112890068E-4</v>
      </c>
      <c r="J35" s="76">
        <f>分析係数表!G38</f>
        <v>0.34146341463414637</v>
      </c>
      <c r="K35" s="78">
        <f t="shared" si="3"/>
        <v>1.8144921306840513E-4</v>
      </c>
      <c r="L35" s="79"/>
      <c r="M35" s="80"/>
      <c r="N35" s="81">
        <f>分析係数表!H38</f>
        <v>3.8918069931510375E-2</v>
      </c>
      <c r="O35" s="82">
        <f t="shared" si="4"/>
        <v>0.5648518713754288</v>
      </c>
      <c r="P35" s="76">
        <f>分析係数表!C38</f>
        <v>4.4463264874020636E-3</v>
      </c>
      <c r="Q35" s="82">
        <f t="shared" si="5"/>
        <v>2.5115158371551926E-3</v>
      </c>
      <c r="R35" s="83">
        <v>2.813206985358288E-3</v>
      </c>
      <c r="S35" s="84">
        <f t="shared" si="6"/>
        <v>3.3445939664871888E-3</v>
      </c>
      <c r="T35" s="85">
        <f>分析係数表!F38</f>
        <v>0.56097560975609762</v>
      </c>
      <c r="U35" s="86">
        <f t="shared" si="7"/>
        <v>1.8762356397367158E-3</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投入係数表!I36</f>
        <v>0</v>
      </c>
      <c r="E36" s="77">
        <f t="shared" si="0"/>
        <v>0</v>
      </c>
      <c r="F36" s="76">
        <f>分析係数表!C39</f>
        <v>1</v>
      </c>
      <c r="G36" s="77">
        <f t="shared" si="1"/>
        <v>0</v>
      </c>
      <c r="H36" s="77">
        <v>5.6808953880916886E-4</v>
      </c>
      <c r="I36" s="77">
        <f t="shared" si="2"/>
        <v>5.6808953880916886E-4</v>
      </c>
      <c r="J36" s="76">
        <f>分析係数表!G39</f>
        <v>0.35427190863167141</v>
      </c>
      <c r="K36" s="78">
        <f t="shared" si="3"/>
        <v>2.0125816518761023E-4</v>
      </c>
      <c r="L36" s="79"/>
      <c r="M36" s="80"/>
      <c r="N36" s="81">
        <f>分析係数表!H39</f>
        <v>3.437355167619342E-3</v>
      </c>
      <c r="O36" s="82">
        <f t="shared" si="4"/>
        <v>4.9889331676228749E-2</v>
      </c>
      <c r="P36" s="76">
        <f>分析係数表!C39</f>
        <v>1</v>
      </c>
      <c r="Q36" s="82">
        <f t="shared" si="5"/>
        <v>4.9889331676228749E-2</v>
      </c>
      <c r="R36" s="83">
        <v>5.3266459473370331E-2</v>
      </c>
      <c r="S36" s="84">
        <f t="shared" si="6"/>
        <v>5.3834549012179503E-2</v>
      </c>
      <c r="T36" s="85">
        <f>分析係数表!F39</f>
        <v>0.7050296507797057</v>
      </c>
      <c r="U36" s="86">
        <f t="shared" si="7"/>
        <v>3.7954953289939863E-2</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投入係数表!I37</f>
        <v>0</v>
      </c>
      <c r="E37" s="77">
        <f t="shared" si="0"/>
        <v>0</v>
      </c>
      <c r="F37" s="76">
        <f>分析係数表!C40</f>
        <v>0.83920615633859863</v>
      </c>
      <c r="G37" s="77">
        <f t="shared" si="1"/>
        <v>0</v>
      </c>
      <c r="H37" s="77">
        <v>5.4210350512277959E-4</v>
      </c>
      <c r="I37" s="77">
        <f t="shared" si="2"/>
        <v>5.4210350512277959E-4</v>
      </c>
      <c r="J37" s="76">
        <f>分析係数表!G40</f>
        <v>0.51760656605771782</v>
      </c>
      <c r="K37" s="78">
        <f t="shared" si="3"/>
        <v>2.8059633373445439E-4</v>
      </c>
      <c r="L37" s="79"/>
      <c r="M37" s="80"/>
      <c r="N37" s="81">
        <f>分析係数表!H40</f>
        <v>3.2622689118904168E-2</v>
      </c>
      <c r="O37" s="82">
        <f t="shared" si="4"/>
        <v>0.47348152235042568</v>
      </c>
      <c r="P37" s="76">
        <f>分析係数表!C40</f>
        <v>0.83920615633859863</v>
      </c>
      <c r="Q37" s="82">
        <f t="shared" si="5"/>
        <v>0.39734860846904901</v>
      </c>
      <c r="R37" s="83">
        <v>0.39756038022619156</v>
      </c>
      <c r="S37" s="84">
        <f t="shared" si="6"/>
        <v>0.39810248373131435</v>
      </c>
      <c r="T37" s="85">
        <f>分析係数表!F40</f>
        <v>0.71604447974583008</v>
      </c>
      <c r="U37" s="86">
        <f t="shared" si="7"/>
        <v>0.28505908584891176</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投入係数表!I38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0.67546791763882741</v>
      </c>
      <c r="P38" s="76">
        <f>分析係数表!C41</f>
        <v>0.78804261408809029</v>
      </c>
      <c r="Q38" s="82">
        <f t="shared" si="5"/>
        <v>0.53229750354874039</v>
      </c>
      <c r="R38" s="83">
        <v>0.54118741626889288</v>
      </c>
      <c r="S38" s="84">
        <f t="shared" si="6"/>
        <v>0.54118741626889288</v>
      </c>
      <c r="T38" s="85">
        <f>分析係数表!F41</f>
        <v>0.55067630164906434</v>
      </c>
      <c r="U38" s="86">
        <f t="shared" si="7"/>
        <v>0.29801908488996659</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投入係数表!I39</f>
        <v>0</v>
      </c>
      <c r="E39" s="77">
        <f>$C$11*D39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0.15919741793313441</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194</v>
      </c>
      <c r="B40" s="5" t="s">
        <v>41</v>
      </c>
      <c r="C40" s="90"/>
      <c r="D40" s="76">
        <f>投入係数表!I40</f>
        <v>0</v>
      </c>
      <c r="E40" s="77">
        <f>$C$11*D40</f>
        <v>0</v>
      </c>
      <c r="F40" s="76">
        <f>分析係数表!C43</f>
        <v>0.20173745173745172</v>
      </c>
      <c r="G40" s="77">
        <f>E40*F40</f>
        <v>0</v>
      </c>
      <c r="H40" s="77">
        <v>0.12637358348821848</v>
      </c>
      <c r="I40" s="77">
        <f>C40+H40</f>
        <v>0.12637358348821848</v>
      </c>
      <c r="J40" s="76">
        <f>分析係数表!G43</f>
        <v>0.40060929169840059</v>
      </c>
      <c r="K40" s="78">
        <f>I40*J40</f>
        <v>5.06264317706039E-2</v>
      </c>
      <c r="L40" s="79"/>
      <c r="M40" s="80"/>
      <c r="N40" s="81">
        <f>分析係数表!H43</f>
        <v>3.0614346773778257E-2</v>
      </c>
      <c r="O40" s="82">
        <f t="shared" si="4"/>
        <v>0.4443326993485841</v>
      </c>
      <c r="P40" s="76">
        <f>分析係数表!C43</f>
        <v>0.20173745173745172</v>
      </c>
      <c r="Q40" s="82">
        <f>O40*P40</f>
        <v>8.9638546490206639E-2</v>
      </c>
      <c r="R40" s="83">
        <v>0.14506054077575992</v>
      </c>
      <c r="S40" s="84">
        <f>I40+R40</f>
        <v>0.27143412426397839</v>
      </c>
      <c r="T40" s="85">
        <f>分析係数表!F43</f>
        <v>0.64280274181264285</v>
      </c>
      <c r="U40" s="86">
        <f t="shared" si="7"/>
        <v>0.17447859929839893</v>
      </c>
      <c r="V40" s="87">
        <f>分析係数表!D43</f>
        <v>0.46991622239146991</v>
      </c>
      <c r="W40" s="167">
        <f t="shared" si="8"/>
        <v>0</v>
      </c>
      <c r="X40" s="76">
        <f>分析係数表!E43</f>
        <v>0.30083777608530082</v>
      </c>
      <c r="Y40" s="166">
        <f t="shared" si="9"/>
        <v>0</v>
      </c>
    </row>
    <row r="41" spans="1:25" x14ac:dyDescent="0.2">
      <c r="A41" s="6" t="s">
        <v>340</v>
      </c>
      <c r="B41" s="5" t="s">
        <v>42</v>
      </c>
      <c r="C41" s="90"/>
      <c r="D41" s="76">
        <f>投入係数表!I41</f>
        <v>0</v>
      </c>
      <c r="E41" s="77">
        <f>$C$11*D41</f>
        <v>0</v>
      </c>
      <c r="F41" s="76">
        <f>分析係数表!C44</f>
        <v>0.27638971906754328</v>
      </c>
      <c r="G41" s="77">
        <f>E41*F41</f>
        <v>0</v>
      </c>
      <c r="H41" s="77">
        <v>6.6790790141388464E-4</v>
      </c>
      <c r="I41" s="77">
        <f>C41+H41</f>
        <v>6.6790790141388464E-4</v>
      </c>
      <c r="J41" s="76">
        <f>分析係数表!G44</f>
        <v>0.27192982456140352</v>
      </c>
      <c r="K41" s="78">
        <f>I41*J41</f>
        <v>1.8162407845465284E-4</v>
      </c>
      <c r="L41" s="79"/>
      <c r="M41" s="80"/>
      <c r="N41" s="81">
        <f>分析係数表!H44</f>
        <v>9.8074051186981828E-2</v>
      </c>
      <c r="O41" s="82">
        <f t="shared" si="4"/>
        <v>1.4234341899232608</v>
      </c>
      <c r="P41" s="76">
        <f>分析係数表!C44</f>
        <v>0.27638971906754328</v>
      </c>
      <c r="Q41" s="82">
        <f>O41*P41</f>
        <v>0.39342257586402607</v>
      </c>
      <c r="R41" s="83">
        <v>0.3977400858372257</v>
      </c>
      <c r="S41" s="84">
        <f>I41+R41</f>
        <v>0.39840799373863961</v>
      </c>
      <c r="T41" s="85">
        <f>分析係数表!F44</f>
        <v>0.48268106162843005</v>
      </c>
      <c r="U41" s="86">
        <f t="shared" si="7"/>
        <v>0.19230399337901949</v>
      </c>
      <c r="V41" s="87">
        <f>分析係数表!D44</f>
        <v>0.23571749887539362</v>
      </c>
      <c r="W41" s="167">
        <f t="shared" si="8"/>
        <v>0</v>
      </c>
      <c r="X41" s="76">
        <f>分析係数表!E44</f>
        <v>0.16711650922177237</v>
      </c>
      <c r="Y41" s="166">
        <f t="shared" si="9"/>
        <v>0</v>
      </c>
    </row>
    <row r="42" spans="1:25" x14ac:dyDescent="0.2">
      <c r="A42" s="6" t="s">
        <v>341</v>
      </c>
      <c r="B42" s="5" t="s">
        <v>278</v>
      </c>
      <c r="C42" s="90"/>
      <c r="D42" s="76">
        <f>投入係数表!I42</f>
        <v>0</v>
      </c>
      <c r="E42" s="77">
        <f>$C$11*D42</f>
        <v>0</v>
      </c>
      <c r="F42" s="76">
        <f>分析係数表!C45</f>
        <v>1</v>
      </c>
      <c r="G42" s="77">
        <f>E42*F42</f>
        <v>0</v>
      </c>
      <c r="H42" s="77">
        <v>3.4882603252437954E-3</v>
      </c>
      <c r="I42" s="77">
        <f>C42+H42</f>
        <v>3.4882603252437954E-3</v>
      </c>
      <c r="J42" s="76">
        <f>分析係数表!G45</f>
        <v>0</v>
      </c>
      <c r="K42" s="78">
        <f>I42*J42</f>
        <v>0</v>
      </c>
      <c r="L42" s="79"/>
      <c r="M42" s="80"/>
      <c r="N42" s="81">
        <f>分析係数表!H45</f>
        <v>0</v>
      </c>
      <c r="O42" s="82">
        <f t="shared" si="4"/>
        <v>0</v>
      </c>
      <c r="P42" s="76">
        <f>分析係数表!C45</f>
        <v>1</v>
      </c>
      <c r="Q42" s="82">
        <f>O42*P42</f>
        <v>0</v>
      </c>
      <c r="R42" s="83">
        <v>2.5935434336853357E-3</v>
      </c>
      <c r="S42" s="84">
        <f>I42+R42</f>
        <v>6.0818037589291316E-3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投入係数表!I43</f>
        <v>0</v>
      </c>
      <c r="E43" s="77">
        <f>$C$11*D43</f>
        <v>0</v>
      </c>
      <c r="F43" s="76">
        <f>分析係数表!C46</f>
        <v>5.367793240556662E-2</v>
      </c>
      <c r="G43" s="77">
        <f>E43*F43</f>
        <v>0</v>
      </c>
      <c r="H43" s="77">
        <v>2.9216033424471536E-3</v>
      </c>
      <c r="I43" s="77">
        <f>C43+H43</f>
        <v>2.9216033424471536E-3</v>
      </c>
      <c r="J43" s="76">
        <f>分析係数表!G46</f>
        <v>9.2592592592592587E-3</v>
      </c>
      <c r="K43" s="78">
        <f>I43*J43</f>
        <v>2.7051882800436606E-5</v>
      </c>
      <c r="L43" s="79"/>
      <c r="M43" s="80"/>
      <c r="N43" s="81">
        <f>分析係数表!H46</f>
        <v>2.0456769143622225E-2</v>
      </c>
      <c r="O43" s="82">
        <f t="shared" si="4"/>
        <v>0.2969069214738857</v>
      </c>
      <c r="P43" s="76">
        <f>分析係数表!C46</f>
        <v>5.367793240556662E-2</v>
      </c>
      <c r="Q43" s="82">
        <f>O43*P43</f>
        <v>1.5937349661620113E-2</v>
      </c>
      <c r="R43" s="83">
        <v>1.7368085813870986E-2</v>
      </c>
      <c r="S43" s="84">
        <f>I43+R43</f>
        <v>2.0289689156318139E-2</v>
      </c>
      <c r="T43" s="85">
        <f>分析係数表!F46</f>
        <v>0.30555555555555558</v>
      </c>
      <c r="U43" s="86">
        <f t="shared" si="7"/>
        <v>6.1996272422083203E-3</v>
      </c>
      <c r="V43" s="87">
        <f>分析係数表!D46</f>
        <v>2.7777777777777776E-2</v>
      </c>
      <c r="W43" s="167">
        <f t="shared" si="8"/>
        <v>0</v>
      </c>
      <c r="X43" s="76">
        <f>分析係数表!E46</f>
        <v>8.3333333333333329E-2</v>
      </c>
      <c r="Y43" s="166">
        <f t="shared" si="9"/>
        <v>0</v>
      </c>
    </row>
    <row r="44" spans="1:25" x14ac:dyDescent="0.2">
      <c r="A44" s="192">
        <v>40</v>
      </c>
      <c r="B44" s="14" t="s">
        <v>150</v>
      </c>
      <c r="C44" s="197">
        <f>SUM(C5:C43)</f>
        <v>100</v>
      </c>
      <c r="D44" s="92">
        <f>投入係数表!I44</f>
        <v>0.57627118644067798</v>
      </c>
      <c r="E44" s="91">
        <f>SUM(E5:E43)</f>
        <v>57.627118644067778</v>
      </c>
      <c r="F44" s="92">
        <f>分析係数表!C47</f>
        <v>0.43100924499229587</v>
      </c>
      <c r="G44" s="91">
        <f>SUM(G5:G43)</f>
        <v>11.04436556267504</v>
      </c>
      <c r="H44" s="91">
        <f>SUM(H5:H43)</f>
        <v>12.396022449588125</v>
      </c>
      <c r="I44" s="91">
        <f>SUM(I5:I43)</f>
        <v>112.39602244958809</v>
      </c>
      <c r="J44" s="92">
        <f>分析係数表!G47</f>
        <v>0.27411589384994556</v>
      </c>
      <c r="K44" s="93">
        <f>SUM(K5:K43)</f>
        <v>23.148120634390889</v>
      </c>
      <c r="L44" s="94">
        <f>最終需要_まとめ!$L$33</f>
        <v>0.627</v>
      </c>
      <c r="M44" s="91">
        <f>K44*L44</f>
        <v>14.513871637763087</v>
      </c>
      <c r="N44" s="95">
        <f>分析係数表!H47</f>
        <v>1</v>
      </c>
      <c r="O44" s="96">
        <f>SUM(O5:O43)</f>
        <v>14.513871637763089</v>
      </c>
      <c r="P44" s="92">
        <f>分析係数表!C47</f>
        <v>0.43100924499229587</v>
      </c>
      <c r="Q44" s="96">
        <f>SUM(Q5:Q43)</f>
        <v>5.8374918954914401</v>
      </c>
      <c r="R44" s="91">
        <f>SUM(R5:R43)</f>
        <v>6.3367687221310129</v>
      </c>
      <c r="S44" s="97">
        <f>SUM(S5:S43)</f>
        <v>118.73279117171919</v>
      </c>
      <c r="T44" s="98">
        <f>分析係数表!F47</f>
        <v>0.60561987734280964</v>
      </c>
      <c r="U44" s="99">
        <f>SUM(U5:U43)</f>
        <v>51.499482489819414</v>
      </c>
      <c r="V44" s="100">
        <f>分析係数表!D47</f>
        <v>0.12179744368659369</v>
      </c>
      <c r="W44" s="164">
        <f>SUM(W5:W43)</f>
        <v>19</v>
      </c>
      <c r="X44" s="92">
        <f>分析係数表!E47</f>
        <v>9.5847423625838257E-2</v>
      </c>
      <c r="Y44" s="165">
        <f>SUM(Y5:Y43)</f>
        <v>13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244</v>
      </c>
      <c r="S2" s="3" t="s">
        <v>152</v>
      </c>
      <c r="U2" s="64" t="s">
        <v>209</v>
      </c>
      <c r="W2" s="3" t="s">
        <v>130</v>
      </c>
      <c r="Y2" s="3" t="s">
        <v>153</v>
      </c>
    </row>
    <row r="3" spans="1:25" ht="44" x14ac:dyDescent="0.2">
      <c r="B3" s="65"/>
      <c r="C3" s="66" t="s">
        <v>227</v>
      </c>
      <c r="D3" s="66" t="s">
        <v>245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投入係数表!J5</f>
        <v>2.7472527472527475E-3</v>
      </c>
      <c r="E5" s="77">
        <f t="shared" ref="E5:E38" si="0">$C$12*D5</f>
        <v>0.27472527472527475</v>
      </c>
      <c r="F5" s="76">
        <f>分析係数表!C8</f>
        <v>0.30496453900709219</v>
      </c>
      <c r="G5" s="77">
        <f t="shared" ref="G5:G38" si="1">E5*F5</f>
        <v>8.3781466760190174E-2</v>
      </c>
      <c r="H5" s="77">
        <f t="array" ref="H5:H43">MMULT(逆行列係数!C5:AO43,'8'!G5:G43)</f>
        <v>8.7896277252790117E-2</v>
      </c>
      <c r="I5" s="77">
        <f t="shared" ref="I5:I38" si="2">C5+H5</f>
        <v>8.7896277252790117E-2</v>
      </c>
      <c r="J5" s="76">
        <f>分析係数表!G8</f>
        <v>0.12049861495844875</v>
      </c>
      <c r="K5" s="78">
        <f t="shared" ref="K5:K38" si="3">I5*J5</f>
        <v>1.0591379668965015E-2</v>
      </c>
      <c r="L5" s="79" t="s">
        <v>182</v>
      </c>
      <c r="M5" s="80" t="s">
        <v>182</v>
      </c>
      <c r="N5" s="81">
        <f>分析係数表!H8</f>
        <v>1.0415057417992687E-2</v>
      </c>
      <c r="O5" s="82">
        <f t="shared" ref="O5:O43" si="4">$M$44*N5</f>
        <v>7.504861985539453E-2</v>
      </c>
      <c r="P5" s="76">
        <f>分析係数表!C8</f>
        <v>0.30496453900709219</v>
      </c>
      <c r="Q5" s="82">
        <f t="shared" ref="Q5:Q38" si="5">O5*P5</f>
        <v>2.2887167757318898E-2</v>
      </c>
      <c r="R5" s="83">
        <f t="array" ref="R5:R43">MMULT(逆行列係数!C5:AO43,'8'!Q5:Q43)</f>
        <v>2.56917587728045E-2</v>
      </c>
      <c r="S5" s="84">
        <f t="shared" ref="S5:S38" si="6">I5+R5</f>
        <v>0.11358803602559461</v>
      </c>
      <c r="T5" s="85">
        <f>分析係数表!F8</f>
        <v>0.45429362880886426</v>
      </c>
      <c r="U5" s="86">
        <f t="shared" ref="U5:U43" si="7">S5*T5</f>
        <v>5.160232107533938E-2</v>
      </c>
      <c r="V5" s="87">
        <f>分析係数表!D8</f>
        <v>0.67451523545706371</v>
      </c>
      <c r="W5" s="88">
        <f t="shared" ref="W5:W43" si="8">ROUND(S5*V5,0)</f>
        <v>0</v>
      </c>
      <c r="X5" s="76">
        <f>分析係数表!E8</f>
        <v>0.3476454293628809</v>
      </c>
      <c r="Y5" s="89">
        <f t="shared" ref="Y5:Y43" si="9">ROUND(S5*X5,0)</f>
        <v>0</v>
      </c>
    </row>
    <row r="6" spans="1:25" x14ac:dyDescent="0.2">
      <c r="A6" s="6" t="s">
        <v>219</v>
      </c>
      <c r="B6" s="5" t="s">
        <v>265</v>
      </c>
      <c r="C6" s="90"/>
      <c r="D6" s="76">
        <f>投入係数表!J6</f>
        <v>0</v>
      </c>
      <c r="E6" s="77">
        <f t="shared" si="0"/>
        <v>0</v>
      </c>
      <c r="F6" s="76">
        <f>分析係数表!C9</f>
        <v>0.30769230769230771</v>
      </c>
      <c r="G6" s="77">
        <f t="shared" si="1"/>
        <v>0</v>
      </c>
      <c r="H6" s="77">
        <v>1.1833027662537928E-3</v>
      </c>
      <c r="I6" s="77">
        <f t="shared" si="2"/>
        <v>1.1833027662537928E-3</v>
      </c>
      <c r="J6" s="76">
        <f>分析係数表!G9</f>
        <v>0.27272727272727271</v>
      </c>
      <c r="K6" s="78">
        <f t="shared" si="3"/>
        <v>3.2271893625103438E-4</v>
      </c>
      <c r="L6" s="79"/>
      <c r="M6" s="80"/>
      <c r="N6" s="81">
        <f>分析係数表!H9</f>
        <v>5.5358154384880782E-4</v>
      </c>
      <c r="O6" s="82">
        <f t="shared" si="4"/>
        <v>3.9889872111025515E-3</v>
      </c>
      <c r="P6" s="76">
        <f>分析係数表!C9</f>
        <v>0.30769230769230771</v>
      </c>
      <c r="Q6" s="82">
        <f t="shared" si="5"/>
        <v>1.2273806803392467E-3</v>
      </c>
      <c r="R6" s="83">
        <v>1.3689591785016292E-3</v>
      </c>
      <c r="S6" s="84">
        <f t="shared" si="6"/>
        <v>2.552261944755422E-3</v>
      </c>
      <c r="T6" s="85">
        <f>分析係数表!F9</f>
        <v>0.77272727272727271</v>
      </c>
      <c r="U6" s="86">
        <f t="shared" si="7"/>
        <v>1.9722024118564623E-3</v>
      </c>
      <c r="V6" s="87">
        <f>分析係数表!D9</f>
        <v>0.36363636363636365</v>
      </c>
      <c r="W6" s="88">
        <f t="shared" si="8"/>
        <v>0</v>
      </c>
      <c r="X6" s="76">
        <f>分析係数表!E9</f>
        <v>0</v>
      </c>
      <c r="Y6" s="89">
        <f t="shared" si="9"/>
        <v>0</v>
      </c>
    </row>
    <row r="7" spans="1:25" x14ac:dyDescent="0.2">
      <c r="A7" s="6" t="s">
        <v>220</v>
      </c>
      <c r="B7" s="5" t="s">
        <v>266</v>
      </c>
      <c r="C7" s="90"/>
      <c r="D7" s="76">
        <f>投入係数表!J7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7.699672988872368E-3</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投入係数表!J8</f>
        <v>5.4945054945054949E-3</v>
      </c>
      <c r="E8" s="77">
        <f t="shared" si="0"/>
        <v>0.5494505494505495</v>
      </c>
      <c r="F8" s="76">
        <f>分析係数表!C11</f>
        <v>7.2833211944645093E-4</v>
      </c>
      <c r="G8" s="77">
        <f t="shared" si="1"/>
        <v>4.0018248321233572E-4</v>
      </c>
      <c r="H8" s="77">
        <v>1.1355377636621921E-3</v>
      </c>
      <c r="I8" s="77">
        <f t="shared" si="2"/>
        <v>1.1355377636621921E-3</v>
      </c>
      <c r="J8" s="76">
        <f>分析係数表!G11</f>
        <v>0.75</v>
      </c>
      <c r="K8" s="78">
        <f t="shared" si="3"/>
        <v>8.5165332274664404E-4</v>
      </c>
      <c r="L8" s="79"/>
      <c r="M8" s="80"/>
      <c r="N8" s="81">
        <f>分析係数表!H11</f>
        <v>-1.2873989391832741E-5</v>
      </c>
      <c r="O8" s="82">
        <f t="shared" si="4"/>
        <v>-9.2767144444245398E-5</v>
      </c>
      <c r="P8" s="76">
        <f>分析係数表!C11</f>
        <v>7.2833211944645093E-4</v>
      </c>
      <c r="Q8" s="82">
        <f t="shared" si="5"/>
        <v>-6.7565290928072311E-8</v>
      </c>
      <c r="R8" s="83">
        <v>1.6312579581951678E-4</v>
      </c>
      <c r="S8" s="84">
        <f t="shared" si="6"/>
        <v>1.2986635594817088E-3</v>
      </c>
      <c r="T8" s="85">
        <f>分析係数表!F11</f>
        <v>1</v>
      </c>
      <c r="U8" s="86">
        <f t="shared" si="7"/>
        <v>1.2986635594817088E-3</v>
      </c>
      <c r="V8" s="87">
        <f>分析係数表!D11</f>
        <v>0</v>
      </c>
      <c r="W8" s="88">
        <f t="shared" si="8"/>
        <v>0</v>
      </c>
      <c r="X8" s="76">
        <f>分析係数表!E11</f>
        <v>0</v>
      </c>
      <c r="Y8" s="89">
        <f t="shared" si="9"/>
        <v>0</v>
      </c>
    </row>
    <row r="9" spans="1:25" x14ac:dyDescent="0.2">
      <c r="A9" s="6" t="s">
        <v>222</v>
      </c>
      <c r="B9" s="5" t="s">
        <v>190</v>
      </c>
      <c r="C9" s="90"/>
      <c r="D9" s="76">
        <f>投入係数表!J9</f>
        <v>5.4945054945054949E-3</v>
      </c>
      <c r="E9" s="77">
        <f t="shared" si="0"/>
        <v>0.5494505494505495</v>
      </c>
      <c r="F9" s="76">
        <f>分析係数表!C12</f>
        <v>4.5760430686406783E-3</v>
      </c>
      <c r="G9" s="77">
        <f t="shared" si="1"/>
        <v>2.5143093783739994E-3</v>
      </c>
      <c r="H9" s="77">
        <v>2.5711073316420723E-3</v>
      </c>
      <c r="I9" s="77">
        <f t="shared" si="2"/>
        <v>2.5711073316420723E-3</v>
      </c>
      <c r="J9" s="76">
        <f>分析係数表!G12</f>
        <v>0.12408759124087591</v>
      </c>
      <c r="K9" s="78">
        <f t="shared" si="3"/>
        <v>3.1904251560522064E-4</v>
      </c>
      <c r="L9" s="79"/>
      <c r="M9" s="80"/>
      <c r="N9" s="81">
        <f>分析係数表!H12</f>
        <v>8.1814202585097071E-2</v>
      </c>
      <c r="O9" s="82">
        <f t="shared" si="4"/>
        <v>0.58953520294317951</v>
      </c>
      <c r="P9" s="76">
        <f>分析係数表!C12</f>
        <v>4.5760430686406783E-3</v>
      </c>
      <c r="Q9" s="82">
        <f t="shared" si="5"/>
        <v>2.6977384791478124E-3</v>
      </c>
      <c r="R9" s="83">
        <v>2.8777108038586211E-3</v>
      </c>
      <c r="S9" s="84">
        <f t="shared" si="6"/>
        <v>5.4488181355006934E-3</v>
      </c>
      <c r="T9" s="85">
        <f>分析係数表!F12</f>
        <v>0.42153284671532848</v>
      </c>
      <c r="U9" s="86">
        <f t="shared" si="7"/>
        <v>2.2968558198917157E-3</v>
      </c>
      <c r="V9" s="87">
        <f>分析係数表!D12</f>
        <v>4.3795620437956206E-2</v>
      </c>
      <c r="W9" s="88">
        <f t="shared" si="8"/>
        <v>0</v>
      </c>
      <c r="X9" s="76">
        <f>分析係数表!E12</f>
        <v>3.2846715328467155E-2</v>
      </c>
      <c r="Y9" s="89">
        <f t="shared" si="9"/>
        <v>0</v>
      </c>
    </row>
    <row r="10" spans="1:25" x14ac:dyDescent="0.2">
      <c r="A10" s="6" t="s">
        <v>223</v>
      </c>
      <c r="B10" s="5" t="s">
        <v>28</v>
      </c>
      <c r="C10" s="90"/>
      <c r="D10" s="76">
        <f>投入係数表!J10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9.211777443313568E-2</v>
      </c>
      <c r="P10" s="76">
        <f>分析係数表!C13</f>
        <v>0</v>
      </c>
      <c r="Q10" s="82">
        <f t="shared" si="5"/>
        <v>0</v>
      </c>
      <c r="R10" s="83">
        <v>0</v>
      </c>
      <c r="S10" s="84">
        <f t="shared" si="6"/>
        <v>0</v>
      </c>
      <c r="T10" s="85">
        <f>分析係数表!F13</f>
        <v>1</v>
      </c>
      <c r="U10" s="86">
        <f t="shared" si="7"/>
        <v>0</v>
      </c>
      <c r="V10" s="87">
        <f>分析係数表!D13</f>
        <v>0</v>
      </c>
      <c r="W10" s="88">
        <f t="shared" si="8"/>
        <v>0</v>
      </c>
      <c r="X10" s="76">
        <f>分析係数表!E13</f>
        <v>0</v>
      </c>
      <c r="Y10" s="89">
        <f t="shared" si="9"/>
        <v>0</v>
      </c>
    </row>
    <row r="11" spans="1:25" x14ac:dyDescent="0.2">
      <c r="A11" s="6" t="s">
        <v>224</v>
      </c>
      <c r="B11" s="5" t="s">
        <v>267</v>
      </c>
      <c r="C11" s="90"/>
      <c r="D11" s="76">
        <f>投入係数表!J11</f>
        <v>1.3736263736263736E-2</v>
      </c>
      <c r="E11" s="77">
        <f t="shared" si="0"/>
        <v>1.3736263736263736</v>
      </c>
      <c r="F11" s="76">
        <f>分析係数表!C14</f>
        <v>3.0252100840336138E-2</v>
      </c>
      <c r="G11" s="77">
        <f t="shared" si="1"/>
        <v>4.1555083571890299E-2</v>
      </c>
      <c r="H11" s="77">
        <v>4.3466801873387431E-2</v>
      </c>
      <c r="I11" s="77">
        <f t="shared" si="2"/>
        <v>4.3466801873387431E-2</v>
      </c>
      <c r="J11" s="76">
        <f>分析係数表!G14</f>
        <v>0.20338983050847459</v>
      </c>
      <c r="K11" s="78">
        <f t="shared" si="3"/>
        <v>8.8407054657737155E-3</v>
      </c>
      <c r="L11" s="79"/>
      <c r="M11" s="80"/>
      <c r="N11" s="81">
        <f>分析係数表!H14</f>
        <v>1.0556671301302847E-3</v>
      </c>
      <c r="O11" s="82">
        <f t="shared" si="4"/>
        <v>7.6069058444281218E-3</v>
      </c>
      <c r="P11" s="76">
        <f>分析係数表!C14</f>
        <v>3.0252100840336138E-2</v>
      </c>
      <c r="Q11" s="82">
        <f t="shared" si="5"/>
        <v>2.3012488268858188E-4</v>
      </c>
      <c r="R11" s="83">
        <v>6.0628269158118564E-4</v>
      </c>
      <c r="S11" s="84">
        <f t="shared" si="6"/>
        <v>4.4073084564968619E-2</v>
      </c>
      <c r="T11" s="85">
        <f>分析係数表!F14</f>
        <v>0.40677966101694918</v>
      </c>
      <c r="U11" s="86">
        <f t="shared" si="7"/>
        <v>1.7928034399309269E-2</v>
      </c>
      <c r="V11" s="87">
        <f>分析係数表!D14</f>
        <v>0.16949152542372881</v>
      </c>
      <c r="W11" s="88">
        <f t="shared" si="8"/>
        <v>0</v>
      </c>
      <c r="X11" s="76">
        <f>分析係数表!E14</f>
        <v>0.11864406779661017</v>
      </c>
      <c r="Y11" s="89">
        <f t="shared" si="9"/>
        <v>0</v>
      </c>
    </row>
    <row r="12" spans="1:25" x14ac:dyDescent="0.2">
      <c r="A12" s="6" t="s">
        <v>225</v>
      </c>
      <c r="B12" s="5" t="s">
        <v>29</v>
      </c>
      <c r="C12" s="75">
        <f>最終需要_まとめ!C13</f>
        <v>100</v>
      </c>
      <c r="D12" s="76">
        <f>投入係数表!J12</f>
        <v>0.35714285714285715</v>
      </c>
      <c r="E12" s="77">
        <f t="shared" si="0"/>
        <v>35.714285714285715</v>
      </c>
      <c r="F12" s="76">
        <f>分析係数表!C15</f>
        <v>0</v>
      </c>
      <c r="G12" s="77">
        <f t="shared" si="1"/>
        <v>0</v>
      </c>
      <c r="H12" s="77">
        <v>0</v>
      </c>
      <c r="I12" s="77">
        <f t="shared" si="2"/>
        <v>100</v>
      </c>
      <c r="J12" s="76">
        <f>分析係数表!G15</f>
        <v>9.6153846153846159E-2</v>
      </c>
      <c r="K12" s="78">
        <f t="shared" si="3"/>
        <v>9.6153846153846168</v>
      </c>
      <c r="L12" s="79"/>
      <c r="M12" s="80"/>
      <c r="N12" s="81">
        <f>分析係数表!H15</f>
        <v>7.5570317730058187E-3</v>
      </c>
      <c r="O12" s="82">
        <f t="shared" si="4"/>
        <v>5.4454313788772045E-2</v>
      </c>
      <c r="P12" s="76">
        <f>分析係数表!C15</f>
        <v>0</v>
      </c>
      <c r="Q12" s="82">
        <f t="shared" si="5"/>
        <v>0</v>
      </c>
      <c r="R12" s="83">
        <v>0</v>
      </c>
      <c r="S12" s="84">
        <f t="shared" si="6"/>
        <v>100</v>
      </c>
      <c r="T12" s="85">
        <f>分析係数表!F15</f>
        <v>0.30219780219780218</v>
      </c>
      <c r="U12" s="86">
        <f t="shared" si="7"/>
        <v>30.219780219780219</v>
      </c>
      <c r="V12" s="87">
        <f>分析係数表!D15</f>
        <v>0.15384615384615385</v>
      </c>
      <c r="W12" s="88">
        <f t="shared" si="8"/>
        <v>15</v>
      </c>
      <c r="X12" s="76">
        <f>分析係数表!E15</f>
        <v>0.11538461538461539</v>
      </c>
      <c r="Y12" s="89">
        <f t="shared" si="9"/>
        <v>12</v>
      </c>
    </row>
    <row r="13" spans="1:25" x14ac:dyDescent="0.2">
      <c r="A13" s="6" t="s">
        <v>226</v>
      </c>
      <c r="B13" s="5" t="s">
        <v>30</v>
      </c>
      <c r="C13" s="90"/>
      <c r="D13" s="76">
        <f>投入係数表!J13</f>
        <v>8.2417582417582416E-2</v>
      </c>
      <c r="E13" s="77">
        <f t="shared" si="0"/>
        <v>8.2417582417582409</v>
      </c>
      <c r="F13" s="76">
        <f>分析係数表!C16</f>
        <v>1.9157088122605526E-3</v>
      </c>
      <c r="G13" s="77">
        <f t="shared" si="1"/>
        <v>1.5788808892257301E-2</v>
      </c>
      <c r="H13" s="77">
        <v>1.6265957582983149E-2</v>
      </c>
      <c r="I13" s="77">
        <f t="shared" si="2"/>
        <v>1.6265957582983149E-2</v>
      </c>
      <c r="J13" s="76">
        <f>分析係数表!G16</f>
        <v>0.1111111111111111</v>
      </c>
      <c r="K13" s="78">
        <f t="shared" si="3"/>
        <v>1.8073286203314609E-3</v>
      </c>
      <c r="L13" s="79"/>
      <c r="M13" s="80"/>
      <c r="N13" s="81">
        <f>分析係数表!H16</f>
        <v>1.5294299397497296E-2</v>
      </c>
      <c r="O13" s="82">
        <f t="shared" si="4"/>
        <v>0.11020736759976353</v>
      </c>
      <c r="P13" s="76">
        <f>分析係数表!C16</f>
        <v>1.9157088122605526E-3</v>
      </c>
      <c r="Q13" s="82">
        <f t="shared" si="5"/>
        <v>2.1112522528690509E-4</v>
      </c>
      <c r="R13" s="83">
        <v>3.1198697894357263E-4</v>
      </c>
      <c r="S13" s="84">
        <f t="shared" si="6"/>
        <v>1.6577944561926721E-2</v>
      </c>
      <c r="T13" s="85">
        <f>分析係数表!F16</f>
        <v>0.33333333333333331</v>
      </c>
      <c r="U13" s="86">
        <f t="shared" si="7"/>
        <v>5.5259815206422404E-3</v>
      </c>
      <c r="V13" s="87">
        <f>分析係数表!D16</f>
        <v>0</v>
      </c>
      <c r="W13" s="88">
        <f t="shared" si="8"/>
        <v>0</v>
      </c>
      <c r="X13" s="76">
        <f>分析係数表!E16</f>
        <v>0</v>
      </c>
      <c r="Y13" s="89">
        <f t="shared" si="9"/>
        <v>0</v>
      </c>
    </row>
    <row r="14" spans="1:25" x14ac:dyDescent="0.2">
      <c r="A14" s="6" t="s">
        <v>2</v>
      </c>
      <c r="B14" s="5" t="s">
        <v>364</v>
      </c>
      <c r="C14" s="90"/>
      <c r="D14" s="76">
        <f>投入係数表!J14</f>
        <v>1.9230769230769232E-2</v>
      </c>
      <c r="E14" s="77">
        <f t="shared" si="0"/>
        <v>1.9230769230769231</v>
      </c>
      <c r="F14" s="76">
        <f>分析係数表!C17</f>
        <v>5.5194805194805241E-2</v>
      </c>
      <c r="G14" s="77">
        <f t="shared" si="1"/>
        <v>0.10614385614385624</v>
      </c>
      <c r="H14" s="77">
        <v>0.11004254388061682</v>
      </c>
      <c r="I14" s="77">
        <f t="shared" si="2"/>
        <v>0.11004254388061682</v>
      </c>
      <c r="J14" s="76">
        <f>分析係数表!G17</f>
        <v>0.21860465116279071</v>
      </c>
      <c r="K14" s="78">
        <f t="shared" si="3"/>
        <v>2.4055811918088331E-2</v>
      </c>
      <c r="L14" s="79"/>
      <c r="M14" s="80"/>
      <c r="N14" s="81">
        <f>分析係数表!H17</f>
        <v>2.7035377722848756E-3</v>
      </c>
      <c r="O14" s="82">
        <f t="shared" si="4"/>
        <v>1.9481100333291534E-2</v>
      </c>
      <c r="P14" s="76">
        <f>分析係数表!C17</f>
        <v>5.5194805194805241E-2</v>
      </c>
      <c r="Q14" s="82">
        <f t="shared" si="5"/>
        <v>1.0752555378764816E-3</v>
      </c>
      <c r="R14" s="83">
        <v>1.5374580438151204E-3</v>
      </c>
      <c r="S14" s="84">
        <f t="shared" si="6"/>
        <v>0.11158000192443195</v>
      </c>
      <c r="T14" s="85">
        <f>分析係数表!F17</f>
        <v>0.33023255813953489</v>
      </c>
      <c r="U14" s="86">
        <f t="shared" si="7"/>
        <v>3.6847349472719386E-2</v>
      </c>
      <c r="V14" s="87">
        <f>分析係数表!D17</f>
        <v>0</v>
      </c>
      <c r="W14" s="88">
        <f t="shared" si="8"/>
        <v>0</v>
      </c>
      <c r="X14" s="76">
        <f>分析係数表!E17</f>
        <v>0</v>
      </c>
      <c r="Y14" s="89">
        <f t="shared" si="9"/>
        <v>0</v>
      </c>
    </row>
    <row r="15" spans="1:25" x14ac:dyDescent="0.2">
      <c r="A15" s="6" t="s">
        <v>3</v>
      </c>
      <c r="B15" s="5" t="s">
        <v>31</v>
      </c>
      <c r="C15" s="90"/>
      <c r="D15" s="76">
        <f>投入係数表!J15</f>
        <v>5.4945054945054949E-3</v>
      </c>
      <c r="E15" s="77">
        <f t="shared" si="0"/>
        <v>0.5494505494505495</v>
      </c>
      <c r="F15" s="76">
        <f>分析係数表!C18</f>
        <v>0.35732009925558317</v>
      </c>
      <c r="G15" s="77">
        <f t="shared" si="1"/>
        <v>0.19632972486570505</v>
      </c>
      <c r="H15" s="77">
        <v>0.2114051626985454</v>
      </c>
      <c r="I15" s="77">
        <f t="shared" si="2"/>
        <v>0.2114051626985454</v>
      </c>
      <c r="J15" s="76">
        <f>分析係数表!G18</f>
        <v>0.21543778801843319</v>
      </c>
      <c r="K15" s="78">
        <f t="shared" si="3"/>
        <v>4.5544660627451605E-2</v>
      </c>
      <c r="L15" s="79"/>
      <c r="M15" s="80"/>
      <c r="N15" s="81">
        <f>分析係数表!H18</f>
        <v>3.9909367114681499E-4</v>
      </c>
      <c r="O15" s="82">
        <f t="shared" si="4"/>
        <v>2.8757814777716074E-3</v>
      </c>
      <c r="P15" s="76">
        <f>分析係数表!C18</f>
        <v>0.35732009925558317</v>
      </c>
      <c r="Q15" s="82">
        <f t="shared" si="5"/>
        <v>1.0275745230747184E-3</v>
      </c>
      <c r="R15" s="83">
        <v>2.2043097792032304E-3</v>
      </c>
      <c r="S15" s="84">
        <f t="shared" si="6"/>
        <v>0.21360947247774861</v>
      </c>
      <c r="T15" s="85">
        <f>分析係数表!F18</f>
        <v>0.46082949308755761</v>
      </c>
      <c r="U15" s="86">
        <f t="shared" si="7"/>
        <v>9.8437544920621484E-2</v>
      </c>
      <c r="V15" s="87">
        <f>分析係数表!D18</f>
        <v>4.0322580645161289E-2</v>
      </c>
      <c r="W15" s="88">
        <f t="shared" si="8"/>
        <v>0</v>
      </c>
      <c r="X15" s="76">
        <f>分析係数表!E18</f>
        <v>3.6866359447004608E-2</v>
      </c>
      <c r="Y15" s="89">
        <f t="shared" si="9"/>
        <v>0</v>
      </c>
    </row>
    <row r="16" spans="1:25" x14ac:dyDescent="0.2">
      <c r="A16" s="6" t="s">
        <v>4</v>
      </c>
      <c r="B16" s="5" t="s">
        <v>32</v>
      </c>
      <c r="C16" s="90"/>
      <c r="D16" s="76">
        <f>投入係数表!J16</f>
        <v>0</v>
      </c>
      <c r="E16" s="77">
        <f t="shared" si="0"/>
        <v>0</v>
      </c>
      <c r="F16" s="76">
        <f>分析係数表!C19</f>
        <v>0.13532513181019334</v>
      </c>
      <c r="G16" s="77">
        <f t="shared" si="1"/>
        <v>0</v>
      </c>
      <c r="H16" s="77">
        <v>8.4796542284635359E-3</v>
      </c>
      <c r="I16" s="77">
        <f t="shared" si="2"/>
        <v>8.4796542284635359E-3</v>
      </c>
      <c r="J16" s="76">
        <f>分析係数表!G19</f>
        <v>5.8997050147492625E-2</v>
      </c>
      <c r="K16" s="78">
        <f t="shared" si="3"/>
        <v>5.0027458575006107E-4</v>
      </c>
      <c r="L16" s="79"/>
      <c r="M16" s="80"/>
      <c r="N16" s="81">
        <f>分析係数表!H19</f>
        <v>-1.0299191513466193E-4</v>
      </c>
      <c r="O16" s="82">
        <f t="shared" si="4"/>
        <v>-7.4213715555396318E-4</v>
      </c>
      <c r="P16" s="76">
        <f>分析係数表!C19</f>
        <v>0.13532513181019334</v>
      </c>
      <c r="Q16" s="82">
        <f t="shared" si="5"/>
        <v>-1.0042980839658203E-4</v>
      </c>
      <c r="R16" s="83">
        <v>1.5340768423309582E-4</v>
      </c>
      <c r="S16" s="84">
        <f t="shared" si="6"/>
        <v>8.633061912696631E-3</v>
      </c>
      <c r="T16" s="85">
        <f>分析係数表!F19</f>
        <v>0.24483775811209441</v>
      </c>
      <c r="U16" s="86">
        <f t="shared" si="7"/>
        <v>2.1136995243475529E-3</v>
      </c>
      <c r="V16" s="87">
        <f>分析係数表!D19</f>
        <v>3.8348082595870206E-2</v>
      </c>
      <c r="W16" s="88">
        <f t="shared" si="8"/>
        <v>0</v>
      </c>
      <c r="X16" s="76">
        <f>分析係数表!E19</f>
        <v>3.2448377581120944E-2</v>
      </c>
      <c r="Y16" s="89">
        <f t="shared" si="9"/>
        <v>0</v>
      </c>
    </row>
    <row r="17" spans="1:25" x14ac:dyDescent="0.2">
      <c r="A17" s="6" t="s">
        <v>5</v>
      </c>
      <c r="B17" s="5" t="s">
        <v>33</v>
      </c>
      <c r="C17" s="90"/>
      <c r="D17" s="76">
        <f>投入係数表!J17</f>
        <v>5.4945054945054949E-3</v>
      </c>
      <c r="E17" s="77">
        <f t="shared" si="0"/>
        <v>0.5494505494505495</v>
      </c>
      <c r="F17" s="76">
        <f>分析係数表!C20</f>
        <v>1.7543859649122862E-2</v>
      </c>
      <c r="G17" s="77">
        <f t="shared" si="1"/>
        <v>9.6394833236938815E-3</v>
      </c>
      <c r="H17" s="77">
        <v>1.0106430656090078E-2</v>
      </c>
      <c r="I17" s="77">
        <f t="shared" si="2"/>
        <v>1.0106430656090078E-2</v>
      </c>
      <c r="J17" s="76">
        <f>分析係数表!G20</f>
        <v>9.5238095238095233E-2</v>
      </c>
      <c r="K17" s="78">
        <f t="shared" si="3"/>
        <v>9.6251720534191207E-4</v>
      </c>
      <c r="L17" s="79"/>
      <c r="M17" s="80"/>
      <c r="N17" s="81">
        <f>分析係数表!H20</f>
        <v>5.0208558628147691E-4</v>
      </c>
      <c r="O17" s="82">
        <f t="shared" si="4"/>
        <v>3.6179186333255707E-3</v>
      </c>
      <c r="P17" s="76">
        <f>分析係数表!C20</f>
        <v>1.7543859649122862E-2</v>
      </c>
      <c r="Q17" s="82">
        <f t="shared" si="5"/>
        <v>6.3472256725010206E-5</v>
      </c>
      <c r="R17" s="83">
        <v>1.0236343111610372E-4</v>
      </c>
      <c r="S17" s="84">
        <f t="shared" si="6"/>
        <v>1.0208794087206182E-2</v>
      </c>
      <c r="T17" s="85">
        <f>分析係数表!F20</f>
        <v>0.21428571428571427</v>
      </c>
      <c r="U17" s="86">
        <f t="shared" si="7"/>
        <v>2.187598732972753E-3</v>
      </c>
      <c r="V17" s="87">
        <f>分析係数表!D20</f>
        <v>0</v>
      </c>
      <c r="W17" s="88">
        <f t="shared" si="8"/>
        <v>0</v>
      </c>
      <c r="X17" s="76">
        <f>分析係数表!E20</f>
        <v>0</v>
      </c>
      <c r="Y17" s="89">
        <f t="shared" si="9"/>
        <v>0</v>
      </c>
    </row>
    <row r="18" spans="1:25" x14ac:dyDescent="0.2">
      <c r="A18" s="6" t="s">
        <v>6</v>
      </c>
      <c r="B18" s="5" t="s">
        <v>34</v>
      </c>
      <c r="C18" s="90"/>
      <c r="D18" s="76">
        <f>投入係数表!J18</f>
        <v>8.241758241758242E-3</v>
      </c>
      <c r="E18" s="77">
        <f t="shared" si="0"/>
        <v>0.82417582417582425</v>
      </c>
      <c r="F18" s="76">
        <f>分析係数表!C21</f>
        <v>0.22938530734632678</v>
      </c>
      <c r="G18" s="77">
        <f t="shared" si="1"/>
        <v>0.18905382473598362</v>
      </c>
      <c r="H18" s="77">
        <v>0.20256580569772639</v>
      </c>
      <c r="I18" s="77">
        <f t="shared" si="2"/>
        <v>0.20256580569772639</v>
      </c>
      <c r="J18" s="76">
        <f>分析係数表!G21</f>
        <v>0.28442844284428442</v>
      </c>
      <c r="K18" s="78">
        <f t="shared" si="3"/>
        <v>5.7615476688102192E-2</v>
      </c>
      <c r="L18" s="79"/>
      <c r="M18" s="80"/>
      <c r="N18" s="81">
        <f>分析係数表!H21</f>
        <v>8.3680931046912815E-4</v>
      </c>
      <c r="O18" s="82">
        <f t="shared" si="4"/>
        <v>6.0298643888759508E-3</v>
      </c>
      <c r="P18" s="76">
        <f>分析係数表!C21</f>
        <v>0.22938530734632678</v>
      </c>
      <c r="Q18" s="82">
        <f t="shared" si="5"/>
        <v>1.3831622960989809E-3</v>
      </c>
      <c r="R18" s="83">
        <v>2.7747855245017234E-3</v>
      </c>
      <c r="S18" s="84">
        <f t="shared" si="6"/>
        <v>0.20534059122222811</v>
      </c>
      <c r="T18" s="85">
        <f>分析係数表!F21</f>
        <v>0.42664266426642666</v>
      </c>
      <c r="U18" s="86">
        <f t="shared" si="7"/>
        <v>8.7607056921094634E-2</v>
      </c>
      <c r="V18" s="87">
        <f>分析係数表!D21</f>
        <v>9.7209720972097208E-2</v>
      </c>
      <c r="W18" s="88">
        <f t="shared" si="8"/>
        <v>0</v>
      </c>
      <c r="X18" s="76">
        <f>分析係数表!E21</f>
        <v>8.1908190819081905E-2</v>
      </c>
      <c r="Y18" s="89">
        <f t="shared" si="9"/>
        <v>0</v>
      </c>
    </row>
    <row r="19" spans="1:25" x14ac:dyDescent="0.2">
      <c r="A19" s="6" t="s">
        <v>7</v>
      </c>
      <c r="B19" s="5" t="s">
        <v>268</v>
      </c>
      <c r="C19" s="90"/>
      <c r="D19" s="76">
        <f>投入係数表!J19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2.7830143333273618E-4</v>
      </c>
      <c r="P19" s="76">
        <f>分析係数表!C22</f>
        <v>0</v>
      </c>
      <c r="Q19" s="82">
        <f t="shared" si="5"/>
        <v>0</v>
      </c>
      <c r="R19" s="83">
        <v>0</v>
      </c>
      <c r="S19" s="84">
        <f t="shared" si="6"/>
        <v>0</v>
      </c>
      <c r="T19" s="85">
        <f>分析係数表!F22</f>
        <v>0.45454545454545453</v>
      </c>
      <c r="U19" s="86">
        <f t="shared" si="7"/>
        <v>0</v>
      </c>
      <c r="V19" s="87">
        <f>分析係数表!D22</f>
        <v>0.29545454545454547</v>
      </c>
      <c r="W19" s="88">
        <f t="shared" si="8"/>
        <v>0</v>
      </c>
      <c r="X19" s="76">
        <f>分析係数表!E22</f>
        <v>0.18181818181818182</v>
      </c>
      <c r="Y19" s="89">
        <f t="shared" si="9"/>
        <v>0</v>
      </c>
    </row>
    <row r="20" spans="1:25" x14ac:dyDescent="0.2">
      <c r="A20" s="6" t="s">
        <v>8</v>
      </c>
      <c r="B20" s="5" t="s">
        <v>269</v>
      </c>
      <c r="C20" s="90"/>
      <c r="D20" s="76">
        <f>投入係数表!J20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1.855342888884908E-4</v>
      </c>
      <c r="P20" s="76">
        <f>分析係数表!C23</f>
        <v>0</v>
      </c>
      <c r="Q20" s="82">
        <f t="shared" si="5"/>
        <v>0</v>
      </c>
      <c r="R20" s="83">
        <v>0</v>
      </c>
      <c r="S20" s="84">
        <f t="shared" si="6"/>
        <v>0</v>
      </c>
      <c r="T20" s="85">
        <f>分析係数表!F23</f>
        <v>0.44318181818181818</v>
      </c>
      <c r="U20" s="86">
        <f t="shared" si="7"/>
        <v>0</v>
      </c>
      <c r="V20" s="87">
        <f>分析係数表!D23</f>
        <v>0</v>
      </c>
      <c r="W20" s="88">
        <f t="shared" si="8"/>
        <v>0</v>
      </c>
      <c r="X20" s="76">
        <f>分析係数表!E23</f>
        <v>0</v>
      </c>
      <c r="Y20" s="89">
        <f t="shared" si="9"/>
        <v>0</v>
      </c>
    </row>
    <row r="21" spans="1:25" x14ac:dyDescent="0.2">
      <c r="A21" s="6" t="s">
        <v>9</v>
      </c>
      <c r="B21" s="5" t="s">
        <v>270</v>
      </c>
      <c r="C21" s="90"/>
      <c r="D21" s="76">
        <f>投入係数表!J21</f>
        <v>0</v>
      </c>
      <c r="E21" s="77">
        <f t="shared" si="0"/>
        <v>0</v>
      </c>
      <c r="F21" s="76">
        <f>分析係数表!C24</f>
        <v>1.7094017094017144E-2</v>
      </c>
      <c r="G21" s="77">
        <f t="shared" si="1"/>
        <v>0</v>
      </c>
      <c r="H21" s="77">
        <v>1.0682875452963012E-4</v>
      </c>
      <c r="I21" s="77">
        <f t="shared" si="2"/>
        <v>1.0682875452963012E-4</v>
      </c>
      <c r="J21" s="76">
        <f>分析係数表!G24</f>
        <v>0.27777777777777779</v>
      </c>
      <c r="K21" s="78">
        <f t="shared" si="3"/>
        <v>2.9674654036008367E-5</v>
      </c>
      <c r="L21" s="79"/>
      <c r="M21" s="80"/>
      <c r="N21" s="81">
        <f>分析係数表!H24</f>
        <v>2.9610175601215306E-4</v>
      </c>
      <c r="O21" s="82">
        <f t="shared" si="4"/>
        <v>2.1336443222176441E-3</v>
      </c>
      <c r="P21" s="76">
        <f>分析係数表!C24</f>
        <v>1.7094017094017144E-2</v>
      </c>
      <c r="Q21" s="82">
        <f t="shared" si="5"/>
        <v>3.6472552516541036E-5</v>
      </c>
      <c r="R21" s="83">
        <v>1.1595392912392911E-4</v>
      </c>
      <c r="S21" s="84">
        <f t="shared" si="6"/>
        <v>2.2278268365355923E-4</v>
      </c>
      <c r="T21" s="85">
        <f>分析係数表!F24</f>
        <v>0.5</v>
      </c>
      <c r="U21" s="86">
        <f t="shared" si="7"/>
        <v>1.1139134182677961E-4</v>
      </c>
      <c r="V21" s="87">
        <f>分析係数表!D24</f>
        <v>0.16666666666666666</v>
      </c>
      <c r="W21" s="88">
        <f t="shared" si="8"/>
        <v>0</v>
      </c>
      <c r="X21" s="76">
        <f>分析係数表!E24</f>
        <v>0.1111111111111111</v>
      </c>
      <c r="Y21" s="89">
        <f t="shared" si="9"/>
        <v>0</v>
      </c>
    </row>
    <row r="22" spans="1:25" x14ac:dyDescent="0.2">
      <c r="A22" s="6" t="s">
        <v>10</v>
      </c>
      <c r="B22" s="5" t="s">
        <v>271</v>
      </c>
      <c r="C22" s="90"/>
      <c r="D22" s="76">
        <f>投入係数表!J22</f>
        <v>0</v>
      </c>
      <c r="E22" s="77">
        <f t="shared" si="0"/>
        <v>0</v>
      </c>
      <c r="F22" s="76">
        <f>分析係数表!C25</f>
        <v>0.19368131868131866</v>
      </c>
      <c r="G22" s="77">
        <f t="shared" si="1"/>
        <v>0</v>
      </c>
      <c r="H22" s="77">
        <v>3.599429555682689E-3</v>
      </c>
      <c r="I22" s="77">
        <f t="shared" si="2"/>
        <v>3.599429555682689E-3</v>
      </c>
      <c r="J22" s="76">
        <f>分析係数表!G25</f>
        <v>0.19689406544647808</v>
      </c>
      <c r="K22" s="78">
        <f t="shared" si="3"/>
        <v>7.0870631850657487E-4</v>
      </c>
      <c r="L22" s="79"/>
      <c r="M22" s="80"/>
      <c r="N22" s="81">
        <f>分析係数表!H25</f>
        <v>4.6346361810597868E-4</v>
      </c>
      <c r="O22" s="82">
        <f t="shared" si="4"/>
        <v>3.3396171999928344E-3</v>
      </c>
      <c r="P22" s="76">
        <f>分析係数表!C25</f>
        <v>0.19368131868131866</v>
      </c>
      <c r="Q22" s="82">
        <f t="shared" si="5"/>
        <v>6.4682146318542524E-4</v>
      </c>
      <c r="R22" s="83">
        <v>1.9165197114909317E-3</v>
      </c>
      <c r="S22" s="84">
        <f t="shared" si="6"/>
        <v>5.5159492671736209E-3</v>
      </c>
      <c r="T22" s="85">
        <f>分析係数表!F25</f>
        <v>0.35108153078202997</v>
      </c>
      <c r="U22" s="86">
        <f t="shared" si="7"/>
        <v>1.9365479124353313E-3</v>
      </c>
      <c r="V22" s="87">
        <f>分析係数表!D25</f>
        <v>0.17692734331669441</v>
      </c>
      <c r="W22" s="88">
        <f t="shared" si="8"/>
        <v>0</v>
      </c>
      <c r="X22" s="76">
        <f>分析係数表!E25</f>
        <v>0.17249029395452026</v>
      </c>
      <c r="Y22" s="89">
        <f t="shared" si="9"/>
        <v>0</v>
      </c>
    </row>
    <row r="23" spans="1:25" x14ac:dyDescent="0.2">
      <c r="A23" s="6" t="s">
        <v>11</v>
      </c>
      <c r="B23" s="5" t="s">
        <v>35</v>
      </c>
      <c r="C23" s="90"/>
      <c r="D23" s="76">
        <f>投入係数表!J23</f>
        <v>0</v>
      </c>
      <c r="E23" s="77">
        <f t="shared" si="0"/>
        <v>0</v>
      </c>
      <c r="F23" s="76">
        <f>分析係数表!C26</f>
        <v>8.4388185654008518E-3</v>
      </c>
      <c r="G23" s="77">
        <f t="shared" si="1"/>
        <v>0</v>
      </c>
      <c r="H23" s="77">
        <v>1.0299650115107982E-4</v>
      </c>
      <c r="I23" s="77">
        <f t="shared" si="2"/>
        <v>1.0299650115107982E-4</v>
      </c>
      <c r="J23" s="76">
        <f>分析係数表!G26</f>
        <v>0.2073170731707317</v>
      </c>
      <c r="K23" s="78">
        <f t="shared" si="3"/>
        <v>2.1352933165467768E-5</v>
      </c>
      <c r="L23" s="79"/>
      <c r="M23" s="80"/>
      <c r="N23" s="81">
        <f>分析係数表!H26</f>
        <v>9.7456099696173852E-3</v>
      </c>
      <c r="O23" s="82">
        <f t="shared" si="4"/>
        <v>7.022472834429376E-2</v>
      </c>
      <c r="P23" s="76">
        <f>分析係数表!C26</f>
        <v>8.4388185654008518E-3</v>
      </c>
      <c r="Q23" s="82">
        <f t="shared" si="5"/>
        <v>5.9261374130205758E-4</v>
      </c>
      <c r="R23" s="83">
        <v>6.054712637893492E-4</v>
      </c>
      <c r="S23" s="84">
        <f t="shared" si="6"/>
        <v>7.0846776494042898E-4</v>
      </c>
      <c r="T23" s="85">
        <f>分析係数表!F26</f>
        <v>0.34146341463414637</v>
      </c>
      <c r="U23" s="86">
        <f t="shared" si="7"/>
        <v>2.4191582217478064E-4</v>
      </c>
      <c r="V23" s="87">
        <f>分析係数表!D26</f>
        <v>3.6585365853658534E-2</v>
      </c>
      <c r="W23" s="88">
        <f t="shared" si="8"/>
        <v>0</v>
      </c>
      <c r="X23" s="76">
        <f>分析係数表!E26</f>
        <v>2.4390243902439025E-2</v>
      </c>
      <c r="Y23" s="89">
        <f t="shared" si="9"/>
        <v>0</v>
      </c>
    </row>
    <row r="24" spans="1:25" x14ac:dyDescent="0.2">
      <c r="A24" s="6" t="s">
        <v>12</v>
      </c>
      <c r="B24" s="5" t="s">
        <v>365</v>
      </c>
      <c r="C24" s="90"/>
      <c r="D24" s="76">
        <f>投入係数表!J24</f>
        <v>0</v>
      </c>
      <c r="E24" s="77">
        <f t="shared" si="0"/>
        <v>0</v>
      </c>
      <c r="F24" s="76">
        <f>分析係数表!C27</f>
        <v>0.17323420074349438</v>
      </c>
      <c r="G24" s="77">
        <f t="shared" si="1"/>
        <v>0</v>
      </c>
      <c r="H24" s="77">
        <v>5.6100924841088822E-4</v>
      </c>
      <c r="I24" s="77">
        <f t="shared" si="2"/>
        <v>5.6100924841088822E-4</v>
      </c>
      <c r="J24" s="76">
        <f>分析係数表!G27</f>
        <v>0.16805324459234608</v>
      </c>
      <c r="K24" s="78">
        <f t="shared" si="3"/>
        <v>9.427942444176324E-5</v>
      </c>
      <c r="L24" s="79"/>
      <c r="M24" s="80"/>
      <c r="N24" s="81">
        <f>分析係数表!H27</f>
        <v>9.7971059271847166E-3</v>
      </c>
      <c r="O24" s="82">
        <f t="shared" si="4"/>
        <v>7.0595796922070755E-2</v>
      </c>
      <c r="P24" s="76">
        <f>分析係数表!C27</f>
        <v>0.17323420074349438</v>
      </c>
      <c r="Q24" s="82">
        <f t="shared" si="5"/>
        <v>1.2229606455644968E-2</v>
      </c>
      <c r="R24" s="83">
        <v>1.2350685111981815E-2</v>
      </c>
      <c r="S24" s="84">
        <f t="shared" si="6"/>
        <v>1.2911694360392703E-2</v>
      </c>
      <c r="T24" s="85">
        <f>分析係数表!F27</f>
        <v>0.31780366056572379</v>
      </c>
      <c r="U24" s="86">
        <f t="shared" si="7"/>
        <v>4.1033837318386127E-3</v>
      </c>
      <c r="V24" s="87">
        <f>分析係数表!D27</f>
        <v>2.4958402662229616E-2</v>
      </c>
      <c r="W24" s="88">
        <f t="shared" si="8"/>
        <v>0</v>
      </c>
      <c r="X24" s="76">
        <f>分析係数表!E27</f>
        <v>2.9950083194675542E-2</v>
      </c>
      <c r="Y24" s="89">
        <f t="shared" si="9"/>
        <v>0</v>
      </c>
    </row>
    <row r="25" spans="1:25" x14ac:dyDescent="0.2">
      <c r="A25" s="6" t="s">
        <v>13</v>
      </c>
      <c r="B25" s="5" t="s">
        <v>191</v>
      </c>
      <c r="C25" s="90"/>
      <c r="D25" s="76">
        <f>投入係数表!J25</f>
        <v>0</v>
      </c>
      <c r="E25" s="77">
        <f t="shared" si="0"/>
        <v>0</v>
      </c>
      <c r="F25" s="76">
        <f>分析係数表!C28</f>
        <v>2.7870216306156381E-2</v>
      </c>
      <c r="G25" s="77">
        <f t="shared" si="1"/>
        <v>0</v>
      </c>
      <c r="H25" s="77">
        <v>1.0047228902507796E-3</v>
      </c>
      <c r="I25" s="77">
        <f t="shared" si="2"/>
        <v>1.0047228902507796E-3</v>
      </c>
      <c r="J25" s="76">
        <f>分析係数表!G28</f>
        <v>0.12625250501002003</v>
      </c>
      <c r="K25" s="78">
        <f t="shared" si="3"/>
        <v>1.2684878173506835E-4</v>
      </c>
      <c r="L25" s="79"/>
      <c r="M25" s="80"/>
      <c r="N25" s="81">
        <f>分析係数表!H28</f>
        <v>1.9722951748287761E-2</v>
      </c>
      <c r="O25" s="82">
        <f t="shared" si="4"/>
        <v>0.14211926528858396</v>
      </c>
      <c r="P25" s="76">
        <f>分析係数表!C28</f>
        <v>2.7870216306156381E-2</v>
      </c>
      <c r="Q25" s="82">
        <f t="shared" si="5"/>
        <v>3.9608946648648571E-3</v>
      </c>
      <c r="R25" s="83">
        <v>4.0860633649006974E-3</v>
      </c>
      <c r="S25" s="84">
        <f t="shared" si="6"/>
        <v>5.0907862551514771E-3</v>
      </c>
      <c r="T25" s="85">
        <f>分析係数表!F28</f>
        <v>0.21442885771543085</v>
      </c>
      <c r="U25" s="86">
        <f t="shared" si="7"/>
        <v>1.0916114815655471E-3</v>
      </c>
      <c r="V25" s="87">
        <f>分析係数表!D28</f>
        <v>6.0120240480961923E-3</v>
      </c>
      <c r="W25" s="88">
        <f t="shared" si="8"/>
        <v>0</v>
      </c>
      <c r="X25" s="76">
        <f>分析係数表!E28</f>
        <v>0</v>
      </c>
      <c r="Y25" s="89">
        <f t="shared" si="9"/>
        <v>0</v>
      </c>
    </row>
    <row r="26" spans="1:25" x14ac:dyDescent="0.2">
      <c r="A26" s="6" t="s">
        <v>14</v>
      </c>
      <c r="B26" s="5" t="s">
        <v>50</v>
      </c>
      <c r="C26" s="90"/>
      <c r="D26" s="76">
        <f>投入係数表!J26</f>
        <v>2.7472527472527475E-3</v>
      </c>
      <c r="E26" s="77">
        <f t="shared" si="0"/>
        <v>0.27472527472527475</v>
      </c>
      <c r="F26" s="76">
        <f>分析係数表!C29</f>
        <v>7.0910556003223157E-2</v>
      </c>
      <c r="G26" s="77">
        <f t="shared" si="1"/>
        <v>1.9480921978907464E-2</v>
      </c>
      <c r="H26" s="77">
        <v>2.2926893910523438E-2</v>
      </c>
      <c r="I26" s="77">
        <f t="shared" si="2"/>
        <v>2.2926893910523438E-2</v>
      </c>
      <c r="J26" s="76">
        <f>分析係数表!G29</f>
        <v>0.26315789473684209</v>
      </c>
      <c r="K26" s="78">
        <f t="shared" si="3"/>
        <v>6.0333931343482727E-3</v>
      </c>
      <c r="L26" s="79"/>
      <c r="M26" s="80"/>
      <c r="N26" s="81">
        <f>分析係数表!H29</f>
        <v>9.1405324682012467E-3</v>
      </c>
      <c r="O26" s="82">
        <f t="shared" si="4"/>
        <v>6.5864672555414241E-2</v>
      </c>
      <c r="P26" s="76">
        <f>分析係数表!C29</f>
        <v>7.0910556003223157E-2</v>
      </c>
      <c r="Q26" s="82">
        <f t="shared" si="5"/>
        <v>4.6705005518746573E-3</v>
      </c>
      <c r="R26" s="83">
        <v>5.7934947259172635E-3</v>
      </c>
      <c r="S26" s="84">
        <f t="shared" si="6"/>
        <v>2.8720388636440702E-2</v>
      </c>
      <c r="T26" s="85">
        <f>分析係数表!F29</f>
        <v>0.38157894736842107</v>
      </c>
      <c r="U26" s="86">
        <f t="shared" si="7"/>
        <v>1.0959095663905006E-2</v>
      </c>
      <c r="V26" s="87">
        <f>分析係数表!D29</f>
        <v>0.16666666666666666</v>
      </c>
      <c r="W26" s="88">
        <f t="shared" si="8"/>
        <v>0</v>
      </c>
      <c r="X26" s="76">
        <f>分析係数表!E29</f>
        <v>7.0175438596491224E-2</v>
      </c>
      <c r="Y26" s="89">
        <f t="shared" si="9"/>
        <v>0</v>
      </c>
    </row>
    <row r="27" spans="1:25" x14ac:dyDescent="0.2">
      <c r="A27" s="6" t="s">
        <v>15</v>
      </c>
      <c r="B27" s="5" t="s">
        <v>36</v>
      </c>
      <c r="C27" s="90"/>
      <c r="D27" s="76">
        <f>投入係数表!J27</f>
        <v>2.7472527472527475E-3</v>
      </c>
      <c r="E27" s="77">
        <f t="shared" si="0"/>
        <v>0.27472527472527475</v>
      </c>
      <c r="F27" s="76">
        <f>分析係数表!C30</f>
        <v>1</v>
      </c>
      <c r="G27" s="77">
        <f t="shared" si="1"/>
        <v>0.27472527472527475</v>
      </c>
      <c r="H27" s="77">
        <v>0.33353361306172591</v>
      </c>
      <c r="I27" s="77">
        <f t="shared" si="2"/>
        <v>0.33353361306172591</v>
      </c>
      <c r="J27" s="76">
        <f>分析係数表!G30</f>
        <v>0.34535617673579799</v>
      </c>
      <c r="K27" s="78">
        <f t="shared" si="3"/>
        <v>0.11518789341987468</v>
      </c>
      <c r="L27" s="79"/>
      <c r="M27" s="80"/>
      <c r="N27" s="81">
        <f>分析係数表!H30</f>
        <v>0</v>
      </c>
      <c r="O27" s="82">
        <f t="shared" si="4"/>
        <v>0</v>
      </c>
      <c r="P27" s="76">
        <f>分析係数表!C30</f>
        <v>1</v>
      </c>
      <c r="Q27" s="82">
        <f t="shared" si="5"/>
        <v>0</v>
      </c>
      <c r="R27" s="83">
        <v>2.5243121634463357E-2</v>
      </c>
      <c r="S27" s="84">
        <f t="shared" si="6"/>
        <v>0.35877673469618926</v>
      </c>
      <c r="T27" s="85">
        <f>分析係数表!F30</f>
        <v>0.44183949504057712</v>
      </c>
      <c r="U27" s="86">
        <f t="shared" si="7"/>
        <v>0.15852173129047137</v>
      </c>
      <c r="V27" s="87">
        <f>分析係数表!D30</f>
        <v>0.16290952810339646</v>
      </c>
      <c r="W27" s="88">
        <f t="shared" si="8"/>
        <v>0</v>
      </c>
      <c r="X27" s="76">
        <f>分析係数表!E30</f>
        <v>9.6483318304779075E-2</v>
      </c>
      <c r="Y27" s="89">
        <f t="shared" si="9"/>
        <v>0</v>
      </c>
    </row>
    <row r="28" spans="1:25" x14ac:dyDescent="0.2">
      <c r="A28" s="6" t="s">
        <v>16</v>
      </c>
      <c r="B28" s="5" t="s">
        <v>192</v>
      </c>
      <c r="C28" s="90"/>
      <c r="D28" s="76">
        <f>投入係数表!J28</f>
        <v>3.021978021978022E-2</v>
      </c>
      <c r="E28" s="77">
        <f t="shared" si="0"/>
        <v>3.0219780219780219</v>
      </c>
      <c r="F28" s="76">
        <f>分析係数表!C31</f>
        <v>0.94798822374877334</v>
      </c>
      <c r="G28" s="77">
        <f t="shared" si="1"/>
        <v>2.8647995772627763</v>
      </c>
      <c r="H28" s="77">
        <v>3.2640409589307096</v>
      </c>
      <c r="I28" s="77">
        <f t="shared" si="2"/>
        <v>3.2640409589307096</v>
      </c>
      <c r="J28" s="76">
        <f>分析係数表!G31</f>
        <v>7.0922795797167662E-2</v>
      </c>
      <c r="K28" s="78">
        <f t="shared" si="3"/>
        <v>0.23149491040383402</v>
      </c>
      <c r="L28" s="79"/>
      <c r="M28" s="80"/>
      <c r="N28" s="81">
        <f>分析係数表!H31</f>
        <v>9.4804057881456308E-2</v>
      </c>
      <c r="O28" s="82">
        <f t="shared" si="4"/>
        <v>0.68313725168742312</v>
      </c>
      <c r="P28" s="76">
        <f>分析係数表!C31</f>
        <v>0.94798822374877334</v>
      </c>
      <c r="Q28" s="82">
        <f t="shared" si="5"/>
        <v>0.64760606980377899</v>
      </c>
      <c r="R28" s="83">
        <v>0.74312710099140844</v>
      </c>
      <c r="S28" s="84">
        <f t="shared" si="6"/>
        <v>4.007168059922118</v>
      </c>
      <c r="T28" s="85">
        <f>分析係数表!F31</f>
        <v>0.34490634993147556</v>
      </c>
      <c r="U28" s="86">
        <f t="shared" si="7"/>
        <v>1.3820977091097302</v>
      </c>
      <c r="V28" s="87">
        <f>分析係数表!D31</f>
        <v>1.4846962083142987E-3</v>
      </c>
      <c r="W28" s="88">
        <f t="shared" si="8"/>
        <v>0</v>
      </c>
      <c r="X28" s="76">
        <f>分析係数表!E31</f>
        <v>1.2562814070351759E-3</v>
      </c>
      <c r="Y28" s="89">
        <f t="shared" si="9"/>
        <v>0</v>
      </c>
    </row>
    <row r="29" spans="1:25" x14ac:dyDescent="0.2">
      <c r="A29" s="6" t="s">
        <v>17</v>
      </c>
      <c r="B29" s="5" t="s">
        <v>272</v>
      </c>
      <c r="C29" s="90"/>
      <c r="D29" s="76">
        <f>投入係数表!J29</f>
        <v>2.7472527472527475E-3</v>
      </c>
      <c r="E29" s="77">
        <f t="shared" si="0"/>
        <v>0.27472527472527475</v>
      </c>
      <c r="F29" s="76">
        <f>分析係数表!C32</f>
        <v>0.48216833095577749</v>
      </c>
      <c r="G29" s="77">
        <f t="shared" si="1"/>
        <v>0.13246382718565317</v>
      </c>
      <c r="H29" s="77">
        <v>0.14302207234909056</v>
      </c>
      <c r="I29" s="77">
        <f t="shared" si="2"/>
        <v>0.14302207234909056</v>
      </c>
      <c r="J29" s="76">
        <f>分析係数表!G32</f>
        <v>0.14117647058823529</v>
      </c>
      <c r="K29" s="78">
        <f t="shared" si="3"/>
        <v>2.0191351390459845E-2</v>
      </c>
      <c r="L29" s="79"/>
      <c r="M29" s="80"/>
      <c r="N29" s="81">
        <f>分析係数表!H32</f>
        <v>5.9349091096348935E-3</v>
      </c>
      <c r="O29" s="82">
        <f t="shared" si="4"/>
        <v>4.276565358879713E-2</v>
      </c>
      <c r="P29" s="76">
        <f>分析係数表!C32</f>
        <v>0.48216833095577749</v>
      </c>
      <c r="Q29" s="82">
        <f t="shared" si="5"/>
        <v>2.0620243813143268E-2</v>
      </c>
      <c r="R29" s="83">
        <v>2.4737899273153605E-2</v>
      </c>
      <c r="S29" s="84">
        <f t="shared" si="6"/>
        <v>0.16775997162224415</v>
      </c>
      <c r="T29" s="85">
        <f>分析係数表!F32</f>
        <v>0.4823529411764706</v>
      </c>
      <c r="U29" s="86">
        <f t="shared" si="7"/>
        <v>8.0919515723670704E-2</v>
      </c>
      <c r="V29" s="87">
        <f>分析係数表!D32</f>
        <v>1.4705882352941176E-2</v>
      </c>
      <c r="W29" s="88">
        <f t="shared" si="8"/>
        <v>0</v>
      </c>
      <c r="X29" s="76">
        <f>分析係数表!E32</f>
        <v>2.3529411764705882E-2</v>
      </c>
      <c r="Y29" s="89">
        <f t="shared" si="9"/>
        <v>0</v>
      </c>
    </row>
    <row r="30" spans="1:25" x14ac:dyDescent="0.2">
      <c r="A30" s="6" t="s">
        <v>18</v>
      </c>
      <c r="B30" s="5" t="s">
        <v>273</v>
      </c>
      <c r="C30" s="90"/>
      <c r="D30" s="76">
        <f>投入係数表!J30</f>
        <v>2.7472527472527475E-3</v>
      </c>
      <c r="E30" s="77">
        <f t="shared" si="0"/>
        <v>0.27472527472527475</v>
      </c>
      <c r="F30" s="76">
        <f>分析係数表!C33</f>
        <v>1</v>
      </c>
      <c r="G30" s="77">
        <f t="shared" si="1"/>
        <v>0.27472527472527475</v>
      </c>
      <c r="H30" s="77">
        <v>0.31981330025173482</v>
      </c>
      <c r="I30" s="77">
        <f t="shared" si="2"/>
        <v>0.31981330025173482</v>
      </c>
      <c r="J30" s="76">
        <f>分析係数表!G33</f>
        <v>0.50451467268623029</v>
      </c>
      <c r="K30" s="78">
        <f t="shared" si="3"/>
        <v>0.16135050249720709</v>
      </c>
      <c r="L30" s="79"/>
      <c r="M30" s="80"/>
      <c r="N30" s="81">
        <f>分析係数表!H33</f>
        <v>8.6255728925279361E-4</v>
      </c>
      <c r="O30" s="82">
        <f t="shared" si="4"/>
        <v>6.2153986777644414E-3</v>
      </c>
      <c r="P30" s="76">
        <f>分析係数表!C33</f>
        <v>1</v>
      </c>
      <c r="Q30" s="82">
        <f t="shared" si="5"/>
        <v>6.2153986777644414E-3</v>
      </c>
      <c r="R30" s="83">
        <v>2.2780865764517117E-2</v>
      </c>
      <c r="S30" s="84">
        <f t="shared" si="6"/>
        <v>0.34259416601625192</v>
      </c>
      <c r="T30" s="85">
        <f>分析係数表!F33</f>
        <v>0.64446952595936791</v>
      </c>
      <c r="U30" s="86">
        <f t="shared" si="7"/>
        <v>0.22079149976893886</v>
      </c>
      <c r="V30" s="87">
        <f>分析係数表!D33</f>
        <v>5.4176072234762979E-2</v>
      </c>
      <c r="W30" s="88">
        <f t="shared" si="8"/>
        <v>0</v>
      </c>
      <c r="X30" s="76">
        <f>分析係数表!E33</f>
        <v>4.5146726862302484E-2</v>
      </c>
      <c r="Y30" s="89">
        <f t="shared" si="9"/>
        <v>0</v>
      </c>
    </row>
    <row r="31" spans="1:25" x14ac:dyDescent="0.2">
      <c r="A31" s="6" t="s">
        <v>19</v>
      </c>
      <c r="B31" s="5" t="s">
        <v>274</v>
      </c>
      <c r="C31" s="90"/>
      <c r="D31" s="76">
        <f>投入係数表!J31</f>
        <v>4.1208791208791208E-2</v>
      </c>
      <c r="E31" s="77">
        <f t="shared" si="0"/>
        <v>4.1208791208791204</v>
      </c>
      <c r="F31" s="76">
        <f>分析係数表!C34</f>
        <v>0.2053323853537149</v>
      </c>
      <c r="G31" s="77">
        <f t="shared" si="1"/>
        <v>0.84614993964442942</v>
      </c>
      <c r="H31" s="77">
        <v>0.88009952679104286</v>
      </c>
      <c r="I31" s="77">
        <f t="shared" si="2"/>
        <v>0.88009952679104286</v>
      </c>
      <c r="J31" s="76">
        <f>分析係数表!G34</f>
        <v>0.42520016856300041</v>
      </c>
      <c r="K31" s="78">
        <f t="shared" si="3"/>
        <v>0.37421846714376833</v>
      </c>
      <c r="L31" s="79"/>
      <c r="M31" s="80"/>
      <c r="N31" s="81">
        <f>分析係数表!H34</f>
        <v>0.14534734023379164</v>
      </c>
      <c r="O31" s="82">
        <f t="shared" si="4"/>
        <v>1.0473410607755305</v>
      </c>
      <c r="P31" s="76">
        <f>分析係数表!C34</f>
        <v>0.2053323853537149</v>
      </c>
      <c r="Q31" s="82">
        <f t="shared" si="5"/>
        <v>0.21505303828792977</v>
      </c>
      <c r="R31" s="83">
        <v>0.22850665692732997</v>
      </c>
      <c r="S31" s="84">
        <f t="shared" si="6"/>
        <v>1.1086061837183729</v>
      </c>
      <c r="T31" s="85">
        <f>分析係数表!F34</f>
        <v>0.70143278550358201</v>
      </c>
      <c r="U31" s="86">
        <f t="shared" si="7"/>
        <v>0.77761272347207411</v>
      </c>
      <c r="V31" s="87">
        <f>分析係数表!D34</f>
        <v>0.41908975979772439</v>
      </c>
      <c r="W31" s="88">
        <f t="shared" si="8"/>
        <v>0</v>
      </c>
      <c r="X31" s="76">
        <f>分析係数表!E34</f>
        <v>0.33775811209439527</v>
      </c>
      <c r="Y31" s="89">
        <f t="shared" si="9"/>
        <v>0</v>
      </c>
    </row>
    <row r="32" spans="1:25" x14ac:dyDescent="0.2">
      <c r="A32" s="6" t="s">
        <v>20</v>
      </c>
      <c r="B32" s="5" t="s">
        <v>37</v>
      </c>
      <c r="C32" s="90"/>
      <c r="D32" s="76">
        <f>投入係数表!J32</f>
        <v>5.4945054945054949E-3</v>
      </c>
      <c r="E32" s="77">
        <f t="shared" si="0"/>
        <v>0.5494505494505495</v>
      </c>
      <c r="F32" s="76">
        <f>分析係数表!C35</f>
        <v>4.5295002507103499E-2</v>
      </c>
      <c r="G32" s="77">
        <f t="shared" si="1"/>
        <v>2.4887364014892034E-2</v>
      </c>
      <c r="H32" s="77">
        <v>3.1015416398961236E-2</v>
      </c>
      <c r="I32" s="77">
        <f t="shared" si="2"/>
        <v>3.1015416398961236E-2</v>
      </c>
      <c r="J32" s="76">
        <f>分析係数表!G35</f>
        <v>0.3217993079584775</v>
      </c>
      <c r="K32" s="78">
        <f t="shared" si="3"/>
        <v>9.9807395332297405E-3</v>
      </c>
      <c r="L32" s="79"/>
      <c r="M32" s="80"/>
      <c r="N32" s="81">
        <f>分析係数表!H35</f>
        <v>5.6027601833256092E-2</v>
      </c>
      <c r="O32" s="82">
        <f t="shared" si="4"/>
        <v>0.403722612621356</v>
      </c>
      <c r="P32" s="76">
        <f>分析係数表!C35</f>
        <v>4.5295002507103499E-2</v>
      </c>
      <c r="Q32" s="82">
        <f t="shared" si="5"/>
        <v>1.8286616750858693E-2</v>
      </c>
      <c r="R32" s="83">
        <v>2.3427015457554157E-2</v>
      </c>
      <c r="S32" s="84">
        <f t="shared" si="6"/>
        <v>5.4442431856515393E-2</v>
      </c>
      <c r="T32" s="85">
        <f>分析係数表!F35</f>
        <v>0.66089965397923878</v>
      </c>
      <c r="U32" s="86">
        <f t="shared" si="7"/>
        <v>3.5980984375759306E-2</v>
      </c>
      <c r="V32" s="87">
        <f>分析係数表!D35</f>
        <v>0.27335640138408307</v>
      </c>
      <c r="W32" s="88">
        <f t="shared" si="8"/>
        <v>0</v>
      </c>
      <c r="X32" s="76">
        <f>分析係数表!E35</f>
        <v>0.23875432525951557</v>
      </c>
      <c r="Y32" s="89">
        <f t="shared" si="9"/>
        <v>0</v>
      </c>
    </row>
    <row r="33" spans="1:25" x14ac:dyDescent="0.2">
      <c r="A33" s="6" t="s">
        <v>21</v>
      </c>
      <c r="B33" s="5" t="s">
        <v>38</v>
      </c>
      <c r="C33" s="90"/>
      <c r="D33" s="76">
        <f>投入係数表!J33</f>
        <v>2.7472527472527475E-3</v>
      </c>
      <c r="E33" s="77">
        <f t="shared" si="0"/>
        <v>0.27472527472527475</v>
      </c>
      <c r="F33" s="76">
        <f>分析係数表!C36</f>
        <v>0.81690507152145642</v>
      </c>
      <c r="G33" s="77">
        <f t="shared" si="1"/>
        <v>0.22442447019820233</v>
      </c>
      <c r="H33" s="77">
        <v>0.26714178864212507</v>
      </c>
      <c r="I33" s="77">
        <f t="shared" si="2"/>
        <v>0.26714178864212507</v>
      </c>
      <c r="J33" s="76">
        <f>分析係数表!G36</f>
        <v>2.4669743752984245E-3</v>
      </c>
      <c r="K33" s="78">
        <f t="shared" si="3"/>
        <v>6.5903194715151024E-4</v>
      </c>
      <c r="L33" s="79"/>
      <c r="M33" s="80"/>
      <c r="N33" s="81">
        <f>分析係数表!H36</f>
        <v>0.1886168185797415</v>
      </c>
      <c r="O33" s="82">
        <f t="shared" si="4"/>
        <v>1.3591314332526394</v>
      </c>
      <c r="P33" s="76">
        <f>分析係数表!C36</f>
        <v>0.81690507152145642</v>
      </c>
      <c r="Q33" s="82">
        <f t="shared" si="5"/>
        <v>1.1102813606883071</v>
      </c>
      <c r="R33" s="83">
        <v>1.1342814684657714</v>
      </c>
      <c r="S33" s="84">
        <f t="shared" si="6"/>
        <v>1.4014232571078964</v>
      </c>
      <c r="T33" s="85">
        <f>分析係数表!F36</f>
        <v>0.90092312589527301</v>
      </c>
      <c r="U33" s="86">
        <f t="shared" si="7"/>
        <v>1.262574621495981</v>
      </c>
      <c r="V33" s="87">
        <f>分析係数表!D36</f>
        <v>6.6051249403151361E-3</v>
      </c>
      <c r="W33" s="88">
        <f t="shared" si="8"/>
        <v>0</v>
      </c>
      <c r="X33" s="76">
        <f>分析係数表!E36</f>
        <v>5.0931083877128764E-3</v>
      </c>
      <c r="Y33" s="89">
        <f t="shared" si="9"/>
        <v>0</v>
      </c>
    </row>
    <row r="34" spans="1:25" x14ac:dyDescent="0.2">
      <c r="A34" s="6" t="s">
        <v>22</v>
      </c>
      <c r="B34" s="5" t="s">
        <v>377</v>
      </c>
      <c r="C34" s="90"/>
      <c r="D34" s="76">
        <f>投入係数表!J34</f>
        <v>2.197802197802198E-2</v>
      </c>
      <c r="E34" s="77">
        <f t="shared" si="0"/>
        <v>2.197802197802198</v>
      </c>
      <c r="F34" s="76">
        <f>分析係数表!C37</f>
        <v>0.29905561385099688</v>
      </c>
      <c r="G34" s="77">
        <f t="shared" si="1"/>
        <v>0.65726508538680639</v>
      </c>
      <c r="H34" s="77">
        <v>0.72290201353079897</v>
      </c>
      <c r="I34" s="77">
        <f t="shared" si="2"/>
        <v>0.72290201353079897</v>
      </c>
      <c r="J34" s="76">
        <f>分析係数表!G37</f>
        <v>0.52083333333333337</v>
      </c>
      <c r="K34" s="78">
        <f t="shared" si="3"/>
        <v>0.37651146538062447</v>
      </c>
      <c r="L34" s="79"/>
      <c r="M34" s="80"/>
      <c r="N34" s="81">
        <f>分析係数表!H37</f>
        <v>4.2677274833925534E-2</v>
      </c>
      <c r="O34" s="82">
        <f t="shared" si="4"/>
        <v>0.30752308383267346</v>
      </c>
      <c r="P34" s="76">
        <f>分析係数表!C37</f>
        <v>0.29905561385099688</v>
      </c>
      <c r="Q34" s="82">
        <f t="shared" si="5"/>
        <v>9.1966504608931743E-2</v>
      </c>
      <c r="R34" s="83">
        <v>0.10798050172157404</v>
      </c>
      <c r="S34" s="84">
        <f t="shared" si="6"/>
        <v>0.830882515252373</v>
      </c>
      <c r="T34" s="85">
        <f>分析係数表!F37</f>
        <v>0.73171768707482998</v>
      </c>
      <c r="U34" s="86">
        <f t="shared" si="7"/>
        <v>0.60797143229138351</v>
      </c>
      <c r="V34" s="87">
        <f>分析係数表!D37</f>
        <v>0.14753401360544219</v>
      </c>
      <c r="W34" s="88">
        <f t="shared" si="8"/>
        <v>0</v>
      </c>
      <c r="X34" s="76">
        <f>分析係数表!E37</f>
        <v>0.141156462585034</v>
      </c>
      <c r="Y34" s="89">
        <f t="shared" si="9"/>
        <v>0</v>
      </c>
    </row>
    <row r="35" spans="1:25" x14ac:dyDescent="0.2">
      <c r="A35" s="6" t="s">
        <v>23</v>
      </c>
      <c r="B35" s="5" t="s">
        <v>193</v>
      </c>
      <c r="C35" s="90"/>
      <c r="D35" s="76">
        <f>投入係数表!J35</f>
        <v>1.3736263736263736E-2</v>
      </c>
      <c r="E35" s="77">
        <f t="shared" si="0"/>
        <v>1.3736263736263736</v>
      </c>
      <c r="F35" s="76">
        <f>分析係数表!C38</f>
        <v>4.4463264874020636E-3</v>
      </c>
      <c r="G35" s="77">
        <f t="shared" si="1"/>
        <v>6.1075913288489887E-3</v>
      </c>
      <c r="H35" s="77">
        <v>6.585193701371941E-3</v>
      </c>
      <c r="I35" s="77">
        <f t="shared" si="2"/>
        <v>6.585193701371941E-3</v>
      </c>
      <c r="J35" s="76">
        <f>分析係数表!G38</f>
        <v>0.34146341463414637</v>
      </c>
      <c r="K35" s="78">
        <f t="shared" si="3"/>
        <v>2.2486027272977361E-3</v>
      </c>
      <c r="L35" s="79"/>
      <c r="M35" s="80"/>
      <c r="N35" s="81">
        <f>分析係数表!H38</f>
        <v>3.8918069931510375E-2</v>
      </c>
      <c r="O35" s="82">
        <f t="shared" si="4"/>
        <v>0.28043507765495385</v>
      </c>
      <c r="P35" s="76">
        <f>分析係数表!C38</f>
        <v>4.4463264874020636E-3</v>
      </c>
      <c r="Q35" s="82">
        <f t="shared" si="5"/>
        <v>1.2469059137738758E-3</v>
      </c>
      <c r="R35" s="83">
        <v>1.3966881573347098E-3</v>
      </c>
      <c r="S35" s="84">
        <f t="shared" si="6"/>
        <v>7.9818818587066506E-3</v>
      </c>
      <c r="T35" s="85">
        <f>分析係数表!F38</f>
        <v>0.56097560975609762</v>
      </c>
      <c r="U35" s="86">
        <f t="shared" si="7"/>
        <v>4.4776410426890971E-3</v>
      </c>
      <c r="V35" s="87">
        <f>分析係数表!D38</f>
        <v>0.87804878048780488</v>
      </c>
      <c r="W35" s="88">
        <f t="shared" si="8"/>
        <v>0</v>
      </c>
      <c r="X35" s="76">
        <f>分析係数表!E38</f>
        <v>0.68292682926829273</v>
      </c>
      <c r="Y35" s="89">
        <f t="shared" si="9"/>
        <v>0</v>
      </c>
    </row>
    <row r="36" spans="1:25" x14ac:dyDescent="0.2">
      <c r="A36" s="6" t="s">
        <v>24</v>
      </c>
      <c r="B36" s="5" t="s">
        <v>39</v>
      </c>
      <c r="C36" s="90"/>
      <c r="D36" s="76">
        <f>投入係数表!J36</f>
        <v>0</v>
      </c>
      <c r="E36" s="77">
        <f t="shared" si="0"/>
        <v>0</v>
      </c>
      <c r="F36" s="76">
        <f>分析係数表!C39</f>
        <v>1</v>
      </c>
      <c r="G36" s="77">
        <f t="shared" si="1"/>
        <v>0</v>
      </c>
      <c r="H36" s="77">
        <v>3.4204059467853563E-3</v>
      </c>
      <c r="I36" s="77">
        <f t="shared" si="2"/>
        <v>3.4204059467853563E-3</v>
      </c>
      <c r="J36" s="76">
        <f>分析係数表!G39</f>
        <v>0.35427190863167141</v>
      </c>
      <c r="K36" s="78">
        <f t="shared" si="3"/>
        <v>1.2117537430627672E-3</v>
      </c>
      <c r="L36" s="79"/>
      <c r="M36" s="80"/>
      <c r="N36" s="81">
        <f>分析係数表!H39</f>
        <v>3.437355167619342E-3</v>
      </c>
      <c r="O36" s="82">
        <f t="shared" si="4"/>
        <v>2.476882756661352E-2</v>
      </c>
      <c r="P36" s="76">
        <f>分析係数表!C39</f>
        <v>1</v>
      </c>
      <c r="Q36" s="82">
        <f t="shared" si="5"/>
        <v>2.476882756661352E-2</v>
      </c>
      <c r="R36" s="83">
        <v>2.6445488553388647E-2</v>
      </c>
      <c r="S36" s="84">
        <f t="shared" si="6"/>
        <v>2.9865894500174003E-2</v>
      </c>
      <c r="T36" s="85">
        <f>分析係数表!F39</f>
        <v>0.7050296507797057</v>
      </c>
      <c r="U36" s="86">
        <f t="shared" si="7"/>
        <v>2.1056341169681209E-2</v>
      </c>
      <c r="V36" s="87">
        <f>分析係数表!D39</f>
        <v>5.7324840764331211E-2</v>
      </c>
      <c r="W36" s="88">
        <f t="shared" si="8"/>
        <v>0</v>
      </c>
      <c r="X36" s="76">
        <f>分析係数表!E39</f>
        <v>7.26993191302438E-2</v>
      </c>
      <c r="Y36" s="89">
        <f t="shared" si="9"/>
        <v>0</v>
      </c>
    </row>
    <row r="37" spans="1:25" x14ac:dyDescent="0.2">
      <c r="A37" s="6" t="s">
        <v>25</v>
      </c>
      <c r="B37" s="5" t="s">
        <v>40</v>
      </c>
      <c r="C37" s="90"/>
      <c r="D37" s="76">
        <f>投入係数表!J37</f>
        <v>0</v>
      </c>
      <c r="E37" s="77">
        <f t="shared" si="0"/>
        <v>0</v>
      </c>
      <c r="F37" s="76">
        <f>分析係数表!C40</f>
        <v>0.83920615633859863</v>
      </c>
      <c r="G37" s="77">
        <f t="shared" si="1"/>
        <v>0</v>
      </c>
      <c r="H37" s="77">
        <v>4.0094932741071177E-4</v>
      </c>
      <c r="I37" s="77">
        <f t="shared" si="2"/>
        <v>4.0094932741071177E-4</v>
      </c>
      <c r="J37" s="76">
        <f>分析係数表!G40</f>
        <v>0.51760656605771782</v>
      </c>
      <c r="K37" s="78">
        <f t="shared" si="3"/>
        <v>2.075340045242101E-4</v>
      </c>
      <c r="L37" s="79"/>
      <c r="M37" s="80"/>
      <c r="N37" s="81">
        <f>分析係数表!H40</f>
        <v>3.2622689118904168E-2</v>
      </c>
      <c r="O37" s="82">
        <f t="shared" si="4"/>
        <v>0.23507194402171785</v>
      </c>
      <c r="P37" s="76">
        <f>分析係数表!C40</f>
        <v>0.83920615633859863</v>
      </c>
      <c r="Q37" s="82">
        <f t="shared" si="5"/>
        <v>0.19727382260550805</v>
      </c>
      <c r="R37" s="83">
        <v>0.19737896208041991</v>
      </c>
      <c r="S37" s="84">
        <f t="shared" si="6"/>
        <v>0.19777991140783063</v>
      </c>
      <c r="T37" s="85">
        <f>分析係数表!F40</f>
        <v>0.71604447974583008</v>
      </c>
      <c r="U37" s="86">
        <f t="shared" si="7"/>
        <v>0.14161921376819644</v>
      </c>
      <c r="V37" s="87">
        <f>分析係数表!D40</f>
        <v>0.10193275086047128</v>
      </c>
      <c r="W37" s="88">
        <f t="shared" si="8"/>
        <v>0</v>
      </c>
      <c r="X37" s="76">
        <f>分析係数表!E40</f>
        <v>6.4469155414350013E-2</v>
      </c>
      <c r="Y37" s="89">
        <f t="shared" si="9"/>
        <v>0</v>
      </c>
    </row>
    <row r="38" spans="1:25" x14ac:dyDescent="0.2">
      <c r="A38" s="6" t="s">
        <v>26</v>
      </c>
      <c r="B38" s="5" t="s">
        <v>276</v>
      </c>
      <c r="C38" s="90"/>
      <c r="D38" s="76">
        <f>投入係数表!J38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0.33535322716594712</v>
      </c>
      <c r="P38" s="76">
        <f>分析係数表!C41</f>
        <v>0.78804261408809029</v>
      </c>
      <c r="Q38" s="82">
        <f t="shared" si="5"/>
        <v>0.26427263377873017</v>
      </c>
      <c r="R38" s="83">
        <v>0.2686862570494668</v>
      </c>
      <c r="S38" s="84">
        <f t="shared" si="6"/>
        <v>0.2686862570494668</v>
      </c>
      <c r="T38" s="85">
        <f>分析係数表!F41</f>
        <v>0.55067630164906434</v>
      </c>
      <c r="U38" s="86">
        <f t="shared" si="7"/>
        <v>0.14795915433593021</v>
      </c>
      <c r="V38" s="87">
        <f>分析係数表!D41</f>
        <v>0.13461182138224939</v>
      </c>
      <c r="W38" s="88">
        <f t="shared" si="8"/>
        <v>0</v>
      </c>
      <c r="X38" s="76">
        <f>分析係数表!E41</f>
        <v>0.12840466926070038</v>
      </c>
      <c r="Y38" s="89">
        <f t="shared" si="9"/>
        <v>0</v>
      </c>
    </row>
    <row r="39" spans="1:25" x14ac:dyDescent="0.2">
      <c r="A39" s="6" t="s">
        <v>51</v>
      </c>
      <c r="B39" s="5" t="s">
        <v>367</v>
      </c>
      <c r="C39" s="90"/>
      <c r="D39" s="76">
        <f>投入係数表!J39</f>
        <v>2.7472527472527475E-3</v>
      </c>
      <c r="E39" s="77">
        <f>$C$12*D39</f>
        <v>0.27472527472527475</v>
      </c>
      <c r="F39" s="76">
        <f>分析係数表!C42</f>
        <v>0</v>
      </c>
      <c r="G39" s="77">
        <f>E39*F39</f>
        <v>0</v>
      </c>
      <c r="H39" s="77">
        <v>0</v>
      </c>
      <c r="I39" s="77">
        <f>C39+H39</f>
        <v>0</v>
      </c>
      <c r="J39" s="76">
        <f>分析係数表!G42</f>
        <v>0</v>
      </c>
      <c r="K39" s="78">
        <f>I39*J39</f>
        <v>0</v>
      </c>
      <c r="L39" s="79"/>
      <c r="M39" s="80"/>
      <c r="N39" s="81">
        <f>分析係数表!H42</f>
        <v>1.0968638961841495E-2</v>
      </c>
      <c r="O39" s="82">
        <f t="shared" si="4"/>
        <v>7.9037607066497068E-2</v>
      </c>
      <c r="P39" s="76">
        <f>分析係数表!C42</f>
        <v>0</v>
      </c>
      <c r="Q39" s="82">
        <f>O39*P39</f>
        <v>0</v>
      </c>
      <c r="R39" s="83">
        <v>0</v>
      </c>
      <c r="S39" s="84">
        <f>I39+R39</f>
        <v>0</v>
      </c>
      <c r="T39" s="85">
        <f>分析係数表!F42</f>
        <v>0</v>
      </c>
      <c r="U39" s="86">
        <f t="shared" si="7"/>
        <v>0</v>
      </c>
      <c r="V39" s="87">
        <f>分析係数表!D42</f>
        <v>0</v>
      </c>
      <c r="W39" s="88">
        <f t="shared" si="8"/>
        <v>0</v>
      </c>
      <c r="X39" s="76">
        <f>分析係数表!E42</f>
        <v>0</v>
      </c>
      <c r="Y39" s="89">
        <f t="shared" si="9"/>
        <v>0</v>
      </c>
    </row>
    <row r="40" spans="1:25" x14ac:dyDescent="0.2">
      <c r="A40" s="6" t="s">
        <v>194</v>
      </c>
      <c r="B40" s="5" t="s">
        <v>41</v>
      </c>
      <c r="C40" s="90"/>
      <c r="D40" s="76">
        <f>投入係数表!J40</f>
        <v>4.6703296703296704E-2</v>
      </c>
      <c r="E40" s="77">
        <f>$C$12*D40</f>
        <v>4.6703296703296706</v>
      </c>
      <c r="F40" s="76">
        <f>分析係数表!C43</f>
        <v>0.20173745173745172</v>
      </c>
      <c r="G40" s="77">
        <f>E40*F40</f>
        <v>0.94218040646612078</v>
      </c>
      <c r="H40" s="77">
        <v>1.0610262437997486</v>
      </c>
      <c r="I40" s="77">
        <f>C40+H40</f>
        <v>1.0610262437997486</v>
      </c>
      <c r="J40" s="76">
        <f>分析係数表!G43</f>
        <v>0.40060929169840059</v>
      </c>
      <c r="K40" s="78">
        <f>I40*J40</f>
        <v>0.4250569720020318</v>
      </c>
      <c r="L40" s="79"/>
      <c r="M40" s="80"/>
      <c r="N40" s="81">
        <f>分析係数表!H43</f>
        <v>3.0614346773778257E-2</v>
      </c>
      <c r="O40" s="82">
        <f t="shared" si="4"/>
        <v>0.22060026948841555</v>
      </c>
      <c r="P40" s="76">
        <f>分析係数表!C43</f>
        <v>0.20173745173745172</v>
      </c>
      <c r="Q40" s="82">
        <f>O40*P40</f>
        <v>4.4503336219188075E-2</v>
      </c>
      <c r="R40" s="83">
        <v>7.2018994852690907E-2</v>
      </c>
      <c r="S40" s="84">
        <f>I40+R40</f>
        <v>1.1330452386524394</v>
      </c>
      <c r="T40" s="85">
        <f>分析係数表!F43</f>
        <v>0.64280274181264285</v>
      </c>
      <c r="U40" s="86">
        <f t="shared" si="7"/>
        <v>0.72832458600354832</v>
      </c>
      <c r="V40" s="87">
        <f>分析係数表!D43</f>
        <v>0.46991622239146991</v>
      </c>
      <c r="W40" s="88">
        <f t="shared" si="8"/>
        <v>1</v>
      </c>
      <c r="X40" s="76">
        <f>分析係数表!E43</f>
        <v>0.30083777608530082</v>
      </c>
      <c r="Y40" s="89">
        <f t="shared" si="9"/>
        <v>0</v>
      </c>
    </row>
    <row r="41" spans="1:25" x14ac:dyDescent="0.2">
      <c r="A41" s="6" t="s">
        <v>340</v>
      </c>
      <c r="B41" s="5" t="s">
        <v>42</v>
      </c>
      <c r="C41" s="90"/>
      <c r="D41" s="76">
        <f>投入係数表!J41</f>
        <v>0</v>
      </c>
      <c r="E41" s="77">
        <f>$C$12*D41</f>
        <v>0</v>
      </c>
      <c r="F41" s="76">
        <f>分析係数表!C44</f>
        <v>0.27638971906754328</v>
      </c>
      <c r="G41" s="77">
        <f>E41*F41</f>
        <v>0</v>
      </c>
      <c r="H41" s="77">
        <v>6.644500704659301E-4</v>
      </c>
      <c r="I41" s="77">
        <f>C41+H41</f>
        <v>6.644500704659301E-4</v>
      </c>
      <c r="J41" s="76">
        <f>分析係数表!G44</f>
        <v>0.27192982456140352</v>
      </c>
      <c r="K41" s="78">
        <f>I41*J41</f>
        <v>1.8068379109161258E-4</v>
      </c>
      <c r="L41" s="79"/>
      <c r="M41" s="80"/>
      <c r="N41" s="81">
        <f>分析係数表!H44</f>
        <v>9.8074051186981828E-2</v>
      </c>
      <c r="O41" s="82">
        <f t="shared" si="4"/>
        <v>0.70670010637626146</v>
      </c>
      <c r="P41" s="76">
        <f>分析係数表!C44</f>
        <v>0.27638971906754328</v>
      </c>
      <c r="Q41" s="82">
        <f>O41*P41</f>
        <v>0.19532464386633785</v>
      </c>
      <c r="R41" s="83">
        <v>0.19746818150154474</v>
      </c>
      <c r="S41" s="84">
        <f>I41+R41</f>
        <v>0.19813263157201066</v>
      </c>
      <c r="T41" s="85">
        <f>分析係数表!F44</f>
        <v>0.48268106162843005</v>
      </c>
      <c r="U41" s="86">
        <f t="shared" si="7"/>
        <v>9.5634868950412705E-2</v>
      </c>
      <c r="V41" s="87">
        <f>分析係数表!D44</f>
        <v>0.23571749887539362</v>
      </c>
      <c r="W41" s="88">
        <f t="shared" si="8"/>
        <v>0</v>
      </c>
      <c r="X41" s="76">
        <f>分析係数表!E44</f>
        <v>0.16711650922177237</v>
      </c>
      <c r="Y41" s="89">
        <f t="shared" si="9"/>
        <v>0</v>
      </c>
    </row>
    <row r="42" spans="1:25" x14ac:dyDescent="0.2">
      <c r="A42" s="6" t="s">
        <v>341</v>
      </c>
      <c r="B42" s="5" t="s">
        <v>278</v>
      </c>
      <c r="C42" s="90"/>
      <c r="D42" s="76">
        <f>投入係数表!J42</f>
        <v>0</v>
      </c>
      <c r="E42" s="77">
        <f>$C$12*D42</f>
        <v>0</v>
      </c>
      <c r="F42" s="76">
        <f>分析係数表!C45</f>
        <v>1</v>
      </c>
      <c r="G42" s="77">
        <f>E42*F42</f>
        <v>0</v>
      </c>
      <c r="H42" s="77">
        <v>3.1060226810594618E-3</v>
      </c>
      <c r="I42" s="77">
        <f>C42+H42</f>
        <v>3.1060226810594618E-3</v>
      </c>
      <c r="J42" s="76">
        <f>分析係数表!G45</f>
        <v>0</v>
      </c>
      <c r="K42" s="78">
        <f>I42*J42</f>
        <v>0</v>
      </c>
      <c r="L42" s="79"/>
      <c r="M42" s="80"/>
      <c r="N42" s="81">
        <f>分析係数表!H45</f>
        <v>0</v>
      </c>
      <c r="O42" s="82">
        <f t="shared" si="4"/>
        <v>0</v>
      </c>
      <c r="P42" s="76">
        <f>分析係数表!C45</f>
        <v>1</v>
      </c>
      <c r="Q42" s="82">
        <f>O42*P42</f>
        <v>0</v>
      </c>
      <c r="R42" s="83">
        <v>1.2876306003129609E-3</v>
      </c>
      <c r="S42" s="84">
        <f>I42+R42</f>
        <v>4.3936532813724227E-3</v>
      </c>
      <c r="T42" s="85">
        <f>分析係数表!F45</f>
        <v>0</v>
      </c>
      <c r="U42" s="86">
        <f t="shared" si="7"/>
        <v>0</v>
      </c>
      <c r="V42" s="87">
        <f>分析係数表!D45</f>
        <v>0</v>
      </c>
      <c r="W42" s="88">
        <f t="shared" si="8"/>
        <v>0</v>
      </c>
      <c r="X42" s="76">
        <f>分析係数表!E45</f>
        <v>0</v>
      </c>
      <c r="Y42" s="89">
        <f t="shared" si="9"/>
        <v>0</v>
      </c>
    </row>
    <row r="43" spans="1:25" x14ac:dyDescent="0.2">
      <c r="A43" s="6" t="s">
        <v>342</v>
      </c>
      <c r="B43" s="5" t="s">
        <v>279</v>
      </c>
      <c r="C43" s="90"/>
      <c r="D43" s="76">
        <f>投入係数表!J43</f>
        <v>2.7472527472527475E-3</v>
      </c>
      <c r="E43" s="77">
        <f>$C$12*D43</f>
        <v>0.27472527472527475</v>
      </c>
      <c r="F43" s="76">
        <f>分析係数表!C46</f>
        <v>5.367793240556662E-2</v>
      </c>
      <c r="G43" s="77">
        <f>E43*F43</f>
        <v>1.4746684726804017E-2</v>
      </c>
      <c r="H43" s="77">
        <v>1.7590659154896118E-2</v>
      </c>
      <c r="I43" s="77">
        <f>C43+H43</f>
        <v>1.7590659154896118E-2</v>
      </c>
      <c r="J43" s="76">
        <f>分析係数表!G46</f>
        <v>9.2592592592592587E-3</v>
      </c>
      <c r="K43" s="78">
        <f>I43*J43</f>
        <v>1.6287647365644553E-4</v>
      </c>
      <c r="L43" s="79"/>
      <c r="M43" s="80"/>
      <c r="N43" s="81">
        <f>分析係数表!H46</f>
        <v>2.0456769143622225E-2</v>
      </c>
      <c r="O43" s="82">
        <f t="shared" si="4"/>
        <v>0.14740699252190592</v>
      </c>
      <c r="P43" s="76">
        <f>分析係数表!C46</f>
        <v>5.367793240556662E-2</v>
      </c>
      <c r="Q43" s="82">
        <f>O43*P43</f>
        <v>7.9125025806987305E-3</v>
      </c>
      <c r="R43" s="83">
        <v>8.6228279319863557E-3</v>
      </c>
      <c r="S43" s="84">
        <f>I43+R43</f>
        <v>2.6213487086882474E-2</v>
      </c>
      <c r="T43" s="85">
        <f>分析係数表!F46</f>
        <v>0.30555555555555558</v>
      </c>
      <c r="U43" s="86">
        <f t="shared" si="7"/>
        <v>8.0096766098807573E-3</v>
      </c>
      <c r="V43" s="87">
        <f>分析係数表!D46</f>
        <v>2.7777777777777776E-2</v>
      </c>
      <c r="W43" s="88">
        <f t="shared" si="8"/>
        <v>0</v>
      </c>
      <c r="X43" s="76">
        <f>分析係数表!E46</f>
        <v>8.3333333333333329E-2</v>
      </c>
      <c r="Y43" s="89">
        <f t="shared" si="9"/>
        <v>0</v>
      </c>
    </row>
    <row r="44" spans="1:25" x14ac:dyDescent="0.2">
      <c r="A44" s="192">
        <v>40</v>
      </c>
      <c r="B44" s="14" t="s">
        <v>150</v>
      </c>
      <c r="C44" s="197">
        <f>SUM(C5:C43)</f>
        <v>100</v>
      </c>
      <c r="D44" s="92">
        <f>投入係数表!J44</f>
        <v>0.68406593406593408</v>
      </c>
      <c r="E44" s="91">
        <f>SUM(E5:E43)</f>
        <v>68.406593406593402</v>
      </c>
      <c r="F44" s="92">
        <f>分析係数表!C47</f>
        <v>0.43100924499229587</v>
      </c>
      <c r="G44" s="91">
        <f>SUM(G5:G43)</f>
        <v>6.9271631577991535</v>
      </c>
      <c r="H44" s="91">
        <f>SUM(H5:H43)</f>
        <v>7.7777830772306373</v>
      </c>
      <c r="I44" s="91">
        <f>SUM(I5:I43)</f>
        <v>107.77778307723062</v>
      </c>
      <c r="J44" s="92">
        <f>分析係数表!G47</f>
        <v>0.27411589384994556</v>
      </c>
      <c r="K44" s="93">
        <f>SUM(K5:K43)</f>
        <v>11.492473224643071</v>
      </c>
      <c r="L44" s="94">
        <f>最終需要_まとめ!$L$33</f>
        <v>0.627</v>
      </c>
      <c r="M44" s="91">
        <f>K44*L44</f>
        <v>7.2057807118512054</v>
      </c>
      <c r="N44" s="95">
        <f>分析係数表!H47</f>
        <v>1</v>
      </c>
      <c r="O44" s="91">
        <f>SUM(O5:O43)</f>
        <v>7.2057807118512063</v>
      </c>
      <c r="P44" s="92">
        <f>分析係数表!C47</f>
        <v>0.43100924499229587</v>
      </c>
      <c r="Q44" s="96">
        <f>SUM(Q5:Q43)</f>
        <v>2.8981713188558218</v>
      </c>
      <c r="R44" s="91">
        <f>SUM(R5:R43)</f>
        <v>3.1460499977544991</v>
      </c>
      <c r="S44" s="97">
        <f>SUM(S5:S43)</f>
        <v>110.92383307498515</v>
      </c>
      <c r="T44" s="98">
        <f>分析係数表!F47</f>
        <v>0.60561987734280964</v>
      </c>
      <c r="U44" s="99">
        <f>SUM(U5:U43)</f>
        <v>36.219593173500584</v>
      </c>
      <c r="V44" s="100">
        <f>分析係数表!D47</f>
        <v>0.12179744368659369</v>
      </c>
      <c r="W44" s="101">
        <f>SUM(W5:W43)</f>
        <v>16</v>
      </c>
      <c r="X44" s="92">
        <f>分析係数表!E47</f>
        <v>9.5847423625838257E-2</v>
      </c>
      <c r="Y44" s="102">
        <f>SUM(Y5:Y43)</f>
        <v>12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302</v>
      </c>
      <c r="S2" s="3" t="s">
        <v>152</v>
      </c>
      <c r="U2" s="64" t="s">
        <v>209</v>
      </c>
      <c r="W2" s="3" t="s">
        <v>130</v>
      </c>
      <c r="Y2" s="3" t="s">
        <v>153</v>
      </c>
    </row>
    <row r="3" spans="1:25" ht="44" x14ac:dyDescent="0.2">
      <c r="B3" s="65"/>
      <c r="C3" s="66" t="s">
        <v>227</v>
      </c>
      <c r="D3" s="66" t="s">
        <v>243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投入係数表!K5</f>
        <v>0</v>
      </c>
      <c r="E5" s="110">
        <f t="shared" ref="E5:E38" si="0">$C$13*D5</f>
        <v>0</v>
      </c>
      <c r="F5" s="76">
        <f>分析係数表!C8</f>
        <v>0.30496453900709219</v>
      </c>
      <c r="G5" s="110">
        <f t="shared" ref="G5:G38" si="1">E5*F5</f>
        <v>0</v>
      </c>
      <c r="H5" s="110">
        <f t="array" ref="H5:H43">MMULT(逆行列係数!C5:AO43,'9'!G5:G43)</f>
        <v>0</v>
      </c>
      <c r="I5" s="110">
        <f t="shared" ref="I5:I38" si="2">C5+H5</f>
        <v>0</v>
      </c>
      <c r="J5" s="107">
        <f>分析係数表!G8</f>
        <v>0.12049861495844875</v>
      </c>
      <c r="K5" s="111">
        <f t="shared" ref="K5:K38" si="3">I5*J5</f>
        <v>0</v>
      </c>
      <c r="L5" s="79" t="s">
        <v>182</v>
      </c>
      <c r="M5" s="80" t="s">
        <v>182</v>
      </c>
      <c r="N5" s="81">
        <f>分析係数表!H8</f>
        <v>1.0415057417992687E-2</v>
      </c>
      <c r="O5" s="82">
        <f t="shared" ref="O5:O43" si="4">$M$44*N5</f>
        <v>7.2771897663842913E-2</v>
      </c>
      <c r="P5" s="76">
        <f>分析係数表!C8</f>
        <v>0.30496453900709219</v>
      </c>
      <c r="Q5" s="82">
        <f t="shared" ref="Q5:Q38" si="5">O5*P5</f>
        <v>2.2192848223725144E-2</v>
      </c>
      <c r="R5" s="83">
        <f t="array" ref="R5:R43">MMULT(逆行列係数!C5:AO43,'9'!Q5:Q43)</f>
        <v>2.4912357400057861E-2</v>
      </c>
      <c r="S5" s="84">
        <f t="shared" ref="S5:S38" si="6">I5+R5</f>
        <v>2.4912357400057861E-2</v>
      </c>
      <c r="T5" s="85">
        <f>分析係数表!F8</f>
        <v>0.45429362880886426</v>
      </c>
      <c r="U5" s="86">
        <f t="shared" ref="U5:U43" si="7">S5*T5</f>
        <v>1.1317525245455649E-2</v>
      </c>
      <c r="V5" s="87">
        <f>分析係数表!D8</f>
        <v>0.67451523545706371</v>
      </c>
      <c r="W5" s="167">
        <f t="shared" ref="W5:W43" si="8">ROUND(S5*V5,0)</f>
        <v>0</v>
      </c>
      <c r="X5" s="76">
        <f>分析係数表!E8</f>
        <v>0.3476454293628809</v>
      </c>
      <c r="Y5" s="166">
        <f t="shared" ref="Y5:Y43" si="9">ROUND(S5*X5,0)</f>
        <v>0</v>
      </c>
    </row>
    <row r="6" spans="1:25" x14ac:dyDescent="0.2">
      <c r="A6" s="6" t="s">
        <v>219</v>
      </c>
      <c r="B6" s="5" t="s">
        <v>265</v>
      </c>
      <c r="C6" s="90"/>
      <c r="D6" s="107">
        <f>投入係数表!K6</f>
        <v>0</v>
      </c>
      <c r="E6" s="110">
        <f t="shared" si="0"/>
        <v>0</v>
      </c>
      <c r="F6" s="76">
        <f>分析係数表!C9</f>
        <v>0.30769230769230771</v>
      </c>
      <c r="G6" s="110">
        <f t="shared" si="1"/>
        <v>0</v>
      </c>
      <c r="H6" s="110">
        <v>0</v>
      </c>
      <c r="I6" s="110">
        <f t="shared" si="2"/>
        <v>0</v>
      </c>
      <c r="J6" s="107">
        <f>分析係数表!G9</f>
        <v>0.27272727272727271</v>
      </c>
      <c r="K6" s="111">
        <f t="shared" si="3"/>
        <v>0</v>
      </c>
      <c r="L6" s="79"/>
      <c r="M6" s="80"/>
      <c r="N6" s="81">
        <f>分析係数表!H9</f>
        <v>5.5358154384880782E-4</v>
      </c>
      <c r="O6" s="82">
        <f t="shared" si="4"/>
        <v>3.8679747831214398E-3</v>
      </c>
      <c r="P6" s="76">
        <f>分析係数表!C9</f>
        <v>0.30769230769230771</v>
      </c>
      <c r="Q6" s="82">
        <f t="shared" si="5"/>
        <v>1.1901460871142893E-3</v>
      </c>
      <c r="R6" s="83">
        <v>1.327429570801603E-3</v>
      </c>
      <c r="S6" s="84">
        <f t="shared" si="6"/>
        <v>1.327429570801603E-3</v>
      </c>
      <c r="T6" s="85">
        <f>分析係数表!F9</f>
        <v>0.77272727272727271</v>
      </c>
      <c r="U6" s="86">
        <f t="shared" si="7"/>
        <v>1.0257410319830568E-3</v>
      </c>
      <c r="V6" s="87">
        <f>分析係数表!D9</f>
        <v>0.36363636363636365</v>
      </c>
      <c r="W6" s="167">
        <f t="shared" si="8"/>
        <v>0</v>
      </c>
      <c r="X6" s="76">
        <f>分析係数表!E9</f>
        <v>0</v>
      </c>
      <c r="Y6" s="166">
        <f t="shared" si="9"/>
        <v>0</v>
      </c>
    </row>
    <row r="7" spans="1:25" x14ac:dyDescent="0.2">
      <c r="A7" s="6" t="s">
        <v>220</v>
      </c>
      <c r="B7" s="5" t="s">
        <v>266</v>
      </c>
      <c r="C7" s="90"/>
      <c r="D7" s="107">
        <f>投入係数表!K7</f>
        <v>0</v>
      </c>
      <c r="E7" s="110">
        <f t="shared" si="0"/>
        <v>0</v>
      </c>
      <c r="F7" s="76">
        <f>分析係数表!C10</f>
        <v>0</v>
      </c>
      <c r="G7" s="110">
        <f t="shared" si="1"/>
        <v>0</v>
      </c>
      <c r="H7" s="110">
        <v>0</v>
      </c>
      <c r="I7" s="110">
        <f t="shared" si="2"/>
        <v>0</v>
      </c>
      <c r="J7" s="107">
        <f>分析係数表!G10</f>
        <v>0</v>
      </c>
      <c r="K7" s="111">
        <f t="shared" si="3"/>
        <v>0</v>
      </c>
      <c r="L7" s="79"/>
      <c r="M7" s="80"/>
      <c r="N7" s="81">
        <f>分析係数表!H10</f>
        <v>1.0685411195221176E-3</v>
      </c>
      <c r="O7" s="82">
        <f t="shared" si="4"/>
        <v>7.466090860443711E-3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107">
        <f>投入係数表!K8</f>
        <v>0.55555555555555558</v>
      </c>
      <c r="E8" s="110">
        <f t="shared" si="0"/>
        <v>55.555555555555557</v>
      </c>
      <c r="F8" s="76">
        <f>分析係数表!C11</f>
        <v>7.2833211944645093E-4</v>
      </c>
      <c r="G8" s="110">
        <f t="shared" si="1"/>
        <v>4.0462895524802832E-2</v>
      </c>
      <c r="H8" s="110">
        <v>4.04715101502073E-2</v>
      </c>
      <c r="I8" s="110">
        <f t="shared" si="2"/>
        <v>4.04715101502073E-2</v>
      </c>
      <c r="J8" s="107">
        <f>分析係数表!G11</f>
        <v>0.75</v>
      </c>
      <c r="K8" s="111">
        <f t="shared" si="3"/>
        <v>3.0353632612655473E-2</v>
      </c>
      <c r="L8" s="79"/>
      <c r="M8" s="80"/>
      <c r="N8" s="81">
        <f>分析係数表!H11</f>
        <v>-1.2873989391832741E-5</v>
      </c>
      <c r="O8" s="82">
        <f t="shared" si="4"/>
        <v>-8.9952901933056746E-5</v>
      </c>
      <c r="P8" s="76">
        <f>分析係数表!C11</f>
        <v>7.2833211944645093E-4</v>
      </c>
      <c r="Q8" s="82">
        <f t="shared" si="5"/>
        <v>-6.5515587715261977E-8</v>
      </c>
      <c r="R8" s="83">
        <v>1.5817710895395657E-4</v>
      </c>
      <c r="S8" s="84">
        <f t="shared" si="6"/>
        <v>4.062968725916126E-2</v>
      </c>
      <c r="T8" s="85">
        <f>分析係数表!F11</f>
        <v>1</v>
      </c>
      <c r="U8" s="86">
        <f t="shared" si="7"/>
        <v>4.062968725916126E-2</v>
      </c>
      <c r="V8" s="87">
        <f>分析係数表!D11</f>
        <v>0</v>
      </c>
      <c r="W8" s="167">
        <f t="shared" si="8"/>
        <v>0</v>
      </c>
      <c r="X8" s="76">
        <f>分析係数表!E11</f>
        <v>0</v>
      </c>
      <c r="Y8" s="166">
        <f t="shared" si="9"/>
        <v>0</v>
      </c>
    </row>
    <row r="9" spans="1:25" x14ac:dyDescent="0.2">
      <c r="A9" s="6" t="s">
        <v>222</v>
      </c>
      <c r="B9" s="5" t="s">
        <v>190</v>
      </c>
      <c r="C9" s="90"/>
      <c r="D9" s="107">
        <f>投入係数表!K9</f>
        <v>0</v>
      </c>
      <c r="E9" s="110">
        <f t="shared" si="0"/>
        <v>0</v>
      </c>
      <c r="F9" s="76">
        <f>分析係数表!C12</f>
        <v>4.5760430686406783E-3</v>
      </c>
      <c r="G9" s="110">
        <f t="shared" si="1"/>
        <v>0</v>
      </c>
      <c r="H9" s="110">
        <v>0</v>
      </c>
      <c r="I9" s="110">
        <f t="shared" si="2"/>
        <v>0</v>
      </c>
      <c r="J9" s="107">
        <f>分析係数表!G12</f>
        <v>0.12408759124087591</v>
      </c>
      <c r="K9" s="111">
        <f t="shared" si="3"/>
        <v>0</v>
      </c>
      <c r="L9" s="79"/>
      <c r="M9" s="80"/>
      <c r="N9" s="81">
        <f>分析係数表!H12</f>
        <v>8.1814202585097071E-2</v>
      </c>
      <c r="O9" s="82">
        <f t="shared" si="4"/>
        <v>0.57165069178457562</v>
      </c>
      <c r="P9" s="76">
        <f>分析係数表!C12</f>
        <v>4.5760430686406783E-3</v>
      </c>
      <c r="Q9" s="82">
        <f t="shared" si="5"/>
        <v>2.6158981858244558E-3</v>
      </c>
      <c r="R9" s="83">
        <v>2.7904107567606621E-3</v>
      </c>
      <c r="S9" s="84">
        <f t="shared" si="6"/>
        <v>2.7904107567606621E-3</v>
      </c>
      <c r="T9" s="85">
        <f>分析係数表!F12</f>
        <v>0.42153284671532848</v>
      </c>
      <c r="U9" s="86">
        <f t="shared" si="7"/>
        <v>1.1762497898023959E-3</v>
      </c>
      <c r="V9" s="87">
        <f>分析係数表!D12</f>
        <v>4.3795620437956206E-2</v>
      </c>
      <c r="W9" s="167">
        <f t="shared" si="8"/>
        <v>0</v>
      </c>
      <c r="X9" s="76">
        <f>分析係数表!E12</f>
        <v>3.2846715328467155E-2</v>
      </c>
      <c r="Y9" s="166">
        <f t="shared" si="9"/>
        <v>0</v>
      </c>
    </row>
    <row r="10" spans="1:25" x14ac:dyDescent="0.2">
      <c r="A10" s="6" t="s">
        <v>223</v>
      </c>
      <c r="B10" s="5" t="s">
        <v>28</v>
      </c>
      <c r="C10" s="90"/>
      <c r="D10" s="107">
        <f>投入係数表!K10</f>
        <v>0</v>
      </c>
      <c r="E10" s="110">
        <f t="shared" si="0"/>
        <v>0</v>
      </c>
      <c r="F10" s="76">
        <f>分析係数表!C13</f>
        <v>0</v>
      </c>
      <c r="G10" s="110">
        <f t="shared" si="1"/>
        <v>0</v>
      </c>
      <c r="H10" s="110">
        <v>0</v>
      </c>
      <c r="I10" s="110">
        <f t="shared" si="2"/>
        <v>0</v>
      </c>
      <c r="J10" s="107">
        <f>分析係数表!G13</f>
        <v>1</v>
      </c>
      <c r="K10" s="111">
        <f t="shared" si="3"/>
        <v>0</v>
      </c>
      <c r="L10" s="79"/>
      <c r="M10" s="80"/>
      <c r="N10" s="81">
        <f>分析係数表!H13</f>
        <v>1.2783871466089912E-2</v>
      </c>
      <c r="O10" s="82">
        <f t="shared" si="4"/>
        <v>8.9323231619525351E-2</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107">
        <f>投入係数表!K11</f>
        <v>0</v>
      </c>
      <c r="E11" s="110">
        <f t="shared" si="0"/>
        <v>0</v>
      </c>
      <c r="F11" s="76">
        <f>分析係数表!C14</f>
        <v>3.0252100840336138E-2</v>
      </c>
      <c r="G11" s="110">
        <f t="shared" si="1"/>
        <v>0</v>
      </c>
      <c r="H11" s="110">
        <v>0</v>
      </c>
      <c r="I11" s="110">
        <f t="shared" si="2"/>
        <v>0</v>
      </c>
      <c r="J11" s="107">
        <f>分析係数表!G14</f>
        <v>0.20338983050847459</v>
      </c>
      <c r="K11" s="111">
        <f t="shared" si="3"/>
        <v>0</v>
      </c>
      <c r="L11" s="79"/>
      <c r="M11" s="80"/>
      <c r="N11" s="81">
        <f>分析係数表!H14</f>
        <v>1.0556671301302847E-3</v>
      </c>
      <c r="O11" s="82">
        <f t="shared" si="4"/>
        <v>7.3761379585106533E-3</v>
      </c>
      <c r="P11" s="76">
        <f>分析係数表!C14</f>
        <v>3.0252100840336138E-2</v>
      </c>
      <c r="Q11" s="82">
        <f t="shared" si="5"/>
        <v>2.2314366933309541E-4</v>
      </c>
      <c r="R11" s="83">
        <v>5.8789011806103023E-4</v>
      </c>
      <c r="S11" s="84">
        <f t="shared" si="6"/>
        <v>5.8789011806103023E-4</v>
      </c>
      <c r="T11" s="85">
        <f>分析係数表!F14</f>
        <v>0.40677966101694918</v>
      </c>
      <c r="U11" s="86">
        <f t="shared" si="7"/>
        <v>2.391417429400801E-4</v>
      </c>
      <c r="V11" s="87">
        <f>分析係数表!D14</f>
        <v>0.16949152542372881</v>
      </c>
      <c r="W11" s="167">
        <f t="shared" si="8"/>
        <v>0</v>
      </c>
      <c r="X11" s="76">
        <f>分析係数表!E14</f>
        <v>0.11864406779661017</v>
      </c>
      <c r="Y11" s="166">
        <f t="shared" si="9"/>
        <v>0</v>
      </c>
    </row>
    <row r="12" spans="1:25" x14ac:dyDescent="0.2">
      <c r="A12" s="6" t="s">
        <v>225</v>
      </c>
      <c r="B12" s="5" t="s">
        <v>29</v>
      </c>
      <c r="C12" s="90"/>
      <c r="D12" s="107">
        <f>投入係数表!K12</f>
        <v>0</v>
      </c>
      <c r="E12" s="110">
        <f t="shared" si="0"/>
        <v>0</v>
      </c>
      <c r="F12" s="76">
        <f>分析係数表!C15</f>
        <v>0</v>
      </c>
      <c r="G12" s="110">
        <f t="shared" si="1"/>
        <v>0</v>
      </c>
      <c r="H12" s="110">
        <v>0</v>
      </c>
      <c r="I12" s="110">
        <f t="shared" si="2"/>
        <v>0</v>
      </c>
      <c r="J12" s="107">
        <f>分析係数表!G15</f>
        <v>9.6153846153846159E-2</v>
      </c>
      <c r="K12" s="111">
        <f t="shared" si="3"/>
        <v>0</v>
      </c>
      <c r="L12" s="79"/>
      <c r="M12" s="80"/>
      <c r="N12" s="81">
        <f>分析係数表!H15</f>
        <v>7.5570317730058187E-3</v>
      </c>
      <c r="O12" s="82">
        <f t="shared" si="4"/>
        <v>5.2802353434704311E-2</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75">
        <f>最終需要_まとめ!C14</f>
        <v>100</v>
      </c>
      <c r="D13" s="107">
        <f>投入係数表!K13</f>
        <v>0.1111111111111111</v>
      </c>
      <c r="E13" s="110">
        <f t="shared" si="0"/>
        <v>11.111111111111111</v>
      </c>
      <c r="F13" s="76">
        <f>分析係数表!C16</f>
        <v>1.9157088122605526E-3</v>
      </c>
      <c r="G13" s="110">
        <f t="shared" si="1"/>
        <v>2.1285653469561693E-2</v>
      </c>
      <c r="H13" s="110">
        <v>2.1290185224611631E-2</v>
      </c>
      <c r="I13" s="110">
        <f t="shared" si="2"/>
        <v>100.02129018522461</v>
      </c>
      <c r="J13" s="107">
        <f>分析係数表!G16</f>
        <v>0.1111111111111111</v>
      </c>
      <c r="K13" s="111">
        <f t="shared" si="3"/>
        <v>11.113476687247179</v>
      </c>
      <c r="L13" s="79"/>
      <c r="M13" s="80"/>
      <c r="N13" s="81">
        <f>分析係数表!H16</f>
        <v>1.5294299397497296E-2</v>
      </c>
      <c r="O13" s="82">
        <f t="shared" si="4"/>
        <v>0.10686404749647142</v>
      </c>
      <c r="P13" s="76">
        <f>分析係数表!C16</f>
        <v>1.9157088122605526E-3</v>
      </c>
      <c r="Q13" s="82">
        <f t="shared" si="5"/>
        <v>2.0472039750282054E-4</v>
      </c>
      <c r="R13" s="83">
        <v>3.0252234548589402E-4</v>
      </c>
      <c r="S13" s="84">
        <f t="shared" si="6"/>
        <v>100.02159270757011</v>
      </c>
      <c r="T13" s="85">
        <f>分析係数表!F16</f>
        <v>0.33333333333333331</v>
      </c>
      <c r="U13" s="86">
        <f t="shared" si="7"/>
        <v>33.340530902523369</v>
      </c>
      <c r="V13" s="87">
        <f>分析係数表!D16</f>
        <v>0</v>
      </c>
      <c r="W13" s="167">
        <f t="shared" si="8"/>
        <v>0</v>
      </c>
      <c r="X13" s="76">
        <f>分析係数表!E16</f>
        <v>0</v>
      </c>
      <c r="Y13" s="166">
        <f t="shared" si="9"/>
        <v>0</v>
      </c>
    </row>
    <row r="14" spans="1:25" x14ac:dyDescent="0.2">
      <c r="A14" s="6" t="s">
        <v>2</v>
      </c>
      <c r="B14" s="5" t="s">
        <v>364</v>
      </c>
      <c r="C14" s="90"/>
      <c r="D14" s="107">
        <f>投入係数表!K14</f>
        <v>0</v>
      </c>
      <c r="E14" s="110">
        <f t="shared" si="0"/>
        <v>0</v>
      </c>
      <c r="F14" s="76">
        <f>分析係数表!C17</f>
        <v>5.5194805194805241E-2</v>
      </c>
      <c r="G14" s="110">
        <f t="shared" si="1"/>
        <v>0</v>
      </c>
      <c r="H14" s="110">
        <v>0</v>
      </c>
      <c r="I14" s="110">
        <f t="shared" si="2"/>
        <v>0</v>
      </c>
      <c r="J14" s="107">
        <f>分析係数表!G17</f>
        <v>0.21860465116279071</v>
      </c>
      <c r="K14" s="111">
        <f t="shared" si="3"/>
        <v>0</v>
      </c>
      <c r="L14" s="79"/>
      <c r="M14" s="80"/>
      <c r="N14" s="81">
        <f>分析係数表!H17</f>
        <v>2.7035377722848756E-3</v>
      </c>
      <c r="O14" s="82">
        <f t="shared" si="4"/>
        <v>1.8890109405941918E-2</v>
      </c>
      <c r="P14" s="76">
        <f>分析係数表!C17</f>
        <v>5.5194805194805241E-2</v>
      </c>
      <c r="Q14" s="82">
        <f t="shared" si="5"/>
        <v>1.0426359087695224E-3</v>
      </c>
      <c r="R14" s="83">
        <v>1.4908167484298357E-3</v>
      </c>
      <c r="S14" s="84">
        <f t="shared" si="6"/>
        <v>1.4908167484298357E-3</v>
      </c>
      <c r="T14" s="85">
        <f>分析係数表!F17</f>
        <v>0.33023255813953489</v>
      </c>
      <c r="U14" s="86">
        <f t="shared" si="7"/>
        <v>4.9231622855124804E-4</v>
      </c>
      <c r="V14" s="87">
        <f>分析係数表!D17</f>
        <v>0</v>
      </c>
      <c r="W14" s="167">
        <f t="shared" si="8"/>
        <v>0</v>
      </c>
      <c r="X14" s="76">
        <f>分析係数表!E17</f>
        <v>0</v>
      </c>
      <c r="Y14" s="166">
        <f t="shared" si="9"/>
        <v>0</v>
      </c>
    </row>
    <row r="15" spans="1:25" x14ac:dyDescent="0.2">
      <c r="A15" s="6" t="s">
        <v>3</v>
      </c>
      <c r="B15" s="5" t="s">
        <v>31</v>
      </c>
      <c r="C15" s="90"/>
      <c r="D15" s="107">
        <f>投入係数表!K15</f>
        <v>0</v>
      </c>
      <c r="E15" s="110">
        <f t="shared" si="0"/>
        <v>0</v>
      </c>
      <c r="F15" s="76">
        <f>分析係数表!C18</f>
        <v>0.35732009925558317</v>
      </c>
      <c r="G15" s="110">
        <f t="shared" si="1"/>
        <v>0</v>
      </c>
      <c r="H15" s="110">
        <v>0</v>
      </c>
      <c r="I15" s="110">
        <f t="shared" si="2"/>
        <v>0</v>
      </c>
      <c r="J15" s="107">
        <f>分析係数表!G18</f>
        <v>0.21543778801843319</v>
      </c>
      <c r="K15" s="111">
        <f t="shared" si="3"/>
        <v>0</v>
      </c>
      <c r="L15" s="79"/>
      <c r="M15" s="80"/>
      <c r="N15" s="81">
        <f>分析係数表!H18</f>
        <v>3.9909367114681499E-4</v>
      </c>
      <c r="O15" s="82">
        <f t="shared" si="4"/>
        <v>2.7885399599247595E-3</v>
      </c>
      <c r="P15" s="76">
        <f>分析係数表!C18</f>
        <v>0.35732009925558317</v>
      </c>
      <c r="Q15" s="82">
        <f t="shared" si="5"/>
        <v>9.9640137525847496E-4</v>
      </c>
      <c r="R15" s="83">
        <v>2.1374384496433245E-3</v>
      </c>
      <c r="S15" s="84">
        <f t="shared" si="6"/>
        <v>2.1374384496433245E-3</v>
      </c>
      <c r="T15" s="85">
        <f>分析係数表!F18</f>
        <v>0.46082949308755761</v>
      </c>
      <c r="U15" s="86">
        <f t="shared" si="7"/>
        <v>9.8499467725498831E-4</v>
      </c>
      <c r="V15" s="87">
        <f>分析係数表!D18</f>
        <v>4.0322580645161289E-2</v>
      </c>
      <c r="W15" s="167">
        <f t="shared" si="8"/>
        <v>0</v>
      </c>
      <c r="X15" s="76">
        <f>分析係数表!E18</f>
        <v>3.6866359447004608E-2</v>
      </c>
      <c r="Y15" s="166">
        <f t="shared" si="9"/>
        <v>0</v>
      </c>
    </row>
    <row r="16" spans="1:25" x14ac:dyDescent="0.2">
      <c r="A16" s="6" t="s">
        <v>4</v>
      </c>
      <c r="B16" s="5" t="s">
        <v>32</v>
      </c>
      <c r="C16" s="90"/>
      <c r="D16" s="107">
        <f>投入係数表!K16</f>
        <v>0</v>
      </c>
      <c r="E16" s="110">
        <f t="shared" si="0"/>
        <v>0</v>
      </c>
      <c r="F16" s="76">
        <f>分析係数表!C19</f>
        <v>0.13532513181019334</v>
      </c>
      <c r="G16" s="110">
        <f t="shared" si="1"/>
        <v>0</v>
      </c>
      <c r="H16" s="110">
        <v>0</v>
      </c>
      <c r="I16" s="110">
        <f t="shared" si="2"/>
        <v>0</v>
      </c>
      <c r="J16" s="107">
        <f>分析係数表!G19</f>
        <v>5.8997050147492625E-2</v>
      </c>
      <c r="K16" s="111">
        <f t="shared" si="3"/>
        <v>0</v>
      </c>
      <c r="L16" s="79"/>
      <c r="M16" s="80"/>
      <c r="N16" s="81">
        <f>分析係数表!H19</f>
        <v>-1.0299191513466193E-4</v>
      </c>
      <c r="O16" s="82">
        <f t="shared" si="4"/>
        <v>-7.1962321546445397E-4</v>
      </c>
      <c r="P16" s="76">
        <f>分析係数表!C19</f>
        <v>0.13532513181019334</v>
      </c>
      <c r="Q16" s="82">
        <f t="shared" si="5"/>
        <v>-9.7383106486402404E-5</v>
      </c>
      <c r="R16" s="83">
        <v>1.487538121203107E-4</v>
      </c>
      <c r="S16" s="84">
        <f t="shared" si="6"/>
        <v>1.487538121203107E-4</v>
      </c>
      <c r="T16" s="85">
        <f>分析係数表!F19</f>
        <v>0.24483775811209441</v>
      </c>
      <c r="U16" s="86">
        <f t="shared" si="7"/>
        <v>3.6420549870164565E-5</v>
      </c>
      <c r="V16" s="87">
        <f>分析係数表!D19</f>
        <v>3.8348082595870206E-2</v>
      </c>
      <c r="W16" s="167">
        <f t="shared" si="8"/>
        <v>0</v>
      </c>
      <c r="X16" s="76">
        <f>分析係数表!E19</f>
        <v>3.2448377581120944E-2</v>
      </c>
      <c r="Y16" s="166">
        <f t="shared" si="9"/>
        <v>0</v>
      </c>
    </row>
    <row r="17" spans="1:25" x14ac:dyDescent="0.2">
      <c r="A17" s="6" t="s">
        <v>5</v>
      </c>
      <c r="B17" s="5" t="s">
        <v>33</v>
      </c>
      <c r="C17" s="90"/>
      <c r="D17" s="107">
        <f>投入係数表!K17</f>
        <v>0</v>
      </c>
      <c r="E17" s="110">
        <f t="shared" si="0"/>
        <v>0</v>
      </c>
      <c r="F17" s="76">
        <f>分析係数表!C20</f>
        <v>1.7543859649122862E-2</v>
      </c>
      <c r="G17" s="110">
        <f t="shared" si="1"/>
        <v>0</v>
      </c>
      <c r="H17" s="110">
        <v>0</v>
      </c>
      <c r="I17" s="110">
        <f t="shared" si="2"/>
        <v>0</v>
      </c>
      <c r="J17" s="107">
        <f>分析係数表!G20</f>
        <v>9.5238095238095233E-2</v>
      </c>
      <c r="K17" s="111">
        <f t="shared" si="3"/>
        <v>0</v>
      </c>
      <c r="L17" s="79"/>
      <c r="M17" s="80"/>
      <c r="N17" s="81">
        <f>分析係数表!H20</f>
        <v>5.0208558628147691E-4</v>
      </c>
      <c r="O17" s="82">
        <f t="shared" si="4"/>
        <v>3.5081631753892135E-3</v>
      </c>
      <c r="P17" s="76">
        <f>分析係数表!C20</f>
        <v>1.7543859649122862E-2</v>
      </c>
      <c r="Q17" s="82">
        <f t="shared" si="5"/>
        <v>6.1546722375249553E-5</v>
      </c>
      <c r="R17" s="83">
        <v>9.9258069609463759E-5</v>
      </c>
      <c r="S17" s="84">
        <f t="shared" si="6"/>
        <v>9.9258069609463759E-5</v>
      </c>
      <c r="T17" s="85">
        <f>分析係数表!F20</f>
        <v>0.21428571428571427</v>
      </c>
      <c r="U17" s="86">
        <f t="shared" si="7"/>
        <v>2.1269586344885089E-5</v>
      </c>
      <c r="V17" s="87">
        <f>分析係数表!D20</f>
        <v>0</v>
      </c>
      <c r="W17" s="167">
        <f t="shared" si="8"/>
        <v>0</v>
      </c>
      <c r="X17" s="76">
        <f>分析係数表!E20</f>
        <v>0</v>
      </c>
      <c r="Y17" s="166">
        <f t="shared" si="9"/>
        <v>0</v>
      </c>
    </row>
    <row r="18" spans="1:25" x14ac:dyDescent="0.2">
      <c r="A18" s="6" t="s">
        <v>6</v>
      </c>
      <c r="B18" s="5" t="s">
        <v>34</v>
      </c>
      <c r="C18" s="90"/>
      <c r="D18" s="107">
        <f>投入係数表!K18</f>
        <v>0</v>
      </c>
      <c r="E18" s="110">
        <f t="shared" si="0"/>
        <v>0</v>
      </c>
      <c r="F18" s="76">
        <f>分析係数表!C21</f>
        <v>0.22938530734632678</v>
      </c>
      <c r="G18" s="110">
        <f t="shared" si="1"/>
        <v>0</v>
      </c>
      <c r="H18" s="110">
        <v>0</v>
      </c>
      <c r="I18" s="110">
        <f t="shared" si="2"/>
        <v>0</v>
      </c>
      <c r="J18" s="107">
        <f>分析係数表!G21</f>
        <v>0.28442844284428442</v>
      </c>
      <c r="K18" s="111">
        <f t="shared" si="3"/>
        <v>0</v>
      </c>
      <c r="L18" s="79"/>
      <c r="M18" s="80"/>
      <c r="N18" s="81">
        <f>分析係数表!H21</f>
        <v>8.3680931046912815E-4</v>
      </c>
      <c r="O18" s="82">
        <f t="shared" si="4"/>
        <v>5.8469386256486885E-3</v>
      </c>
      <c r="P18" s="76">
        <f>分析係数表!C21</f>
        <v>0.22938530734632678</v>
      </c>
      <c r="Q18" s="82">
        <f t="shared" si="5"/>
        <v>1.3412018136795339E-3</v>
      </c>
      <c r="R18" s="83">
        <v>2.6906078834924439E-3</v>
      </c>
      <c r="S18" s="84">
        <f t="shared" si="6"/>
        <v>2.6906078834924439E-3</v>
      </c>
      <c r="T18" s="85">
        <f>分析係数表!F21</f>
        <v>0.42664266426642666</v>
      </c>
      <c r="U18" s="86">
        <f t="shared" si="7"/>
        <v>1.1479281159094677E-3</v>
      </c>
      <c r="V18" s="87">
        <f>分析係数表!D21</f>
        <v>9.7209720972097208E-2</v>
      </c>
      <c r="W18" s="167">
        <f t="shared" si="8"/>
        <v>0</v>
      </c>
      <c r="X18" s="76">
        <f>分析係数表!E21</f>
        <v>8.1908190819081905E-2</v>
      </c>
      <c r="Y18" s="166">
        <f t="shared" si="9"/>
        <v>0</v>
      </c>
    </row>
    <row r="19" spans="1:25" x14ac:dyDescent="0.2">
      <c r="A19" s="6" t="s">
        <v>7</v>
      </c>
      <c r="B19" s="5" t="s">
        <v>268</v>
      </c>
      <c r="C19" s="90"/>
      <c r="D19" s="107">
        <f>投入係数表!K19</f>
        <v>0</v>
      </c>
      <c r="E19" s="110">
        <f t="shared" si="0"/>
        <v>0</v>
      </c>
      <c r="F19" s="76">
        <f>分析係数表!C22</f>
        <v>0</v>
      </c>
      <c r="G19" s="110">
        <f t="shared" si="1"/>
        <v>0</v>
      </c>
      <c r="H19" s="110">
        <v>0</v>
      </c>
      <c r="I19" s="110">
        <f t="shared" si="2"/>
        <v>0</v>
      </c>
      <c r="J19" s="107">
        <f>分析係数表!G22</f>
        <v>0.22727272727272727</v>
      </c>
      <c r="K19" s="111">
        <f t="shared" si="3"/>
        <v>0</v>
      </c>
      <c r="L19" s="79"/>
      <c r="M19" s="80"/>
      <c r="N19" s="81">
        <f>分析係数表!H22</f>
        <v>3.8621968175498223E-5</v>
      </c>
      <c r="O19" s="82">
        <f t="shared" si="4"/>
        <v>2.6985870579917024E-4</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107">
        <f>投入係数表!K20</f>
        <v>0</v>
      </c>
      <c r="E20" s="110">
        <f t="shared" si="0"/>
        <v>0</v>
      </c>
      <c r="F20" s="76">
        <f>分析係数表!C23</f>
        <v>0</v>
      </c>
      <c r="G20" s="110">
        <f t="shared" si="1"/>
        <v>0</v>
      </c>
      <c r="H20" s="110">
        <v>0</v>
      </c>
      <c r="I20" s="110">
        <f t="shared" si="2"/>
        <v>0</v>
      </c>
      <c r="J20" s="107">
        <f>分析係数表!G23</f>
        <v>0.21590909090909091</v>
      </c>
      <c r="K20" s="111">
        <f t="shared" si="3"/>
        <v>0</v>
      </c>
      <c r="L20" s="79"/>
      <c r="M20" s="80"/>
      <c r="N20" s="81">
        <f>分析係数表!H23</f>
        <v>2.5747978783665482E-5</v>
      </c>
      <c r="O20" s="82">
        <f t="shared" si="4"/>
        <v>1.7990580386611349E-4</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107">
        <f>投入係数表!K21</f>
        <v>0</v>
      </c>
      <c r="E21" s="110">
        <f t="shared" si="0"/>
        <v>0</v>
      </c>
      <c r="F21" s="76">
        <f>分析係数表!C24</f>
        <v>1.7094017094017144E-2</v>
      </c>
      <c r="G21" s="110">
        <f t="shared" si="1"/>
        <v>0</v>
      </c>
      <c r="H21" s="110">
        <v>0</v>
      </c>
      <c r="I21" s="110">
        <f t="shared" si="2"/>
        <v>0</v>
      </c>
      <c r="J21" s="107">
        <f>分析係数表!G24</f>
        <v>0.27777777777777779</v>
      </c>
      <c r="K21" s="111">
        <f t="shared" si="3"/>
        <v>0</v>
      </c>
      <c r="L21" s="79"/>
      <c r="M21" s="80"/>
      <c r="N21" s="81">
        <f>分析係数表!H24</f>
        <v>2.9610175601215306E-4</v>
      </c>
      <c r="O21" s="82">
        <f t="shared" si="4"/>
        <v>2.0689167444603051E-3</v>
      </c>
      <c r="P21" s="76">
        <f>分析係数表!C24</f>
        <v>1.7094017094017144E-2</v>
      </c>
      <c r="Q21" s="82">
        <f t="shared" si="5"/>
        <v>3.5366098195902757E-5</v>
      </c>
      <c r="R21" s="83">
        <v>1.1243627771151507E-4</v>
      </c>
      <c r="S21" s="84">
        <f t="shared" si="6"/>
        <v>1.1243627771151507E-4</v>
      </c>
      <c r="T21" s="85">
        <f>分析係数表!F24</f>
        <v>0.5</v>
      </c>
      <c r="U21" s="86">
        <f t="shared" si="7"/>
        <v>5.6218138855757536E-5</v>
      </c>
      <c r="V21" s="87">
        <f>分析係数表!D24</f>
        <v>0.16666666666666666</v>
      </c>
      <c r="W21" s="167">
        <f t="shared" si="8"/>
        <v>0</v>
      </c>
      <c r="X21" s="76">
        <f>分析係数表!E24</f>
        <v>0.1111111111111111</v>
      </c>
      <c r="Y21" s="166">
        <f t="shared" si="9"/>
        <v>0</v>
      </c>
    </row>
    <row r="22" spans="1:25" x14ac:dyDescent="0.2">
      <c r="A22" s="6" t="s">
        <v>10</v>
      </c>
      <c r="B22" s="5" t="s">
        <v>271</v>
      </c>
      <c r="C22" s="90"/>
      <c r="D22" s="107">
        <f>投入係数表!K22</f>
        <v>0</v>
      </c>
      <c r="E22" s="110">
        <f t="shared" si="0"/>
        <v>0</v>
      </c>
      <c r="F22" s="76">
        <f>分析係数表!C25</f>
        <v>0.19368131868131866</v>
      </c>
      <c r="G22" s="110">
        <f t="shared" si="1"/>
        <v>0</v>
      </c>
      <c r="H22" s="110">
        <v>0</v>
      </c>
      <c r="I22" s="110">
        <f t="shared" si="2"/>
        <v>0</v>
      </c>
      <c r="J22" s="107">
        <f>分析係数表!G25</f>
        <v>0.19689406544647808</v>
      </c>
      <c r="K22" s="111">
        <f t="shared" si="3"/>
        <v>0</v>
      </c>
      <c r="L22" s="79"/>
      <c r="M22" s="80"/>
      <c r="N22" s="81">
        <f>分析係数表!H25</f>
        <v>4.6346361810597868E-4</v>
      </c>
      <c r="O22" s="82">
        <f t="shared" si="4"/>
        <v>3.2383044695900431E-3</v>
      </c>
      <c r="P22" s="76">
        <f>分析係数表!C25</f>
        <v>0.19368131868131866</v>
      </c>
      <c r="Q22" s="82">
        <f t="shared" si="5"/>
        <v>6.2719907996180773E-4</v>
      </c>
      <c r="R22" s="83">
        <v>1.8583789626523122E-3</v>
      </c>
      <c r="S22" s="84">
        <f t="shared" si="6"/>
        <v>1.8583789626523122E-3</v>
      </c>
      <c r="T22" s="85">
        <f>分析係数表!F25</f>
        <v>0.35108153078202997</v>
      </c>
      <c r="U22" s="86">
        <f t="shared" si="7"/>
        <v>6.5244253098109464E-4</v>
      </c>
      <c r="V22" s="87">
        <f>分析係数表!D25</f>
        <v>0.17692734331669441</v>
      </c>
      <c r="W22" s="167">
        <f t="shared" si="8"/>
        <v>0</v>
      </c>
      <c r="X22" s="76">
        <f>分析係数表!E25</f>
        <v>0.17249029395452026</v>
      </c>
      <c r="Y22" s="166">
        <f t="shared" si="9"/>
        <v>0</v>
      </c>
    </row>
    <row r="23" spans="1:25" x14ac:dyDescent="0.2">
      <c r="A23" s="6" t="s">
        <v>11</v>
      </c>
      <c r="B23" s="5" t="s">
        <v>35</v>
      </c>
      <c r="C23" s="90"/>
      <c r="D23" s="107">
        <f>投入係数表!K23</f>
        <v>0</v>
      </c>
      <c r="E23" s="110">
        <f t="shared" si="0"/>
        <v>0</v>
      </c>
      <c r="F23" s="76">
        <f>分析係数表!C26</f>
        <v>8.4388185654008518E-3</v>
      </c>
      <c r="G23" s="110">
        <f t="shared" si="1"/>
        <v>0</v>
      </c>
      <c r="H23" s="110">
        <v>0</v>
      </c>
      <c r="I23" s="110">
        <f t="shared" si="2"/>
        <v>0</v>
      </c>
      <c r="J23" s="107">
        <f>分析係数表!G26</f>
        <v>0.2073170731707317</v>
      </c>
      <c r="K23" s="111">
        <f t="shared" si="3"/>
        <v>0</v>
      </c>
      <c r="L23" s="79"/>
      <c r="M23" s="80"/>
      <c r="N23" s="81">
        <f>分析係数表!H26</f>
        <v>9.7456099696173852E-3</v>
      </c>
      <c r="O23" s="82">
        <f t="shared" si="4"/>
        <v>6.809434676332396E-2</v>
      </c>
      <c r="P23" s="76">
        <f>分析係数表!C26</f>
        <v>8.4388185654008518E-3</v>
      </c>
      <c r="Q23" s="82">
        <f t="shared" si="5"/>
        <v>5.7463583766518167E-4</v>
      </c>
      <c r="R23" s="83">
        <v>5.8710330625365975E-4</v>
      </c>
      <c r="S23" s="84">
        <f t="shared" si="6"/>
        <v>5.8710330625365975E-4</v>
      </c>
      <c r="T23" s="85">
        <f>分析係数表!F26</f>
        <v>0.34146341463414637</v>
      </c>
      <c r="U23" s="86">
        <f t="shared" si="7"/>
        <v>2.0047429969637163E-4</v>
      </c>
      <c r="V23" s="87">
        <f>分析係数表!D26</f>
        <v>3.6585365853658534E-2</v>
      </c>
      <c r="W23" s="167">
        <f t="shared" si="8"/>
        <v>0</v>
      </c>
      <c r="X23" s="76">
        <f>分析係数表!E26</f>
        <v>2.4390243902439025E-2</v>
      </c>
      <c r="Y23" s="166">
        <f t="shared" si="9"/>
        <v>0</v>
      </c>
    </row>
    <row r="24" spans="1:25" x14ac:dyDescent="0.2">
      <c r="A24" s="6" t="s">
        <v>12</v>
      </c>
      <c r="B24" s="5" t="s">
        <v>365</v>
      </c>
      <c r="C24" s="90"/>
      <c r="D24" s="107">
        <f>投入係数表!K24</f>
        <v>0</v>
      </c>
      <c r="E24" s="110">
        <f t="shared" si="0"/>
        <v>0</v>
      </c>
      <c r="F24" s="76">
        <f>分析係数表!C27</f>
        <v>0.17323420074349438</v>
      </c>
      <c r="G24" s="110">
        <f t="shared" si="1"/>
        <v>0</v>
      </c>
      <c r="H24" s="110">
        <v>0</v>
      </c>
      <c r="I24" s="110">
        <f t="shared" si="2"/>
        <v>0</v>
      </c>
      <c r="J24" s="107">
        <f>分析係数表!G27</f>
        <v>0.16805324459234608</v>
      </c>
      <c r="K24" s="111">
        <f t="shared" si="3"/>
        <v>0</v>
      </c>
      <c r="L24" s="79"/>
      <c r="M24" s="80"/>
      <c r="N24" s="81">
        <f>分析係数表!H27</f>
        <v>9.7971059271847166E-3</v>
      </c>
      <c r="O24" s="82">
        <f t="shared" si="4"/>
        <v>6.8454158371056187E-2</v>
      </c>
      <c r="P24" s="76">
        <f>分析係数表!C27</f>
        <v>0.17323420074349438</v>
      </c>
      <c r="Q24" s="82">
        <f t="shared" si="5"/>
        <v>1.1858601412978504E-2</v>
      </c>
      <c r="R24" s="83">
        <v>1.1976006950951065E-2</v>
      </c>
      <c r="S24" s="84">
        <f t="shared" si="6"/>
        <v>1.1976006950951065E-2</v>
      </c>
      <c r="T24" s="85">
        <f>分析係数表!F27</f>
        <v>0.31780366056572379</v>
      </c>
      <c r="U24" s="86">
        <f t="shared" si="7"/>
        <v>3.8060188479728009E-3</v>
      </c>
      <c r="V24" s="87">
        <f>分析係数表!D27</f>
        <v>2.4958402662229616E-2</v>
      </c>
      <c r="W24" s="167">
        <f t="shared" si="8"/>
        <v>0</v>
      </c>
      <c r="X24" s="76">
        <f>分析係数表!E27</f>
        <v>2.9950083194675542E-2</v>
      </c>
      <c r="Y24" s="166">
        <f t="shared" si="9"/>
        <v>0</v>
      </c>
    </row>
    <row r="25" spans="1:25" x14ac:dyDescent="0.2">
      <c r="A25" s="6" t="s">
        <v>13</v>
      </c>
      <c r="B25" s="5" t="s">
        <v>191</v>
      </c>
      <c r="C25" s="90"/>
      <c r="D25" s="107">
        <f>投入係数表!K25</f>
        <v>0</v>
      </c>
      <c r="E25" s="110">
        <f t="shared" si="0"/>
        <v>0</v>
      </c>
      <c r="F25" s="76">
        <f>分析係数表!C28</f>
        <v>2.7870216306156381E-2</v>
      </c>
      <c r="G25" s="110">
        <f t="shared" si="1"/>
        <v>0</v>
      </c>
      <c r="H25" s="110">
        <v>0</v>
      </c>
      <c r="I25" s="110">
        <f t="shared" si="2"/>
        <v>0</v>
      </c>
      <c r="J25" s="107">
        <f>分析係数表!G28</f>
        <v>0.12625250501002003</v>
      </c>
      <c r="K25" s="111">
        <f t="shared" si="3"/>
        <v>0</v>
      </c>
      <c r="L25" s="79"/>
      <c r="M25" s="80"/>
      <c r="N25" s="81">
        <f>分析係数表!H28</f>
        <v>1.9722951748287761E-2</v>
      </c>
      <c r="O25" s="82">
        <f t="shared" si="4"/>
        <v>0.13780784576144295</v>
      </c>
      <c r="P25" s="76">
        <f>分析係数表!C28</f>
        <v>2.7870216306156381E-2</v>
      </c>
      <c r="Q25" s="82">
        <f t="shared" si="5"/>
        <v>3.8407344700568508E-3</v>
      </c>
      <c r="R25" s="83">
        <v>3.9621059735871688E-3</v>
      </c>
      <c r="S25" s="84">
        <f t="shared" si="6"/>
        <v>3.9621059735871688E-3</v>
      </c>
      <c r="T25" s="85">
        <f>分析係数表!F28</f>
        <v>0.21442885771543085</v>
      </c>
      <c r="U25" s="86">
        <f t="shared" si="7"/>
        <v>8.4958985806378169E-4</v>
      </c>
      <c r="V25" s="87">
        <f>分析係数表!D28</f>
        <v>6.0120240480961923E-3</v>
      </c>
      <c r="W25" s="167">
        <f t="shared" si="8"/>
        <v>0</v>
      </c>
      <c r="X25" s="76">
        <f>分析係数表!E28</f>
        <v>0</v>
      </c>
      <c r="Y25" s="166">
        <f t="shared" si="9"/>
        <v>0</v>
      </c>
    </row>
    <row r="26" spans="1:25" x14ac:dyDescent="0.2">
      <c r="A26" s="6" t="s">
        <v>14</v>
      </c>
      <c r="B26" s="5" t="s">
        <v>50</v>
      </c>
      <c r="C26" s="90"/>
      <c r="D26" s="107">
        <f>投入係数表!K26</f>
        <v>0</v>
      </c>
      <c r="E26" s="110">
        <f t="shared" si="0"/>
        <v>0</v>
      </c>
      <c r="F26" s="76">
        <f>分析係数表!C29</f>
        <v>7.0910556003223157E-2</v>
      </c>
      <c r="G26" s="110">
        <f t="shared" si="1"/>
        <v>0</v>
      </c>
      <c r="H26" s="110">
        <v>0</v>
      </c>
      <c r="I26" s="110">
        <f t="shared" si="2"/>
        <v>0</v>
      </c>
      <c r="J26" s="107">
        <f>分析係数表!G29</f>
        <v>0.26315789473684209</v>
      </c>
      <c r="K26" s="111">
        <f t="shared" si="3"/>
        <v>0</v>
      </c>
      <c r="L26" s="79"/>
      <c r="M26" s="80"/>
      <c r="N26" s="81">
        <f>分析係数表!H29</f>
        <v>9.1405324682012467E-3</v>
      </c>
      <c r="O26" s="82">
        <f t="shared" si="4"/>
        <v>6.3866560372470293E-2</v>
      </c>
      <c r="P26" s="76">
        <f>分析係数表!C29</f>
        <v>7.0910556003223157E-2</v>
      </c>
      <c r="Q26" s="82">
        <f t="shared" si="5"/>
        <v>4.5288133060252872E-3</v>
      </c>
      <c r="R26" s="83">
        <v>5.6177396216322241E-3</v>
      </c>
      <c r="S26" s="84">
        <f t="shared" si="6"/>
        <v>5.6177396216322241E-3</v>
      </c>
      <c r="T26" s="85">
        <f>分析係数表!F29</f>
        <v>0.38157894736842107</v>
      </c>
      <c r="U26" s="86">
        <f t="shared" si="7"/>
        <v>2.1436111714122959E-3</v>
      </c>
      <c r="V26" s="87">
        <f>分析係数表!D29</f>
        <v>0.16666666666666666</v>
      </c>
      <c r="W26" s="167">
        <f t="shared" si="8"/>
        <v>0</v>
      </c>
      <c r="X26" s="76">
        <f>分析係数表!E29</f>
        <v>7.0175438596491224E-2</v>
      </c>
      <c r="Y26" s="166">
        <f t="shared" si="9"/>
        <v>0</v>
      </c>
    </row>
    <row r="27" spans="1:25" x14ac:dyDescent="0.2">
      <c r="A27" s="6" t="s">
        <v>15</v>
      </c>
      <c r="B27" s="5" t="s">
        <v>36</v>
      </c>
      <c r="C27" s="90"/>
      <c r="D27" s="107">
        <f>投入係数表!K27</f>
        <v>0</v>
      </c>
      <c r="E27" s="110">
        <f t="shared" si="0"/>
        <v>0</v>
      </c>
      <c r="F27" s="76">
        <f>分析係数表!C30</f>
        <v>1</v>
      </c>
      <c r="G27" s="110">
        <f t="shared" si="1"/>
        <v>0</v>
      </c>
      <c r="H27" s="110">
        <v>0</v>
      </c>
      <c r="I27" s="110">
        <f t="shared" si="2"/>
        <v>0</v>
      </c>
      <c r="J27" s="107">
        <f>分析係数表!G30</f>
        <v>0.34535617673579799</v>
      </c>
      <c r="K27" s="111">
        <f t="shared" si="3"/>
        <v>0</v>
      </c>
      <c r="L27" s="79"/>
      <c r="M27" s="80"/>
      <c r="N27" s="81">
        <f>分析係数表!H30</f>
        <v>0</v>
      </c>
      <c r="O27" s="82">
        <f t="shared" si="4"/>
        <v>0</v>
      </c>
      <c r="P27" s="76">
        <f>分析係数表!C30</f>
        <v>1</v>
      </c>
      <c r="Q27" s="82">
        <f t="shared" si="5"/>
        <v>0</v>
      </c>
      <c r="R27" s="83">
        <v>2.4477330400461222E-2</v>
      </c>
      <c r="S27" s="84">
        <f t="shared" si="6"/>
        <v>2.4477330400461222E-2</v>
      </c>
      <c r="T27" s="85">
        <f>分析係数表!F30</f>
        <v>0.44183949504057712</v>
      </c>
      <c r="U27" s="86">
        <f t="shared" si="7"/>
        <v>1.0815051304081153E-2</v>
      </c>
      <c r="V27" s="87">
        <f>分析係数表!D30</f>
        <v>0.16290952810339646</v>
      </c>
      <c r="W27" s="167">
        <f t="shared" si="8"/>
        <v>0</v>
      </c>
      <c r="X27" s="76">
        <f>分析係数表!E30</f>
        <v>9.6483318304779075E-2</v>
      </c>
      <c r="Y27" s="166">
        <f t="shared" si="9"/>
        <v>0</v>
      </c>
    </row>
    <row r="28" spans="1:25" x14ac:dyDescent="0.2">
      <c r="A28" s="6" t="s">
        <v>16</v>
      </c>
      <c r="B28" s="5" t="s">
        <v>192</v>
      </c>
      <c r="C28" s="90"/>
      <c r="D28" s="107">
        <f>投入係数表!K28</f>
        <v>0</v>
      </c>
      <c r="E28" s="110">
        <f t="shared" si="0"/>
        <v>0</v>
      </c>
      <c r="F28" s="76">
        <f>分析係数表!C31</f>
        <v>0.94798822374877334</v>
      </c>
      <c r="G28" s="110">
        <f t="shared" si="1"/>
        <v>0</v>
      </c>
      <c r="H28" s="110">
        <v>0</v>
      </c>
      <c r="I28" s="110">
        <f t="shared" si="2"/>
        <v>0</v>
      </c>
      <c r="J28" s="107">
        <f>分析係数表!G31</f>
        <v>7.0922795797167662E-2</v>
      </c>
      <c r="K28" s="111">
        <f t="shared" si="3"/>
        <v>0</v>
      </c>
      <c r="L28" s="79"/>
      <c r="M28" s="80"/>
      <c r="N28" s="81">
        <f>分析係数表!H31</f>
        <v>9.4804057881456308E-2</v>
      </c>
      <c r="O28" s="82">
        <f t="shared" si="4"/>
        <v>0.66241316983502996</v>
      </c>
      <c r="P28" s="76">
        <f>分析係数表!C31</f>
        <v>0.94798822374877334</v>
      </c>
      <c r="Q28" s="82">
        <f t="shared" si="5"/>
        <v>0.62795988425970461</v>
      </c>
      <c r="R28" s="83">
        <v>0.7205831292937207</v>
      </c>
      <c r="S28" s="84">
        <f t="shared" si="6"/>
        <v>0.7205831292937207</v>
      </c>
      <c r="T28" s="85">
        <f>分析係数表!F31</f>
        <v>0.34490634993147556</v>
      </c>
      <c r="U28" s="86">
        <f t="shared" si="7"/>
        <v>0.24853369694689773</v>
      </c>
      <c r="V28" s="87">
        <f>分析係数表!D31</f>
        <v>1.4846962083142987E-3</v>
      </c>
      <c r="W28" s="167">
        <f t="shared" si="8"/>
        <v>0</v>
      </c>
      <c r="X28" s="76">
        <f>分析係数表!E31</f>
        <v>1.2562814070351759E-3</v>
      </c>
      <c r="Y28" s="166">
        <f t="shared" si="9"/>
        <v>0</v>
      </c>
    </row>
    <row r="29" spans="1:25" x14ac:dyDescent="0.2">
      <c r="A29" s="6" t="s">
        <v>17</v>
      </c>
      <c r="B29" s="5" t="s">
        <v>272</v>
      </c>
      <c r="C29" s="90"/>
      <c r="D29" s="107">
        <f>投入係数表!K29</f>
        <v>0</v>
      </c>
      <c r="E29" s="110">
        <f t="shared" si="0"/>
        <v>0</v>
      </c>
      <c r="F29" s="76">
        <f>分析係数表!C32</f>
        <v>0.48216833095577749</v>
      </c>
      <c r="G29" s="110">
        <f t="shared" si="1"/>
        <v>0</v>
      </c>
      <c r="H29" s="110">
        <v>0</v>
      </c>
      <c r="I29" s="110">
        <f t="shared" si="2"/>
        <v>0</v>
      </c>
      <c r="J29" s="107">
        <f>分析係数表!G32</f>
        <v>0.14117647058823529</v>
      </c>
      <c r="K29" s="111">
        <f t="shared" si="3"/>
        <v>0</v>
      </c>
      <c r="L29" s="79"/>
      <c r="M29" s="80"/>
      <c r="N29" s="81">
        <f>分析係数表!H32</f>
        <v>5.9349091096348935E-3</v>
      </c>
      <c r="O29" s="82">
        <f t="shared" si="4"/>
        <v>4.1468287791139161E-2</v>
      </c>
      <c r="P29" s="76">
        <f>分析係数表!C32</f>
        <v>0.48216833095577749</v>
      </c>
      <c r="Q29" s="82">
        <f t="shared" si="5"/>
        <v>1.9994695111847413E-2</v>
      </c>
      <c r="R29" s="83">
        <v>2.3987434782852802E-2</v>
      </c>
      <c r="S29" s="84">
        <f t="shared" si="6"/>
        <v>2.3987434782852802E-2</v>
      </c>
      <c r="T29" s="85">
        <f>分析係数表!F32</f>
        <v>0.4823529411764706</v>
      </c>
      <c r="U29" s="86">
        <f t="shared" si="7"/>
        <v>1.1570409718787823E-2</v>
      </c>
      <c r="V29" s="87">
        <f>分析係数表!D32</f>
        <v>1.4705882352941176E-2</v>
      </c>
      <c r="W29" s="167">
        <f t="shared" si="8"/>
        <v>0</v>
      </c>
      <c r="X29" s="76">
        <f>分析係数表!E32</f>
        <v>2.3529411764705882E-2</v>
      </c>
      <c r="Y29" s="166">
        <f t="shared" si="9"/>
        <v>0</v>
      </c>
    </row>
    <row r="30" spans="1:25" x14ac:dyDescent="0.2">
      <c r="A30" s="6" t="s">
        <v>18</v>
      </c>
      <c r="B30" s="5" t="s">
        <v>273</v>
      </c>
      <c r="C30" s="90"/>
      <c r="D30" s="107">
        <f>投入係数表!K30</f>
        <v>0</v>
      </c>
      <c r="E30" s="110">
        <f t="shared" si="0"/>
        <v>0</v>
      </c>
      <c r="F30" s="76">
        <f>分析係数表!C33</f>
        <v>1</v>
      </c>
      <c r="G30" s="110">
        <f t="shared" si="1"/>
        <v>0</v>
      </c>
      <c r="H30" s="110">
        <v>0</v>
      </c>
      <c r="I30" s="110">
        <f t="shared" si="2"/>
        <v>0</v>
      </c>
      <c r="J30" s="107">
        <f>分析係数表!G33</f>
        <v>0.50451467268623029</v>
      </c>
      <c r="K30" s="111">
        <f t="shared" si="3"/>
        <v>0</v>
      </c>
      <c r="L30" s="79"/>
      <c r="M30" s="80"/>
      <c r="N30" s="81">
        <f>分析係数表!H33</f>
        <v>8.6255728925279361E-4</v>
      </c>
      <c r="O30" s="82">
        <f t="shared" si="4"/>
        <v>6.0268444295148021E-3</v>
      </c>
      <c r="P30" s="76">
        <f>分析係数表!C33</f>
        <v>1</v>
      </c>
      <c r="Q30" s="82">
        <f t="shared" si="5"/>
        <v>6.0268444295148021E-3</v>
      </c>
      <c r="R30" s="83">
        <v>2.208977107511749E-2</v>
      </c>
      <c r="S30" s="84">
        <f t="shared" si="6"/>
        <v>2.208977107511749E-2</v>
      </c>
      <c r="T30" s="85">
        <f>分析係数表!F33</f>
        <v>0.64446952595936791</v>
      </c>
      <c r="U30" s="86">
        <f t="shared" si="7"/>
        <v>1.4236184293331925E-2</v>
      </c>
      <c r="V30" s="87">
        <f>分析係数表!D33</f>
        <v>5.4176072234762979E-2</v>
      </c>
      <c r="W30" s="167">
        <f t="shared" si="8"/>
        <v>0</v>
      </c>
      <c r="X30" s="76">
        <f>分析係数表!E33</f>
        <v>4.5146726862302484E-2</v>
      </c>
      <c r="Y30" s="166">
        <f t="shared" si="9"/>
        <v>0</v>
      </c>
    </row>
    <row r="31" spans="1:25" x14ac:dyDescent="0.2">
      <c r="A31" s="6" t="s">
        <v>19</v>
      </c>
      <c r="B31" s="5" t="s">
        <v>274</v>
      </c>
      <c r="C31" s="90"/>
      <c r="D31" s="107">
        <f>投入係数表!K31</f>
        <v>0</v>
      </c>
      <c r="E31" s="110">
        <f t="shared" si="0"/>
        <v>0</v>
      </c>
      <c r="F31" s="76">
        <f>分析係数表!C34</f>
        <v>0.2053323853537149</v>
      </c>
      <c r="G31" s="110">
        <f t="shared" si="1"/>
        <v>0</v>
      </c>
      <c r="H31" s="110">
        <v>0</v>
      </c>
      <c r="I31" s="110">
        <f t="shared" si="2"/>
        <v>0</v>
      </c>
      <c r="J31" s="107">
        <f>分析係数表!G34</f>
        <v>0.42520016856300041</v>
      </c>
      <c r="K31" s="111">
        <f t="shared" si="3"/>
        <v>0</v>
      </c>
      <c r="L31" s="79"/>
      <c r="M31" s="80"/>
      <c r="N31" s="81">
        <f>分析係数表!H34</f>
        <v>0.14534734023379164</v>
      </c>
      <c r="O31" s="82">
        <f t="shared" si="4"/>
        <v>1.0155682628242106</v>
      </c>
      <c r="P31" s="76">
        <f>分析係数表!C34</f>
        <v>0.2053323853537149</v>
      </c>
      <c r="Q31" s="82">
        <f t="shared" si="5"/>
        <v>0.20852905389522364</v>
      </c>
      <c r="R31" s="83">
        <v>0.22157453508756605</v>
      </c>
      <c r="S31" s="84">
        <f t="shared" si="6"/>
        <v>0.22157453508756605</v>
      </c>
      <c r="T31" s="85">
        <f>分析係数表!F34</f>
        <v>0.70143278550358201</v>
      </c>
      <c r="U31" s="86">
        <f t="shared" si="7"/>
        <v>0.15541964334313263</v>
      </c>
      <c r="V31" s="87">
        <f>分析係数表!D34</f>
        <v>0.41908975979772439</v>
      </c>
      <c r="W31" s="167">
        <f t="shared" si="8"/>
        <v>0</v>
      </c>
      <c r="X31" s="76">
        <f>分析係数表!E34</f>
        <v>0.33775811209439527</v>
      </c>
      <c r="Y31" s="166">
        <f t="shared" si="9"/>
        <v>0</v>
      </c>
    </row>
    <row r="32" spans="1:25" x14ac:dyDescent="0.2">
      <c r="A32" s="6" t="s">
        <v>20</v>
      </c>
      <c r="B32" s="5" t="s">
        <v>37</v>
      </c>
      <c r="C32" s="90"/>
      <c r="D32" s="107">
        <f>投入係数表!K32</f>
        <v>0</v>
      </c>
      <c r="E32" s="110">
        <f t="shared" si="0"/>
        <v>0</v>
      </c>
      <c r="F32" s="76">
        <f>分析係数表!C35</f>
        <v>4.5295002507103499E-2</v>
      </c>
      <c r="G32" s="110">
        <f t="shared" si="1"/>
        <v>0</v>
      </c>
      <c r="H32" s="110">
        <v>0</v>
      </c>
      <c r="I32" s="110">
        <f t="shared" si="2"/>
        <v>0</v>
      </c>
      <c r="J32" s="107">
        <f>分析係数表!G35</f>
        <v>0.3217993079584775</v>
      </c>
      <c r="K32" s="111">
        <f t="shared" si="3"/>
        <v>0</v>
      </c>
      <c r="L32" s="79"/>
      <c r="M32" s="80"/>
      <c r="N32" s="81">
        <f>分析係数表!H35</f>
        <v>5.6027601833256092E-2</v>
      </c>
      <c r="O32" s="82">
        <f t="shared" si="4"/>
        <v>0.39147502921266297</v>
      </c>
      <c r="P32" s="76">
        <f>分析係数表!C35</f>
        <v>4.5295002507103499E-2</v>
      </c>
      <c r="Q32" s="82">
        <f t="shared" si="5"/>
        <v>1.7731862429655985E-2</v>
      </c>
      <c r="R32" s="83">
        <v>2.2716318764173158E-2</v>
      </c>
      <c r="S32" s="84">
        <f t="shared" si="6"/>
        <v>2.2716318764173158E-2</v>
      </c>
      <c r="T32" s="85">
        <f>分析係数表!F35</f>
        <v>0.66089965397923878</v>
      </c>
      <c r="U32" s="86">
        <f t="shared" si="7"/>
        <v>1.5013207210924129E-2</v>
      </c>
      <c r="V32" s="87">
        <f>分析係数表!D35</f>
        <v>0.27335640138408307</v>
      </c>
      <c r="W32" s="167">
        <f t="shared" si="8"/>
        <v>0</v>
      </c>
      <c r="X32" s="76">
        <f>分析係数表!E35</f>
        <v>0.23875432525951557</v>
      </c>
      <c r="Y32" s="166">
        <f t="shared" si="9"/>
        <v>0</v>
      </c>
    </row>
    <row r="33" spans="1:25" x14ac:dyDescent="0.2">
      <c r="A33" s="6" t="s">
        <v>21</v>
      </c>
      <c r="B33" s="5" t="s">
        <v>38</v>
      </c>
      <c r="C33" s="90"/>
      <c r="D33" s="107">
        <f>投入係数表!K33</f>
        <v>0</v>
      </c>
      <c r="E33" s="110">
        <f t="shared" si="0"/>
        <v>0</v>
      </c>
      <c r="F33" s="76">
        <f>分析係数表!C36</f>
        <v>0.81690507152145642</v>
      </c>
      <c r="G33" s="110">
        <f t="shared" si="1"/>
        <v>0</v>
      </c>
      <c r="H33" s="110">
        <v>0</v>
      </c>
      <c r="I33" s="110">
        <f t="shared" si="2"/>
        <v>0</v>
      </c>
      <c r="J33" s="107">
        <f>分析係数表!G36</f>
        <v>2.4669743752984245E-3</v>
      </c>
      <c r="K33" s="111">
        <f t="shared" si="3"/>
        <v>0</v>
      </c>
      <c r="L33" s="79"/>
      <c r="M33" s="80"/>
      <c r="N33" s="81">
        <f>分析係数表!H36</f>
        <v>0.1886168185797415</v>
      </c>
      <c r="O33" s="82">
        <f t="shared" si="4"/>
        <v>1.3178999662212145</v>
      </c>
      <c r="P33" s="76">
        <f>分析係数表!C36</f>
        <v>0.81690507152145642</v>
      </c>
      <c r="Q33" s="82">
        <f t="shared" si="5"/>
        <v>1.0765991661640661</v>
      </c>
      <c r="R33" s="83">
        <v>1.099871191558645</v>
      </c>
      <c r="S33" s="84">
        <f t="shared" si="6"/>
        <v>1.099871191558645</v>
      </c>
      <c r="T33" s="85">
        <f>分析係数表!F36</f>
        <v>0.90092312589527301</v>
      </c>
      <c r="U33" s="86">
        <f t="shared" si="7"/>
        <v>0.99089939198117305</v>
      </c>
      <c r="V33" s="87">
        <f>分析係数表!D36</f>
        <v>6.6051249403151361E-3</v>
      </c>
      <c r="W33" s="167">
        <f t="shared" si="8"/>
        <v>0</v>
      </c>
      <c r="X33" s="76">
        <f>分析係数表!E36</f>
        <v>5.0931083877128764E-3</v>
      </c>
      <c r="Y33" s="166">
        <f t="shared" si="9"/>
        <v>0</v>
      </c>
    </row>
    <row r="34" spans="1:25" x14ac:dyDescent="0.2">
      <c r="A34" s="6" t="s">
        <v>22</v>
      </c>
      <c r="B34" s="5" t="s">
        <v>377</v>
      </c>
      <c r="C34" s="90"/>
      <c r="D34" s="107">
        <f>投入係数表!K34</f>
        <v>0</v>
      </c>
      <c r="E34" s="110">
        <f t="shared" si="0"/>
        <v>0</v>
      </c>
      <c r="F34" s="76">
        <f>分析係数表!C37</f>
        <v>0.29905561385099688</v>
      </c>
      <c r="G34" s="110">
        <f t="shared" si="1"/>
        <v>0</v>
      </c>
      <c r="H34" s="110">
        <v>0</v>
      </c>
      <c r="I34" s="110">
        <f t="shared" si="2"/>
        <v>0</v>
      </c>
      <c r="J34" s="107">
        <f>分析係数表!G37</f>
        <v>0.52083333333333337</v>
      </c>
      <c r="K34" s="111">
        <f t="shared" si="3"/>
        <v>0</v>
      </c>
      <c r="L34" s="79"/>
      <c r="M34" s="80"/>
      <c r="N34" s="81">
        <f>分析係数表!H37</f>
        <v>4.2677274833925534E-2</v>
      </c>
      <c r="O34" s="82">
        <f t="shared" si="4"/>
        <v>0.29819386990808311</v>
      </c>
      <c r="P34" s="76">
        <f>分析係数表!C37</f>
        <v>0.29905561385099688</v>
      </c>
      <c r="Q34" s="82">
        <f t="shared" si="5"/>
        <v>8.9176550811966099E-2</v>
      </c>
      <c r="R34" s="83">
        <v>0.10470473722386468</v>
      </c>
      <c r="S34" s="84">
        <f t="shared" si="6"/>
        <v>0.10470473722386468</v>
      </c>
      <c r="T34" s="85">
        <f>分析係数表!F37</f>
        <v>0.73171768707482998</v>
      </c>
      <c r="U34" s="86">
        <f t="shared" si="7"/>
        <v>7.6614308147224114E-2</v>
      </c>
      <c r="V34" s="87">
        <f>分析係数表!D37</f>
        <v>0.14753401360544219</v>
      </c>
      <c r="W34" s="167">
        <f t="shared" si="8"/>
        <v>0</v>
      </c>
      <c r="X34" s="76">
        <f>分析係数表!E37</f>
        <v>0.141156462585034</v>
      </c>
      <c r="Y34" s="166">
        <f t="shared" si="9"/>
        <v>0</v>
      </c>
    </row>
    <row r="35" spans="1:25" x14ac:dyDescent="0.2">
      <c r="A35" s="6" t="s">
        <v>23</v>
      </c>
      <c r="B35" s="5" t="s">
        <v>193</v>
      </c>
      <c r="C35" s="90"/>
      <c r="D35" s="107">
        <f>投入係数表!K35</f>
        <v>0</v>
      </c>
      <c r="E35" s="110">
        <f t="shared" si="0"/>
        <v>0</v>
      </c>
      <c r="F35" s="76">
        <f>分析係数表!C38</f>
        <v>4.4463264874020636E-3</v>
      </c>
      <c r="G35" s="110">
        <f t="shared" si="1"/>
        <v>0</v>
      </c>
      <c r="H35" s="110">
        <v>0</v>
      </c>
      <c r="I35" s="110">
        <f t="shared" si="2"/>
        <v>0</v>
      </c>
      <c r="J35" s="107">
        <f>分析係数表!G38</f>
        <v>0.34146341463414637</v>
      </c>
      <c r="K35" s="111">
        <f t="shared" si="3"/>
        <v>0</v>
      </c>
      <c r="L35" s="79"/>
      <c r="M35" s="80"/>
      <c r="N35" s="81">
        <f>分析係数表!H38</f>
        <v>3.8918069931510375E-2</v>
      </c>
      <c r="O35" s="82">
        <f t="shared" si="4"/>
        <v>0.27192762254363056</v>
      </c>
      <c r="P35" s="76">
        <f>分析係数表!C38</f>
        <v>4.4463264874020636E-3</v>
      </c>
      <c r="Q35" s="82">
        <f t="shared" si="5"/>
        <v>1.2090789907720151E-3</v>
      </c>
      <c r="R35" s="83">
        <v>1.3543173458713102E-3</v>
      </c>
      <c r="S35" s="84">
        <f t="shared" si="6"/>
        <v>1.3543173458713102E-3</v>
      </c>
      <c r="T35" s="85">
        <f>分析係数表!F38</f>
        <v>0.56097560975609762</v>
      </c>
      <c r="U35" s="86">
        <f t="shared" si="7"/>
        <v>7.5973899890341803E-4</v>
      </c>
      <c r="V35" s="87">
        <f>分析係数表!D38</f>
        <v>0.87804878048780488</v>
      </c>
      <c r="W35" s="167">
        <f t="shared" si="8"/>
        <v>0</v>
      </c>
      <c r="X35" s="76">
        <f>分析係数表!E38</f>
        <v>0.68292682926829273</v>
      </c>
      <c r="Y35" s="166">
        <f t="shared" si="9"/>
        <v>0</v>
      </c>
    </row>
    <row r="36" spans="1:25" x14ac:dyDescent="0.2">
      <c r="A36" s="6" t="s">
        <v>24</v>
      </c>
      <c r="B36" s="5" t="s">
        <v>39</v>
      </c>
      <c r="C36" s="90"/>
      <c r="D36" s="107">
        <f>投入係数表!K36</f>
        <v>0</v>
      </c>
      <c r="E36" s="110">
        <f t="shared" si="0"/>
        <v>0</v>
      </c>
      <c r="F36" s="76">
        <f>分析係数表!C39</f>
        <v>1</v>
      </c>
      <c r="G36" s="110">
        <f t="shared" si="1"/>
        <v>0</v>
      </c>
      <c r="H36" s="110">
        <v>0</v>
      </c>
      <c r="I36" s="110">
        <f t="shared" si="2"/>
        <v>0</v>
      </c>
      <c r="J36" s="107">
        <f>分析係数表!G39</f>
        <v>0.35427190863167141</v>
      </c>
      <c r="K36" s="111">
        <f t="shared" si="3"/>
        <v>0</v>
      </c>
      <c r="L36" s="79"/>
      <c r="M36" s="80"/>
      <c r="N36" s="81">
        <f>分析係数表!H39</f>
        <v>3.437355167619342E-3</v>
      </c>
      <c r="O36" s="82">
        <f t="shared" si="4"/>
        <v>2.4017424816126152E-2</v>
      </c>
      <c r="P36" s="76">
        <f>分析係数表!C39</f>
        <v>1</v>
      </c>
      <c r="Q36" s="82">
        <f t="shared" si="5"/>
        <v>2.4017424816126152E-2</v>
      </c>
      <c r="R36" s="83">
        <v>2.5643221559379474E-2</v>
      </c>
      <c r="S36" s="84">
        <f t="shared" si="6"/>
        <v>2.5643221559379474E-2</v>
      </c>
      <c r="T36" s="85">
        <f>分析係数表!F39</f>
        <v>0.7050296507797057</v>
      </c>
      <c r="U36" s="86">
        <f t="shared" si="7"/>
        <v>1.8079231540875932E-2</v>
      </c>
      <c r="V36" s="87">
        <f>分析係数表!D39</f>
        <v>5.7324840764331211E-2</v>
      </c>
      <c r="W36" s="167">
        <f t="shared" si="8"/>
        <v>0</v>
      </c>
      <c r="X36" s="76">
        <f>分析係数表!E39</f>
        <v>7.26993191302438E-2</v>
      </c>
      <c r="Y36" s="166">
        <f t="shared" si="9"/>
        <v>0</v>
      </c>
    </row>
    <row r="37" spans="1:25" x14ac:dyDescent="0.2">
      <c r="A37" s="6" t="s">
        <v>25</v>
      </c>
      <c r="B37" s="5" t="s">
        <v>40</v>
      </c>
      <c r="C37" s="90"/>
      <c r="D37" s="107">
        <f>投入係数表!K37</f>
        <v>0</v>
      </c>
      <c r="E37" s="110">
        <f t="shared" si="0"/>
        <v>0</v>
      </c>
      <c r="F37" s="76">
        <f>分析係数表!C40</f>
        <v>0.83920615633859863</v>
      </c>
      <c r="G37" s="110">
        <f t="shared" si="1"/>
        <v>0</v>
      </c>
      <c r="H37" s="110">
        <v>0</v>
      </c>
      <c r="I37" s="110">
        <f t="shared" si="2"/>
        <v>0</v>
      </c>
      <c r="J37" s="107">
        <f>分析係数表!G40</f>
        <v>0.51760656605771782</v>
      </c>
      <c r="K37" s="111">
        <f t="shared" si="3"/>
        <v>0</v>
      </c>
      <c r="L37" s="79"/>
      <c r="M37" s="80"/>
      <c r="N37" s="81">
        <f>分析係数表!H40</f>
        <v>3.2622689118904168E-2</v>
      </c>
      <c r="O37" s="82">
        <f t="shared" si="4"/>
        <v>0.22794065349836581</v>
      </c>
      <c r="P37" s="76">
        <f>分析係数表!C40</f>
        <v>0.83920615633859863</v>
      </c>
      <c r="Q37" s="82">
        <f t="shared" si="5"/>
        <v>0.19128919969567193</v>
      </c>
      <c r="R37" s="83">
        <v>0.19139114959326445</v>
      </c>
      <c r="S37" s="84">
        <f t="shared" si="6"/>
        <v>0.19139114959326445</v>
      </c>
      <c r="T37" s="85">
        <f>分析係数表!F40</f>
        <v>0.71604447974583008</v>
      </c>
      <c r="U37" s="86">
        <f t="shared" si="7"/>
        <v>0.13704457613846538</v>
      </c>
      <c r="V37" s="87">
        <f>分析係数表!D40</f>
        <v>0.10193275086047128</v>
      </c>
      <c r="W37" s="167">
        <f t="shared" si="8"/>
        <v>0</v>
      </c>
      <c r="X37" s="76">
        <f>分析係数表!E40</f>
        <v>6.4469155414350013E-2</v>
      </c>
      <c r="Y37" s="166">
        <f t="shared" si="9"/>
        <v>0</v>
      </c>
    </row>
    <row r="38" spans="1:25" x14ac:dyDescent="0.2">
      <c r="A38" s="6" t="s">
        <v>26</v>
      </c>
      <c r="B38" s="5" t="s">
        <v>276</v>
      </c>
      <c r="C38" s="90"/>
      <c r="D38" s="107">
        <f>投入係数表!K38</f>
        <v>0</v>
      </c>
      <c r="E38" s="110">
        <f t="shared" si="0"/>
        <v>0</v>
      </c>
      <c r="F38" s="76">
        <f>分析係数表!C41</f>
        <v>0.78804261408809029</v>
      </c>
      <c r="G38" s="110">
        <f t="shared" si="1"/>
        <v>0</v>
      </c>
      <c r="H38" s="110">
        <v>0</v>
      </c>
      <c r="I38" s="110">
        <f t="shared" si="2"/>
        <v>0</v>
      </c>
      <c r="J38" s="107">
        <f>分析係数表!G41</f>
        <v>0.44543264776727814</v>
      </c>
      <c r="K38" s="111">
        <f t="shared" si="3"/>
        <v>0</v>
      </c>
      <c r="L38" s="79"/>
      <c r="M38" s="80"/>
      <c r="N38" s="81">
        <f>分析係数表!H41</f>
        <v>4.6539471651475359E-2</v>
      </c>
      <c r="O38" s="82">
        <f t="shared" si="4"/>
        <v>0.32517974048800014</v>
      </c>
      <c r="P38" s="76">
        <f>分析係数表!C41</f>
        <v>0.78804261408809029</v>
      </c>
      <c r="Q38" s="82">
        <f t="shared" si="5"/>
        <v>0.25625549274265041</v>
      </c>
      <c r="R38" s="83">
        <v>0.26053522155849906</v>
      </c>
      <c r="S38" s="84">
        <f t="shared" si="6"/>
        <v>0.26053522155849906</v>
      </c>
      <c r="T38" s="85">
        <f>分析係数表!F41</f>
        <v>0.55067630164906434</v>
      </c>
      <c r="U38" s="86">
        <f t="shared" si="7"/>
        <v>0.14347057225715384</v>
      </c>
      <c r="V38" s="87">
        <f>分析係数表!D41</f>
        <v>0.13461182138224939</v>
      </c>
      <c r="W38" s="167">
        <f t="shared" si="8"/>
        <v>0</v>
      </c>
      <c r="X38" s="76">
        <f>分析係数表!E41</f>
        <v>0.12840466926070038</v>
      </c>
      <c r="Y38" s="166">
        <f t="shared" si="9"/>
        <v>0</v>
      </c>
    </row>
    <row r="39" spans="1:25" x14ac:dyDescent="0.2">
      <c r="A39" s="6" t="s">
        <v>51</v>
      </c>
      <c r="B39" s="5" t="s">
        <v>367</v>
      </c>
      <c r="C39" s="90"/>
      <c r="D39" s="107">
        <f>投入係数表!K39</f>
        <v>0</v>
      </c>
      <c r="E39" s="110">
        <f>$C$13*D39</f>
        <v>0</v>
      </c>
      <c r="F39" s="76">
        <f>分析係数表!C42</f>
        <v>0</v>
      </c>
      <c r="G39" s="110">
        <f>E39*F39</f>
        <v>0</v>
      </c>
      <c r="H39" s="110">
        <v>0</v>
      </c>
      <c r="I39" s="110">
        <f>C39+H39</f>
        <v>0</v>
      </c>
      <c r="J39" s="107">
        <f>分析係数表!G42</f>
        <v>0</v>
      </c>
      <c r="K39" s="111">
        <f>I39*J39</f>
        <v>0</v>
      </c>
      <c r="L39" s="79"/>
      <c r="M39" s="80"/>
      <c r="N39" s="81">
        <f>分析係数表!H42</f>
        <v>1.0968638961841495E-2</v>
      </c>
      <c r="O39" s="82">
        <f t="shared" si="4"/>
        <v>7.6639872446964338E-2</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194</v>
      </c>
      <c r="B40" s="5" t="s">
        <v>41</v>
      </c>
      <c r="C40" s="90"/>
      <c r="D40" s="107">
        <f>投入係数表!K40</f>
        <v>0</v>
      </c>
      <c r="E40" s="110">
        <f>$C$13*D40</f>
        <v>0</v>
      </c>
      <c r="F40" s="76">
        <f>分析係数表!C43</f>
        <v>0.20173745173745172</v>
      </c>
      <c r="G40" s="110">
        <f>E40*F40</f>
        <v>0</v>
      </c>
      <c r="H40" s="110">
        <v>0</v>
      </c>
      <c r="I40" s="110">
        <f>C40+H40</f>
        <v>0</v>
      </c>
      <c r="J40" s="107">
        <f>分析係数表!G43</f>
        <v>0.40060929169840059</v>
      </c>
      <c r="K40" s="111">
        <f>I40*J40</f>
        <v>0</v>
      </c>
      <c r="L40" s="79"/>
      <c r="M40" s="80"/>
      <c r="N40" s="81">
        <f>分析係数表!H43</f>
        <v>3.0614346773778257E-2</v>
      </c>
      <c r="O40" s="82">
        <f t="shared" si="4"/>
        <v>0.21390800079680894</v>
      </c>
      <c r="P40" s="76">
        <f>分析係数表!C43</f>
        <v>0.20173745173745172</v>
      </c>
      <c r="Q40" s="82">
        <f>O40*P40</f>
        <v>4.3153254987001032E-2</v>
      </c>
      <c r="R40" s="83">
        <v>6.9834181273036811E-2</v>
      </c>
      <c r="S40" s="84">
        <f>I40+R40</f>
        <v>6.9834181273036811E-2</v>
      </c>
      <c r="T40" s="85">
        <f>分析係数表!F43</f>
        <v>0.64280274181264285</v>
      </c>
      <c r="U40" s="86">
        <f t="shared" si="7"/>
        <v>4.4889603194549182E-2</v>
      </c>
      <c r="V40" s="87">
        <f>分析係数表!D43</f>
        <v>0.46991622239146991</v>
      </c>
      <c r="W40" s="167">
        <f t="shared" si="8"/>
        <v>0</v>
      </c>
      <c r="X40" s="76">
        <f>分析係数表!E43</f>
        <v>0.30083777608530082</v>
      </c>
      <c r="Y40" s="166">
        <f t="shared" si="9"/>
        <v>0</v>
      </c>
    </row>
    <row r="41" spans="1:25" x14ac:dyDescent="0.2">
      <c r="A41" s="6" t="s">
        <v>340</v>
      </c>
      <c r="B41" s="5" t="s">
        <v>42</v>
      </c>
      <c r="C41" s="90"/>
      <c r="D41" s="107">
        <f>投入係数表!K41</f>
        <v>0</v>
      </c>
      <c r="E41" s="110">
        <f>$C$13*D41</f>
        <v>0</v>
      </c>
      <c r="F41" s="76">
        <f>分析係数表!C44</f>
        <v>0.27638971906754328</v>
      </c>
      <c r="G41" s="110">
        <f>E41*F41</f>
        <v>0</v>
      </c>
      <c r="H41" s="110">
        <v>0</v>
      </c>
      <c r="I41" s="110">
        <f>C41+H41</f>
        <v>0</v>
      </c>
      <c r="J41" s="107">
        <f>分析係数表!G44</f>
        <v>0.27192982456140352</v>
      </c>
      <c r="K41" s="111">
        <f>I41*J41</f>
        <v>0</v>
      </c>
      <c r="L41" s="79"/>
      <c r="M41" s="80"/>
      <c r="N41" s="81">
        <f>分析係数表!H44</f>
        <v>9.8074051186981828E-2</v>
      </c>
      <c r="O41" s="82">
        <f t="shared" si="4"/>
        <v>0.68526120692602632</v>
      </c>
      <c r="P41" s="76">
        <f>分析係数表!C44</f>
        <v>0.27638971906754328</v>
      </c>
      <c r="Q41" s="82">
        <f>O41*P41</f>
        <v>0.18939915247017006</v>
      </c>
      <c r="R41" s="83">
        <v>0.19147766239784675</v>
      </c>
      <c r="S41" s="84">
        <f>I41+R41</f>
        <v>0.19147766239784675</v>
      </c>
      <c r="T41" s="85">
        <f>分析係数表!F44</f>
        <v>0.48268106162843005</v>
      </c>
      <c r="U41" s="86">
        <f t="shared" si="7"/>
        <v>9.2422641364322794E-2</v>
      </c>
      <c r="V41" s="87">
        <f>分析係数表!D44</f>
        <v>0.23571749887539362</v>
      </c>
      <c r="W41" s="167">
        <f t="shared" si="8"/>
        <v>0</v>
      </c>
      <c r="X41" s="76">
        <f>分析係数表!E44</f>
        <v>0.16711650922177237</v>
      </c>
      <c r="Y41" s="166">
        <f t="shared" si="9"/>
        <v>0</v>
      </c>
    </row>
    <row r="42" spans="1:25" x14ac:dyDescent="0.2">
      <c r="A42" s="6" t="s">
        <v>341</v>
      </c>
      <c r="B42" s="5" t="s">
        <v>278</v>
      </c>
      <c r="C42" s="90"/>
      <c r="D42" s="107">
        <f>投入係数表!K42</f>
        <v>0</v>
      </c>
      <c r="E42" s="110">
        <f>$C$13*D42</f>
        <v>0</v>
      </c>
      <c r="F42" s="76">
        <f>分析係数表!C45</f>
        <v>1</v>
      </c>
      <c r="G42" s="110">
        <f>E42*F42</f>
        <v>0</v>
      </c>
      <c r="H42" s="110">
        <v>0</v>
      </c>
      <c r="I42" s="110">
        <f>C42+H42</f>
        <v>0</v>
      </c>
      <c r="J42" s="107">
        <f>分析係数表!G45</f>
        <v>0</v>
      </c>
      <c r="K42" s="111">
        <f>I42*J42</f>
        <v>0</v>
      </c>
      <c r="L42" s="79"/>
      <c r="M42" s="80"/>
      <c r="N42" s="81">
        <f>分析係数表!H45</f>
        <v>0</v>
      </c>
      <c r="O42" s="82">
        <f t="shared" si="4"/>
        <v>0</v>
      </c>
      <c r="P42" s="76">
        <f>分析係数表!C45</f>
        <v>1</v>
      </c>
      <c r="Q42" s="82">
        <f>O42*P42</f>
        <v>0</v>
      </c>
      <c r="R42" s="83">
        <v>1.2485682275750999E-3</v>
      </c>
      <c r="S42" s="84">
        <f>I42+R42</f>
        <v>1.2485682275750999E-3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107">
        <f>投入係数表!K43</f>
        <v>0</v>
      </c>
      <c r="E43" s="110">
        <f>$C$13*D43</f>
        <v>0</v>
      </c>
      <c r="F43" s="76">
        <f>分析係数表!C46</f>
        <v>5.367793240556662E-2</v>
      </c>
      <c r="G43" s="110">
        <f>E43*F43</f>
        <v>0</v>
      </c>
      <c r="H43" s="110">
        <v>0</v>
      </c>
      <c r="I43" s="110">
        <f>C43+H43</f>
        <v>0</v>
      </c>
      <c r="J43" s="107">
        <f>分析係数表!G46</f>
        <v>9.2592592592592587E-3</v>
      </c>
      <c r="K43" s="111">
        <f>I43*J43</f>
        <v>0</v>
      </c>
      <c r="L43" s="79"/>
      <c r="M43" s="80"/>
      <c r="N43" s="81">
        <f>分析係数表!H46</f>
        <v>2.0456769143622225E-2</v>
      </c>
      <c r="O43" s="82">
        <f t="shared" si="4"/>
        <v>0.14293516117162716</v>
      </c>
      <c r="P43" s="76">
        <f>分析係数表!C46</f>
        <v>5.367793240556662E-2</v>
      </c>
      <c r="Q43" s="82">
        <f>O43*P43</f>
        <v>7.672463919749373E-3</v>
      </c>
      <c r="R43" s="83">
        <v>8.3612403938742412E-3</v>
      </c>
      <c r="S43" s="84">
        <f>I43+R43</f>
        <v>8.3612403938742412E-3</v>
      </c>
      <c r="T43" s="85">
        <f>分析係数表!F46</f>
        <v>0.30555555555555558</v>
      </c>
      <c r="U43" s="86">
        <f t="shared" si="7"/>
        <v>2.5548234536837962E-3</v>
      </c>
      <c r="V43" s="87">
        <f>分析係数表!D46</f>
        <v>2.7777777777777776E-2</v>
      </c>
      <c r="W43" s="167">
        <f t="shared" si="8"/>
        <v>0</v>
      </c>
      <c r="X43" s="76">
        <f>分析係数表!E46</f>
        <v>8.3333333333333329E-2</v>
      </c>
      <c r="Y43" s="166">
        <f t="shared" si="9"/>
        <v>0</v>
      </c>
    </row>
    <row r="44" spans="1:25" x14ac:dyDescent="0.2">
      <c r="A44" s="192">
        <v>40</v>
      </c>
      <c r="B44" s="14" t="s">
        <v>150</v>
      </c>
      <c r="C44" s="197">
        <f>SUM(C5:C43)</f>
        <v>100</v>
      </c>
      <c r="D44" s="108">
        <f>投入係数表!K44</f>
        <v>0.66666666666666663</v>
      </c>
      <c r="E44" s="91">
        <f>SUM(E5:E43)</f>
        <v>66.666666666666671</v>
      </c>
      <c r="F44" s="92">
        <f>分析係数表!C47</f>
        <v>0.43100924499229587</v>
      </c>
      <c r="G44" s="91">
        <f>SUM(G5:G43)</f>
        <v>6.1748548994364522E-2</v>
      </c>
      <c r="H44" s="91">
        <f>SUM(H5:H43)</f>
        <v>6.1761695374818931E-2</v>
      </c>
      <c r="I44" s="91">
        <f>SUM(I5:I43)</f>
        <v>100.06176169537483</v>
      </c>
      <c r="J44" s="108">
        <f>分析係数表!G47</f>
        <v>0.27411589384994556</v>
      </c>
      <c r="K44" s="93">
        <f>SUM(K5:K43)</f>
        <v>11.143830319859834</v>
      </c>
      <c r="L44" s="94">
        <f>最終需要_まとめ!$L$33</f>
        <v>0.627</v>
      </c>
      <c r="M44" s="91">
        <f>K44*L44</f>
        <v>6.9871816105521161</v>
      </c>
      <c r="N44" s="95">
        <f>分析係数表!H47</f>
        <v>1</v>
      </c>
      <c r="O44" s="96">
        <f>SUM(O5:O43)</f>
        <v>6.9871816105521161</v>
      </c>
      <c r="P44" s="92">
        <f>分析係数表!C47</f>
        <v>0.43100924499229587</v>
      </c>
      <c r="Q44" s="96">
        <f>SUM(Q5:Q43)</f>
        <v>2.8102505686905115</v>
      </c>
      <c r="R44" s="91">
        <f>SUM(R5:R43)</f>
        <v>3.0506094438919527</v>
      </c>
      <c r="S44" s="97">
        <f>SUM(S5:S43)</f>
        <v>103.11237113926677</v>
      </c>
      <c r="T44" s="98">
        <f>分析係数表!F47</f>
        <v>0.60561987734280964</v>
      </c>
      <c r="U44" s="99">
        <f>SUM(U5:U43)</f>
        <v>35.367633611491122</v>
      </c>
      <c r="V44" s="100">
        <f>分析係数表!D47</f>
        <v>0.12179744368659369</v>
      </c>
      <c r="W44" s="164">
        <f>SUM(W5:W43)</f>
        <v>0</v>
      </c>
      <c r="X44" s="92">
        <f>分析係数表!E47</f>
        <v>9.5847423625838257E-2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364</v>
      </c>
      <c r="S2" s="3" t="s">
        <v>152</v>
      </c>
      <c r="U2" s="64" t="s">
        <v>209</v>
      </c>
      <c r="W2" s="3" t="s">
        <v>130</v>
      </c>
      <c r="Y2" s="3" t="s">
        <v>153</v>
      </c>
    </row>
    <row r="3" spans="1:25" ht="44" x14ac:dyDescent="0.2">
      <c r="B3" s="65"/>
      <c r="C3" s="66" t="s">
        <v>227</v>
      </c>
      <c r="D3" s="66" t="s">
        <v>378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投入係数表!L5</f>
        <v>0</v>
      </c>
      <c r="E5" s="77">
        <f t="shared" ref="E5:E38" si="0">$C$14*D5</f>
        <v>0</v>
      </c>
      <c r="F5" s="76">
        <f>分析係数表!C8</f>
        <v>0.30496453900709219</v>
      </c>
      <c r="G5" s="77">
        <f t="shared" ref="G5:G38" si="1">E5*F5</f>
        <v>0</v>
      </c>
      <c r="H5" s="77">
        <f t="array" ref="H5:H43">MMULT(逆行列係数!C5:AO43,'10'!G5:G43)</f>
        <v>2.4714109480436541E-4</v>
      </c>
      <c r="I5" s="77">
        <f t="shared" ref="I5:I38" si="2">C5+H5</f>
        <v>2.4714109480436541E-4</v>
      </c>
      <c r="J5" s="76">
        <f>分析係数表!G8</f>
        <v>0.12049861495844875</v>
      </c>
      <c r="K5" s="78">
        <f t="shared" ref="K5:K38" si="3">I5*J5</f>
        <v>2.9780159623240708E-5</v>
      </c>
      <c r="L5" s="79" t="s">
        <v>182</v>
      </c>
      <c r="M5" s="80" t="s">
        <v>182</v>
      </c>
      <c r="N5" s="81">
        <f>分析係数表!H8</f>
        <v>1.0415057417992687E-2</v>
      </c>
      <c r="O5" s="82">
        <f t="shared" ref="O5:O43" si="4">$M$44*N5</f>
        <v>0.15531512258780472</v>
      </c>
      <c r="P5" s="76">
        <f>分析係数表!C8</f>
        <v>0.30496453900709219</v>
      </c>
      <c r="Q5" s="82">
        <f t="shared" ref="Q5:Q38" si="5">O5*P5</f>
        <v>4.7365604760819878E-2</v>
      </c>
      <c r="R5" s="83">
        <f t="array" ref="R5:R43">MMULT(逆行列係数!C5:AO43,'10'!Q5:Q43)</f>
        <v>5.3169780749906914E-2</v>
      </c>
      <c r="S5" s="84">
        <f t="shared" ref="S5:S38" si="6">I5+R5</f>
        <v>5.3416921844711279E-2</v>
      </c>
      <c r="T5" s="85">
        <f>分析係数表!F8</f>
        <v>0.45429362880886426</v>
      </c>
      <c r="U5" s="86">
        <f t="shared" ref="U5:U43" si="7">S5*T5</f>
        <v>2.4266967264633378E-2</v>
      </c>
      <c r="V5" s="87">
        <f>分析係数表!D8</f>
        <v>0.67451523545706371</v>
      </c>
      <c r="W5" s="167">
        <f t="shared" ref="W5:W43" si="8">ROUND(S5*V5,0)</f>
        <v>0</v>
      </c>
      <c r="X5" s="76">
        <f>分析係数表!E8</f>
        <v>0.3476454293628809</v>
      </c>
      <c r="Y5" s="166">
        <f t="shared" ref="Y5:Y43" si="9">ROUND(S5*X5,0)</f>
        <v>0</v>
      </c>
    </row>
    <row r="6" spans="1:25" x14ac:dyDescent="0.2">
      <c r="A6" s="6" t="s">
        <v>219</v>
      </c>
      <c r="B6" s="5" t="s">
        <v>265</v>
      </c>
      <c r="C6" s="90"/>
      <c r="D6" s="76">
        <f>投入係数表!L6</f>
        <v>0</v>
      </c>
      <c r="E6" s="77">
        <f t="shared" si="0"/>
        <v>0</v>
      </c>
      <c r="F6" s="76">
        <f>分析係数表!C9</f>
        <v>0.30769230769230771</v>
      </c>
      <c r="G6" s="77">
        <f t="shared" si="1"/>
        <v>0</v>
      </c>
      <c r="H6" s="77">
        <v>4.3861245237909535E-4</v>
      </c>
      <c r="I6" s="77">
        <f t="shared" si="2"/>
        <v>4.3861245237909535E-4</v>
      </c>
      <c r="J6" s="76">
        <f>分析係数表!G9</f>
        <v>0.27272727272727271</v>
      </c>
      <c r="K6" s="78">
        <f t="shared" si="3"/>
        <v>1.1962157792157145E-4</v>
      </c>
      <c r="L6" s="79"/>
      <c r="M6" s="80"/>
      <c r="N6" s="81">
        <f>分析係数表!H9</f>
        <v>5.5358154384880782E-4</v>
      </c>
      <c r="O6" s="82">
        <f t="shared" si="4"/>
        <v>8.2553155392776287E-3</v>
      </c>
      <c r="P6" s="76">
        <f>分析係数表!C9</f>
        <v>0.30769230769230771</v>
      </c>
      <c r="Q6" s="82">
        <f t="shared" si="5"/>
        <v>2.5400970890085014E-3</v>
      </c>
      <c r="R6" s="83">
        <v>2.8330975710994075E-3</v>
      </c>
      <c r="S6" s="84">
        <f t="shared" si="6"/>
        <v>3.2717100234785027E-3</v>
      </c>
      <c r="T6" s="85">
        <f>分析係数表!F9</f>
        <v>0.77272727272727271</v>
      </c>
      <c r="U6" s="86">
        <f t="shared" si="7"/>
        <v>2.5281395635970249E-3</v>
      </c>
      <c r="V6" s="87">
        <f>分析係数表!D9</f>
        <v>0.36363636363636365</v>
      </c>
      <c r="W6" s="167">
        <f t="shared" si="8"/>
        <v>0</v>
      </c>
      <c r="X6" s="76">
        <f>分析係数表!E9</f>
        <v>0</v>
      </c>
      <c r="Y6" s="166">
        <f t="shared" si="9"/>
        <v>0</v>
      </c>
    </row>
    <row r="7" spans="1:25" x14ac:dyDescent="0.2">
      <c r="A7" s="6" t="s">
        <v>220</v>
      </c>
      <c r="B7" s="5" t="s">
        <v>266</v>
      </c>
      <c r="C7" s="90"/>
      <c r="D7" s="76">
        <f>投入係数表!L7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1.5934678831628916E-2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投入係数表!L8</f>
        <v>0</v>
      </c>
      <c r="E8" s="77">
        <f t="shared" si="0"/>
        <v>0</v>
      </c>
      <c r="F8" s="76">
        <f>分析係数表!C11</f>
        <v>7.2833211944645093E-4</v>
      </c>
      <c r="G8" s="77">
        <f t="shared" si="1"/>
        <v>0</v>
      </c>
      <c r="H8" s="77">
        <v>7.857863301449472E-4</v>
      </c>
      <c r="I8" s="77">
        <f t="shared" si="2"/>
        <v>7.857863301449472E-4</v>
      </c>
      <c r="J8" s="76">
        <f>分析係数表!G11</f>
        <v>0.75</v>
      </c>
      <c r="K8" s="78">
        <f t="shared" si="3"/>
        <v>5.8933974760871043E-4</v>
      </c>
      <c r="L8" s="79"/>
      <c r="M8" s="80"/>
      <c r="N8" s="81">
        <f>分析係数表!H11</f>
        <v>-1.2873989391832741E-5</v>
      </c>
      <c r="O8" s="82">
        <f t="shared" si="4"/>
        <v>-1.919840823087821E-4</v>
      </c>
      <c r="P8" s="76">
        <f>分析係数表!C11</f>
        <v>7.2833211944645093E-4</v>
      </c>
      <c r="Q8" s="82">
        <f t="shared" si="5"/>
        <v>-1.3982817356793714E-7</v>
      </c>
      <c r="R8" s="83">
        <v>3.3759318990488134E-4</v>
      </c>
      <c r="S8" s="84">
        <f t="shared" si="6"/>
        <v>1.1233795200498286E-3</v>
      </c>
      <c r="T8" s="85">
        <f>分析係数表!F11</f>
        <v>1</v>
      </c>
      <c r="U8" s="86">
        <f t="shared" si="7"/>
        <v>1.1233795200498286E-3</v>
      </c>
      <c r="V8" s="87">
        <f>分析係数表!D11</f>
        <v>0</v>
      </c>
      <c r="W8" s="167">
        <f t="shared" si="8"/>
        <v>0</v>
      </c>
      <c r="X8" s="76">
        <f>分析係数表!E11</f>
        <v>0</v>
      </c>
      <c r="Y8" s="166">
        <f t="shared" si="9"/>
        <v>0</v>
      </c>
    </row>
    <row r="9" spans="1:25" x14ac:dyDescent="0.2">
      <c r="A9" s="6" t="s">
        <v>222</v>
      </c>
      <c r="B9" s="5" t="s">
        <v>190</v>
      </c>
      <c r="C9" s="90"/>
      <c r="D9" s="76">
        <f>投入係数表!L9</f>
        <v>0</v>
      </c>
      <c r="E9" s="77">
        <f t="shared" si="0"/>
        <v>0</v>
      </c>
      <c r="F9" s="76">
        <f>分析係数表!C12</f>
        <v>4.5760430686406783E-3</v>
      </c>
      <c r="G9" s="77">
        <f t="shared" si="1"/>
        <v>0</v>
      </c>
      <c r="H9" s="77">
        <v>1.8718195158898346E-6</v>
      </c>
      <c r="I9" s="77">
        <f t="shared" si="2"/>
        <v>1.8718195158898346E-6</v>
      </c>
      <c r="J9" s="76">
        <f>分析係数表!G12</f>
        <v>0.12408759124087591</v>
      </c>
      <c r="K9" s="78">
        <f t="shared" si="3"/>
        <v>2.3226957496443202E-7</v>
      </c>
      <c r="L9" s="79"/>
      <c r="M9" s="80"/>
      <c r="N9" s="81">
        <f>分析係数表!H12</f>
        <v>8.1814202585097071E-2</v>
      </c>
      <c r="O9" s="82">
        <f t="shared" si="4"/>
        <v>1.2200588430723103</v>
      </c>
      <c r="P9" s="76">
        <f>分析係数表!C12</f>
        <v>4.5760430686406783E-3</v>
      </c>
      <c r="Q9" s="82">
        <f t="shared" si="5"/>
        <v>5.5830418121748104E-3</v>
      </c>
      <c r="R9" s="83">
        <v>5.9554993434222945E-3</v>
      </c>
      <c r="S9" s="84">
        <f t="shared" si="6"/>
        <v>5.9573711629381841E-3</v>
      </c>
      <c r="T9" s="85">
        <f>分析係数表!F12</f>
        <v>0.42153284671532848</v>
      </c>
      <c r="U9" s="86">
        <f t="shared" si="7"/>
        <v>2.5112276252531396E-3</v>
      </c>
      <c r="V9" s="87">
        <f>分析係数表!D12</f>
        <v>4.3795620437956206E-2</v>
      </c>
      <c r="W9" s="167">
        <f t="shared" si="8"/>
        <v>0</v>
      </c>
      <c r="X9" s="76">
        <f>分析係数表!E12</f>
        <v>3.2846715328467155E-2</v>
      </c>
      <c r="Y9" s="166">
        <f t="shared" si="9"/>
        <v>0</v>
      </c>
    </row>
    <row r="10" spans="1:25" x14ac:dyDescent="0.2">
      <c r="A10" s="6" t="s">
        <v>223</v>
      </c>
      <c r="B10" s="5" t="s">
        <v>28</v>
      </c>
      <c r="C10" s="90"/>
      <c r="D10" s="76">
        <f>投入係数表!L10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0.19064019373262062</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76">
        <f>投入係数表!L11</f>
        <v>4.6511627906976744E-3</v>
      </c>
      <c r="E11" s="77">
        <f t="shared" si="0"/>
        <v>0.46511627906976744</v>
      </c>
      <c r="F11" s="76">
        <f>分析係数表!C14</f>
        <v>3.0252100840336138E-2</v>
      </c>
      <c r="G11" s="77">
        <f t="shared" si="1"/>
        <v>1.4070744576900529E-2</v>
      </c>
      <c r="H11" s="77">
        <v>1.6106863480790358E-2</v>
      </c>
      <c r="I11" s="77">
        <f t="shared" si="2"/>
        <v>1.6106863480790358E-2</v>
      </c>
      <c r="J11" s="76">
        <f>分析係数表!G14</f>
        <v>0.20338983050847459</v>
      </c>
      <c r="K11" s="78">
        <f t="shared" si="3"/>
        <v>3.2759722333810899E-3</v>
      </c>
      <c r="L11" s="79"/>
      <c r="M11" s="80"/>
      <c r="N11" s="81">
        <f>分析係数表!H14</f>
        <v>1.0556671301302847E-3</v>
      </c>
      <c r="O11" s="82">
        <f t="shared" si="4"/>
        <v>1.5742694749320132E-2</v>
      </c>
      <c r="P11" s="76">
        <f>分析係数表!C14</f>
        <v>3.0252100840336138E-2</v>
      </c>
      <c r="Q11" s="82">
        <f t="shared" si="5"/>
        <v>4.7624958905506285E-4</v>
      </c>
      <c r="R11" s="83">
        <v>1.2547182179663684E-3</v>
      </c>
      <c r="S11" s="84">
        <f t="shared" si="6"/>
        <v>1.7361581698756727E-2</v>
      </c>
      <c r="T11" s="85">
        <f>分析係数表!F14</f>
        <v>0.40677966101694918</v>
      </c>
      <c r="U11" s="86">
        <f t="shared" si="7"/>
        <v>7.0623383181383304E-3</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投入係数表!L12</f>
        <v>0.21395348837209302</v>
      </c>
      <c r="E12" s="77">
        <f t="shared" si="0"/>
        <v>21.395348837209301</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0.11269465631525509</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投入係数表!L13</f>
        <v>0</v>
      </c>
      <c r="E13" s="77">
        <f t="shared" si="0"/>
        <v>0</v>
      </c>
      <c r="F13" s="76">
        <f>分析係数表!C16</f>
        <v>1.9157088122605526E-3</v>
      </c>
      <c r="G13" s="77">
        <f t="shared" si="1"/>
        <v>0</v>
      </c>
      <c r="H13" s="77">
        <v>4.5095295839480369E-4</v>
      </c>
      <c r="I13" s="77">
        <f t="shared" si="2"/>
        <v>4.5095295839480369E-4</v>
      </c>
      <c r="J13" s="76">
        <f>分析係数表!G16</f>
        <v>0.1111111111111111</v>
      </c>
      <c r="K13" s="78">
        <f t="shared" si="3"/>
        <v>5.0105884266089295E-5</v>
      </c>
      <c r="L13" s="79"/>
      <c r="M13" s="80"/>
      <c r="N13" s="81">
        <f>分析係数表!H16</f>
        <v>1.5294299397497296E-2</v>
      </c>
      <c r="O13" s="82">
        <f t="shared" si="4"/>
        <v>0.22807708978283311</v>
      </c>
      <c r="P13" s="76">
        <f>分析係数表!C16</f>
        <v>1.9157088122605526E-3</v>
      </c>
      <c r="Q13" s="82">
        <f t="shared" si="5"/>
        <v>4.3692929077171461E-4</v>
      </c>
      <c r="R13" s="83">
        <v>6.4566538297155358E-4</v>
      </c>
      <c r="S13" s="84">
        <f t="shared" si="6"/>
        <v>1.0966183413663572E-3</v>
      </c>
      <c r="T13" s="85">
        <f>分析係数表!F16</f>
        <v>0.33333333333333331</v>
      </c>
      <c r="U13" s="86">
        <f t="shared" si="7"/>
        <v>3.6553944712211907E-4</v>
      </c>
      <c r="V13" s="87">
        <f>分析係数表!D16</f>
        <v>0</v>
      </c>
      <c r="W13" s="167">
        <f t="shared" si="8"/>
        <v>0</v>
      </c>
      <c r="X13" s="76">
        <f>分析係数表!E16</f>
        <v>0</v>
      </c>
      <c r="Y13" s="166">
        <f t="shared" si="9"/>
        <v>0</v>
      </c>
    </row>
    <row r="14" spans="1:25" x14ac:dyDescent="0.2">
      <c r="A14" s="6" t="s">
        <v>2</v>
      </c>
      <c r="B14" s="5" t="s">
        <v>364</v>
      </c>
      <c r="C14" s="75">
        <f>最終需要_まとめ!C15</f>
        <v>100</v>
      </c>
      <c r="D14" s="76">
        <f>投入係数表!L14</f>
        <v>0.26976744186046514</v>
      </c>
      <c r="E14" s="77">
        <f t="shared" si="0"/>
        <v>26.976744186046513</v>
      </c>
      <c r="F14" s="76">
        <f>分析係数表!C17</f>
        <v>5.5194805194805241E-2</v>
      </c>
      <c r="G14" s="77">
        <f t="shared" si="1"/>
        <v>1.4889761401389321</v>
      </c>
      <c r="H14" s="77">
        <v>1.513157867118414</v>
      </c>
      <c r="I14" s="77">
        <f t="shared" si="2"/>
        <v>101.51315786711841</v>
      </c>
      <c r="J14" s="76">
        <f>分析係数表!G17</f>
        <v>0.21860465116279071</v>
      </c>
      <c r="K14" s="78">
        <f t="shared" si="3"/>
        <v>22.191248463974723</v>
      </c>
      <c r="L14" s="79"/>
      <c r="M14" s="80"/>
      <c r="N14" s="81">
        <f>分析係数表!H17</f>
        <v>2.7035377722848756E-3</v>
      </c>
      <c r="O14" s="82">
        <f t="shared" si="4"/>
        <v>4.0316657284844237E-2</v>
      </c>
      <c r="P14" s="76">
        <f>分析係数表!C17</f>
        <v>5.5194805194805241E-2</v>
      </c>
      <c r="Q14" s="82">
        <f t="shared" si="5"/>
        <v>2.2252700449427033E-3</v>
      </c>
      <c r="R14" s="83">
        <v>3.1818104717829454E-3</v>
      </c>
      <c r="S14" s="84">
        <f t="shared" si="6"/>
        <v>101.5163396775902</v>
      </c>
      <c r="T14" s="85">
        <f>分析係数表!F17</f>
        <v>0.33023255813953489</v>
      </c>
      <c r="U14" s="86">
        <f t="shared" si="7"/>
        <v>33.524000544692576</v>
      </c>
      <c r="V14" s="87">
        <f>分析係数表!D17</f>
        <v>0</v>
      </c>
      <c r="W14" s="167">
        <f t="shared" si="8"/>
        <v>0</v>
      </c>
      <c r="X14" s="76">
        <f>分析係数表!E17</f>
        <v>0</v>
      </c>
      <c r="Y14" s="166">
        <f t="shared" si="9"/>
        <v>0</v>
      </c>
    </row>
    <row r="15" spans="1:25" x14ac:dyDescent="0.2">
      <c r="A15" s="6" t="s">
        <v>3</v>
      </c>
      <c r="B15" s="5" t="s">
        <v>31</v>
      </c>
      <c r="C15" s="90"/>
      <c r="D15" s="76">
        <f>投入係数表!L15</f>
        <v>4.6511627906976744E-3</v>
      </c>
      <c r="E15" s="77">
        <f t="shared" si="0"/>
        <v>0.46511627906976744</v>
      </c>
      <c r="F15" s="76">
        <f>分析係数表!C18</f>
        <v>0.35732009925558317</v>
      </c>
      <c r="G15" s="77">
        <f t="shared" si="1"/>
        <v>0.16619539500259681</v>
      </c>
      <c r="H15" s="77">
        <v>0.18587221297144813</v>
      </c>
      <c r="I15" s="77">
        <f t="shared" si="2"/>
        <v>0.18587221297144813</v>
      </c>
      <c r="J15" s="76">
        <f>分析係数表!G18</f>
        <v>0.21543778801843319</v>
      </c>
      <c r="K15" s="78">
        <f t="shared" si="3"/>
        <v>4.0043898416659909E-2</v>
      </c>
      <c r="L15" s="79"/>
      <c r="M15" s="80"/>
      <c r="N15" s="81">
        <f>分析係数表!H18</f>
        <v>3.9909367114681499E-4</v>
      </c>
      <c r="O15" s="82">
        <f t="shared" si="4"/>
        <v>5.951506551572245E-3</v>
      </c>
      <c r="P15" s="76">
        <f>分析係数表!C18</f>
        <v>0.35732009925558317</v>
      </c>
      <c r="Q15" s="82">
        <f t="shared" si="5"/>
        <v>2.1265929117280482E-3</v>
      </c>
      <c r="R15" s="83">
        <v>4.5618779431003398E-3</v>
      </c>
      <c r="S15" s="84">
        <f t="shared" si="6"/>
        <v>0.19043409091454847</v>
      </c>
      <c r="T15" s="85">
        <f>分析係数表!F18</f>
        <v>0.46082949308755761</v>
      </c>
      <c r="U15" s="86">
        <f t="shared" si="7"/>
        <v>8.7757645582741226E-2</v>
      </c>
      <c r="V15" s="87">
        <f>分析係数表!D18</f>
        <v>4.0322580645161289E-2</v>
      </c>
      <c r="W15" s="167">
        <f t="shared" si="8"/>
        <v>0</v>
      </c>
      <c r="X15" s="76">
        <f>分析係数表!E18</f>
        <v>3.6866359447004608E-2</v>
      </c>
      <c r="Y15" s="166">
        <f t="shared" si="9"/>
        <v>0</v>
      </c>
    </row>
    <row r="16" spans="1:25" x14ac:dyDescent="0.2">
      <c r="A16" s="6" t="s">
        <v>4</v>
      </c>
      <c r="B16" s="5" t="s">
        <v>32</v>
      </c>
      <c r="C16" s="90"/>
      <c r="D16" s="76">
        <f>投入係数表!L16</f>
        <v>0</v>
      </c>
      <c r="E16" s="77">
        <f t="shared" si="0"/>
        <v>0</v>
      </c>
      <c r="F16" s="76">
        <f>分析係数表!C19</f>
        <v>0.13532513181019334</v>
      </c>
      <c r="G16" s="77">
        <f t="shared" si="1"/>
        <v>0</v>
      </c>
      <c r="H16" s="77">
        <v>2.6629190459050672E-3</v>
      </c>
      <c r="I16" s="77">
        <f t="shared" si="2"/>
        <v>2.6629190459050672E-3</v>
      </c>
      <c r="J16" s="76">
        <f>分析係数表!G19</f>
        <v>5.8997050147492625E-2</v>
      </c>
      <c r="K16" s="78">
        <f t="shared" si="3"/>
        <v>1.5710436848997446E-4</v>
      </c>
      <c r="L16" s="79"/>
      <c r="M16" s="80"/>
      <c r="N16" s="81">
        <f>分析係数表!H19</f>
        <v>-1.0299191513466193E-4</v>
      </c>
      <c r="O16" s="82">
        <f t="shared" si="4"/>
        <v>-1.5358726584702568E-3</v>
      </c>
      <c r="P16" s="76">
        <f>分析係数表!C19</f>
        <v>0.13532513181019334</v>
      </c>
      <c r="Q16" s="82">
        <f t="shared" si="5"/>
        <v>-2.0784216995115956E-4</v>
      </c>
      <c r="R16" s="83">
        <v>3.1748129850334421E-4</v>
      </c>
      <c r="S16" s="84">
        <f t="shared" si="6"/>
        <v>2.9804003444084113E-3</v>
      </c>
      <c r="T16" s="85">
        <f>分析係数表!F19</f>
        <v>0.24483775811209441</v>
      </c>
      <c r="U16" s="86">
        <f t="shared" si="7"/>
        <v>7.2971453860146943E-4</v>
      </c>
      <c r="V16" s="87">
        <f>分析係数表!D19</f>
        <v>3.8348082595870206E-2</v>
      </c>
      <c r="W16" s="167">
        <f t="shared" si="8"/>
        <v>0</v>
      </c>
      <c r="X16" s="76">
        <f>分析係数表!E19</f>
        <v>3.2448377581120944E-2</v>
      </c>
      <c r="Y16" s="166">
        <f t="shared" si="9"/>
        <v>0</v>
      </c>
    </row>
    <row r="17" spans="1:25" x14ac:dyDescent="0.2">
      <c r="A17" s="6" t="s">
        <v>5</v>
      </c>
      <c r="B17" s="5" t="s">
        <v>33</v>
      </c>
      <c r="C17" s="90"/>
      <c r="D17" s="76">
        <f>投入係数表!L17</f>
        <v>4.6511627906976744E-3</v>
      </c>
      <c r="E17" s="77">
        <f t="shared" si="0"/>
        <v>0.46511627906976744</v>
      </c>
      <c r="F17" s="76">
        <f>分析係数表!C20</f>
        <v>1.7543859649122862E-2</v>
      </c>
      <c r="G17" s="77">
        <f t="shared" si="1"/>
        <v>8.1599347205222605E-3</v>
      </c>
      <c r="H17" s="77">
        <v>8.5213952415963776E-3</v>
      </c>
      <c r="I17" s="77">
        <f t="shared" si="2"/>
        <v>8.5213952415963776E-3</v>
      </c>
      <c r="J17" s="76">
        <f>分析係数表!G20</f>
        <v>9.5238095238095233E-2</v>
      </c>
      <c r="K17" s="78">
        <f t="shared" si="3"/>
        <v>8.1156145158060736E-4</v>
      </c>
      <c r="L17" s="79"/>
      <c r="M17" s="80"/>
      <c r="N17" s="81">
        <f>分析係数表!H20</f>
        <v>5.0208558628147691E-4</v>
      </c>
      <c r="O17" s="82">
        <f t="shared" si="4"/>
        <v>7.4873792100425022E-3</v>
      </c>
      <c r="P17" s="76">
        <f>分析係数表!C20</f>
        <v>1.7543859649122862E-2</v>
      </c>
      <c r="Q17" s="82">
        <f t="shared" si="5"/>
        <v>1.3135753000074606E-4</v>
      </c>
      <c r="R17" s="83">
        <v>2.1184385379690842E-4</v>
      </c>
      <c r="S17" s="84">
        <f t="shared" si="6"/>
        <v>8.7332390953932856E-3</v>
      </c>
      <c r="T17" s="85">
        <f>分析係数表!F20</f>
        <v>0.21428571428571427</v>
      </c>
      <c r="U17" s="86">
        <f t="shared" si="7"/>
        <v>1.8714083775842754E-3</v>
      </c>
      <c r="V17" s="87">
        <f>分析係数表!D20</f>
        <v>0</v>
      </c>
      <c r="W17" s="167">
        <f t="shared" si="8"/>
        <v>0</v>
      </c>
      <c r="X17" s="76">
        <f>分析係数表!E20</f>
        <v>0</v>
      </c>
      <c r="Y17" s="166">
        <f t="shared" si="9"/>
        <v>0</v>
      </c>
    </row>
    <row r="18" spans="1:25" x14ac:dyDescent="0.2">
      <c r="A18" s="6" t="s">
        <v>6</v>
      </c>
      <c r="B18" s="5" t="s">
        <v>34</v>
      </c>
      <c r="C18" s="90"/>
      <c r="D18" s="76">
        <f>投入係数表!L18</f>
        <v>0</v>
      </c>
      <c r="E18" s="77">
        <f t="shared" si="0"/>
        <v>0</v>
      </c>
      <c r="F18" s="76">
        <f>分析係数表!C21</f>
        <v>0.22938530734632678</v>
      </c>
      <c r="G18" s="77">
        <f t="shared" si="1"/>
        <v>0</v>
      </c>
      <c r="H18" s="77">
        <v>1.4735192129964452E-2</v>
      </c>
      <c r="I18" s="77">
        <f t="shared" si="2"/>
        <v>1.4735192129964452E-2</v>
      </c>
      <c r="J18" s="76">
        <f>分析係数表!G21</f>
        <v>0.28442844284428442</v>
      </c>
      <c r="K18" s="78">
        <f t="shared" si="3"/>
        <v>4.1911077525371441E-3</v>
      </c>
      <c r="L18" s="79"/>
      <c r="M18" s="80"/>
      <c r="N18" s="81">
        <f>分析係数表!H21</f>
        <v>8.3680931046912815E-4</v>
      </c>
      <c r="O18" s="82">
        <f t="shared" si="4"/>
        <v>1.2478965350070835E-2</v>
      </c>
      <c r="P18" s="76">
        <f>分析係数表!C21</f>
        <v>0.22938530734632678</v>
      </c>
      <c r="Q18" s="82">
        <f t="shared" si="5"/>
        <v>2.8624913021901609E-3</v>
      </c>
      <c r="R18" s="83">
        <v>5.7424927296897271E-3</v>
      </c>
      <c r="S18" s="84">
        <f t="shared" si="6"/>
        <v>2.0477684859654177E-2</v>
      </c>
      <c r="T18" s="85">
        <f>分析係数表!F21</f>
        <v>0.42664266426642666</v>
      </c>
      <c r="U18" s="86">
        <f t="shared" si="7"/>
        <v>8.7366540265311262E-3</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投入係数表!L19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5.7595224692634625E-4</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76">
        <f>投入係数表!L20</f>
        <v>4.6511627906976744E-3</v>
      </c>
      <c r="E20" s="77">
        <f t="shared" si="0"/>
        <v>0.46511627906976744</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3.839681646175642E-4</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投入係数表!L21</f>
        <v>0</v>
      </c>
      <c r="E21" s="77">
        <f t="shared" si="0"/>
        <v>0</v>
      </c>
      <c r="F21" s="76">
        <f>分析係数表!C24</f>
        <v>1.7094017094017144E-2</v>
      </c>
      <c r="G21" s="77">
        <f t="shared" si="1"/>
        <v>0</v>
      </c>
      <c r="H21" s="77">
        <v>9.9568552476762031E-5</v>
      </c>
      <c r="I21" s="77">
        <f t="shared" si="2"/>
        <v>9.9568552476762031E-5</v>
      </c>
      <c r="J21" s="76">
        <f>分析係数表!G24</f>
        <v>0.27777777777777779</v>
      </c>
      <c r="K21" s="78">
        <f t="shared" si="3"/>
        <v>2.7657931243545011E-5</v>
      </c>
      <c r="L21" s="79"/>
      <c r="M21" s="80"/>
      <c r="N21" s="81">
        <f>分析係数表!H24</f>
        <v>2.9610175601215306E-4</v>
      </c>
      <c r="O21" s="82">
        <f t="shared" si="4"/>
        <v>4.4156338931019886E-3</v>
      </c>
      <c r="P21" s="76">
        <f>分析係数表!C24</f>
        <v>1.7094017094017144E-2</v>
      </c>
      <c r="Q21" s="82">
        <f t="shared" si="5"/>
        <v>7.5480921249606862E-5</v>
      </c>
      <c r="R21" s="83">
        <v>2.3996975229020342E-4</v>
      </c>
      <c r="S21" s="84">
        <f t="shared" si="6"/>
        <v>3.3953830476696548E-4</v>
      </c>
      <c r="T21" s="85">
        <f>分析係数表!F24</f>
        <v>0.5</v>
      </c>
      <c r="U21" s="86">
        <f t="shared" si="7"/>
        <v>1.6976915238348274E-4</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投入係数表!L22</f>
        <v>0</v>
      </c>
      <c r="E22" s="77">
        <f t="shared" si="0"/>
        <v>0</v>
      </c>
      <c r="F22" s="76">
        <f>分析係数表!C25</f>
        <v>0.19368131868131866</v>
      </c>
      <c r="G22" s="77">
        <f t="shared" si="1"/>
        <v>0</v>
      </c>
      <c r="H22" s="77">
        <v>2.847581532997869E-3</v>
      </c>
      <c r="I22" s="77">
        <f t="shared" si="2"/>
        <v>2.847581532997869E-3</v>
      </c>
      <c r="J22" s="76">
        <f>分析係数表!G25</f>
        <v>0.19689406544647808</v>
      </c>
      <c r="K22" s="78">
        <f t="shared" si="3"/>
        <v>5.6067190472226477E-4</v>
      </c>
      <c r="L22" s="79"/>
      <c r="M22" s="80"/>
      <c r="N22" s="81">
        <f>分析係数表!H25</f>
        <v>4.6346361810597868E-4</v>
      </c>
      <c r="O22" s="82">
        <f t="shared" si="4"/>
        <v>6.9114269631161554E-3</v>
      </c>
      <c r="P22" s="76">
        <f>分析係数表!C25</f>
        <v>0.19368131868131866</v>
      </c>
      <c r="Q22" s="82">
        <f t="shared" si="5"/>
        <v>1.3386142881859585E-3</v>
      </c>
      <c r="R22" s="83">
        <v>3.9662887139790869E-3</v>
      </c>
      <c r="S22" s="84">
        <f t="shared" si="6"/>
        <v>6.8138702469769559E-3</v>
      </c>
      <c r="T22" s="85">
        <f>分析係数表!F25</f>
        <v>0.35108153078202997</v>
      </c>
      <c r="U22" s="86">
        <f t="shared" si="7"/>
        <v>2.3922239968587984E-3</v>
      </c>
      <c r="V22" s="87">
        <f>分析係数表!D25</f>
        <v>0.17692734331669441</v>
      </c>
      <c r="W22" s="167">
        <f t="shared" si="8"/>
        <v>0</v>
      </c>
      <c r="X22" s="76">
        <f>分析係数表!E25</f>
        <v>0.17249029395452026</v>
      </c>
      <c r="Y22" s="166">
        <f t="shared" si="9"/>
        <v>0</v>
      </c>
    </row>
    <row r="23" spans="1:25" x14ac:dyDescent="0.2">
      <c r="A23" s="6" t="s">
        <v>11</v>
      </c>
      <c r="B23" s="5" t="s">
        <v>35</v>
      </c>
      <c r="C23" s="90"/>
      <c r="D23" s="76">
        <f>投入係数表!L23</f>
        <v>0</v>
      </c>
      <c r="E23" s="77">
        <f t="shared" si="0"/>
        <v>0</v>
      </c>
      <c r="F23" s="76">
        <f>分析係数表!C26</f>
        <v>8.4388185654008518E-3</v>
      </c>
      <c r="G23" s="77">
        <f t="shared" si="1"/>
        <v>0</v>
      </c>
      <c r="H23" s="77">
        <v>1.0260361721535374E-4</v>
      </c>
      <c r="I23" s="77">
        <f t="shared" si="2"/>
        <v>1.0260361721535374E-4</v>
      </c>
      <c r="J23" s="76">
        <f>分析係数表!G26</f>
        <v>0.2073170731707317</v>
      </c>
      <c r="K23" s="78">
        <f t="shared" si="3"/>
        <v>2.1271481617817239E-5</v>
      </c>
      <c r="L23" s="79"/>
      <c r="M23" s="80"/>
      <c r="N23" s="81">
        <f>分析係数表!H26</f>
        <v>9.7456099696173852E-3</v>
      </c>
      <c r="O23" s="82">
        <f t="shared" si="4"/>
        <v>0.14533195030774804</v>
      </c>
      <c r="P23" s="76">
        <f>分析係数表!C26</f>
        <v>8.4388185654008518E-3</v>
      </c>
      <c r="Q23" s="82">
        <f t="shared" si="5"/>
        <v>1.2264299604029382E-3</v>
      </c>
      <c r="R23" s="83">
        <v>1.2530389464860533E-3</v>
      </c>
      <c r="S23" s="84">
        <f t="shared" si="6"/>
        <v>1.355642563701407E-3</v>
      </c>
      <c r="T23" s="85">
        <f>分析係数表!F26</f>
        <v>0.34146341463414637</v>
      </c>
      <c r="U23" s="86">
        <f t="shared" si="7"/>
        <v>4.6290233882487067E-4</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投入係数表!L24</f>
        <v>0</v>
      </c>
      <c r="E24" s="77">
        <f t="shared" si="0"/>
        <v>0</v>
      </c>
      <c r="F24" s="76">
        <f>分析係数表!C27</f>
        <v>0.17323420074349438</v>
      </c>
      <c r="G24" s="77">
        <f t="shared" si="1"/>
        <v>0</v>
      </c>
      <c r="H24" s="77">
        <v>5.6158376536949721E-4</v>
      </c>
      <c r="I24" s="77">
        <f t="shared" si="2"/>
        <v>5.6158376536949721E-4</v>
      </c>
      <c r="J24" s="76">
        <f>分析係数表!G27</f>
        <v>0.16805324459234608</v>
      </c>
      <c r="K24" s="78">
        <f t="shared" si="3"/>
        <v>9.437597388073081E-5</v>
      </c>
      <c r="L24" s="79"/>
      <c r="M24" s="80"/>
      <c r="N24" s="81">
        <f>分析係数表!H27</f>
        <v>9.7971059271847166E-3</v>
      </c>
      <c r="O24" s="82">
        <f t="shared" si="4"/>
        <v>0.14609988663698317</v>
      </c>
      <c r="P24" s="76">
        <f>分析係数表!C27</f>
        <v>0.17323420074349438</v>
      </c>
      <c r="Q24" s="82">
        <f t="shared" si="5"/>
        <v>2.5309497090272914E-2</v>
      </c>
      <c r="R24" s="83">
        <v>2.5560072602360397E-2</v>
      </c>
      <c r="S24" s="84">
        <f t="shared" si="6"/>
        <v>2.6121656367729895E-2</v>
      </c>
      <c r="T24" s="85">
        <f>分析係数表!F27</f>
        <v>0.31780366056572379</v>
      </c>
      <c r="U24" s="86">
        <f t="shared" si="7"/>
        <v>8.3015580137045086E-3</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投入係数表!L25</f>
        <v>0</v>
      </c>
      <c r="E25" s="77">
        <f t="shared" si="0"/>
        <v>0</v>
      </c>
      <c r="F25" s="76">
        <f>分析係数表!C28</f>
        <v>2.7870216306156381E-2</v>
      </c>
      <c r="G25" s="77">
        <f t="shared" si="1"/>
        <v>0</v>
      </c>
      <c r="H25" s="77">
        <v>8.2851021022215519E-4</v>
      </c>
      <c r="I25" s="77">
        <f t="shared" si="2"/>
        <v>8.2851021022215519E-4</v>
      </c>
      <c r="J25" s="76">
        <f>分析係数表!G28</f>
        <v>0.12625250501002003</v>
      </c>
      <c r="K25" s="78">
        <f t="shared" si="3"/>
        <v>1.0460148946692539E-4</v>
      </c>
      <c r="L25" s="79"/>
      <c r="M25" s="80"/>
      <c r="N25" s="81">
        <f>分析係数表!H28</f>
        <v>1.9722951748287761E-2</v>
      </c>
      <c r="O25" s="82">
        <f t="shared" si="4"/>
        <v>0.29411961409705417</v>
      </c>
      <c r="P25" s="76">
        <f>分析係数表!C28</f>
        <v>2.7870216306156381E-2</v>
      </c>
      <c r="Q25" s="82">
        <f t="shared" si="5"/>
        <v>8.1971772647681414E-3</v>
      </c>
      <c r="R25" s="83">
        <v>8.4562172314947941E-3</v>
      </c>
      <c r="S25" s="84">
        <f t="shared" si="6"/>
        <v>9.284727441716949E-3</v>
      </c>
      <c r="T25" s="85">
        <f>分析係数表!F28</f>
        <v>0.21442885771543085</v>
      </c>
      <c r="U25" s="86">
        <f t="shared" si="7"/>
        <v>1.99091349952648E-3</v>
      </c>
      <c r="V25" s="87">
        <f>分析係数表!D28</f>
        <v>6.0120240480961923E-3</v>
      </c>
      <c r="W25" s="167">
        <f t="shared" si="8"/>
        <v>0</v>
      </c>
      <c r="X25" s="76">
        <f>分析係数表!E28</f>
        <v>0</v>
      </c>
      <c r="Y25" s="166">
        <f t="shared" si="9"/>
        <v>0</v>
      </c>
    </row>
    <row r="26" spans="1:25" x14ac:dyDescent="0.2">
      <c r="A26" s="6" t="s">
        <v>14</v>
      </c>
      <c r="B26" s="5" t="s">
        <v>50</v>
      </c>
      <c r="C26" s="90"/>
      <c r="D26" s="76">
        <f>投入係数表!L26</f>
        <v>0</v>
      </c>
      <c r="E26" s="77">
        <f t="shared" si="0"/>
        <v>0</v>
      </c>
      <c r="F26" s="76">
        <f>分析係数表!C29</f>
        <v>7.0910556003223157E-2</v>
      </c>
      <c r="G26" s="77">
        <f t="shared" si="1"/>
        <v>0</v>
      </c>
      <c r="H26" s="77">
        <v>3.4120347045617436E-3</v>
      </c>
      <c r="I26" s="77">
        <f t="shared" si="2"/>
        <v>3.4120347045617436E-3</v>
      </c>
      <c r="J26" s="76">
        <f>分析係数表!G29</f>
        <v>0.26315789473684209</v>
      </c>
      <c r="K26" s="78">
        <f t="shared" si="3"/>
        <v>8.9790386962151144E-4</v>
      </c>
      <c r="L26" s="79"/>
      <c r="M26" s="80"/>
      <c r="N26" s="81">
        <f>分析係数表!H29</f>
        <v>9.1405324682012467E-3</v>
      </c>
      <c r="O26" s="82">
        <f t="shared" si="4"/>
        <v>0.13630869843923529</v>
      </c>
      <c r="P26" s="76">
        <f>分析係数表!C29</f>
        <v>7.0910556003223157E-2</v>
      </c>
      <c r="Q26" s="82">
        <f t="shared" si="5"/>
        <v>9.6657255944018507E-3</v>
      </c>
      <c r="R26" s="83">
        <v>1.198979202151125E-2</v>
      </c>
      <c r="S26" s="84">
        <f t="shared" si="6"/>
        <v>1.5401826726072994E-2</v>
      </c>
      <c r="T26" s="85">
        <f>分析係数表!F29</f>
        <v>0.38157894736842107</v>
      </c>
      <c r="U26" s="86">
        <f t="shared" si="7"/>
        <v>5.8770128296857481E-3</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投入係数表!L27</f>
        <v>4.6511627906976744E-3</v>
      </c>
      <c r="E27" s="77">
        <f t="shared" si="0"/>
        <v>0.46511627906976744</v>
      </c>
      <c r="F27" s="76">
        <f>分析係数表!C30</f>
        <v>1</v>
      </c>
      <c r="G27" s="77">
        <f t="shared" si="1"/>
        <v>0.46511627906976744</v>
      </c>
      <c r="H27" s="77">
        <v>0.52591425220082033</v>
      </c>
      <c r="I27" s="77">
        <f t="shared" si="2"/>
        <v>0.52591425220082033</v>
      </c>
      <c r="J27" s="76">
        <f>分析係数表!G30</f>
        <v>0.34535617673579799</v>
      </c>
      <c r="K27" s="78">
        <f t="shared" si="3"/>
        <v>0.18162773543094154</v>
      </c>
      <c r="L27" s="79"/>
      <c r="M27" s="80"/>
      <c r="N27" s="81">
        <f>分析係数表!H30</f>
        <v>0</v>
      </c>
      <c r="O27" s="82">
        <f t="shared" si="4"/>
        <v>0</v>
      </c>
      <c r="P27" s="76">
        <f>分析係数表!C30</f>
        <v>1</v>
      </c>
      <c r="Q27" s="82">
        <f t="shared" si="5"/>
        <v>0</v>
      </c>
      <c r="R27" s="83">
        <v>5.2241314213504801E-2</v>
      </c>
      <c r="S27" s="84">
        <f t="shared" si="6"/>
        <v>0.57815556641432508</v>
      </c>
      <c r="T27" s="85">
        <f>分析係数表!F30</f>
        <v>0.44183949504057712</v>
      </c>
      <c r="U27" s="86">
        <f t="shared" si="7"/>
        <v>0.25545196351940425</v>
      </c>
      <c r="V27" s="87">
        <f>分析係数表!D30</f>
        <v>0.16290952810339646</v>
      </c>
      <c r="W27" s="167">
        <f t="shared" si="8"/>
        <v>0</v>
      </c>
      <c r="X27" s="76">
        <f>分析係数表!E30</f>
        <v>9.6483318304779075E-2</v>
      </c>
      <c r="Y27" s="166">
        <f t="shared" si="9"/>
        <v>0</v>
      </c>
    </row>
    <row r="28" spans="1:25" x14ac:dyDescent="0.2">
      <c r="A28" s="6" t="s">
        <v>16</v>
      </c>
      <c r="B28" s="5" t="s">
        <v>192</v>
      </c>
      <c r="C28" s="90"/>
      <c r="D28" s="76">
        <f>投入係数表!L28</f>
        <v>3.255813953488372E-2</v>
      </c>
      <c r="E28" s="77">
        <f t="shared" si="0"/>
        <v>3.2558139534883721</v>
      </c>
      <c r="F28" s="76">
        <f>分析係数表!C31</f>
        <v>0.94798822374877334</v>
      </c>
      <c r="G28" s="77">
        <f t="shared" si="1"/>
        <v>3.0864732866239133</v>
      </c>
      <c r="H28" s="77">
        <v>3.52686847463896</v>
      </c>
      <c r="I28" s="77">
        <f t="shared" si="2"/>
        <v>3.52686847463896</v>
      </c>
      <c r="J28" s="76">
        <f>分析係数表!G31</f>
        <v>7.0922795797167662E-2</v>
      </c>
      <c r="K28" s="78">
        <f t="shared" si="3"/>
        <v>0.25013537263028718</v>
      </c>
      <c r="L28" s="79"/>
      <c r="M28" s="80"/>
      <c r="N28" s="81">
        <f>分析係数表!H31</f>
        <v>9.4804057881456308E-2</v>
      </c>
      <c r="O28" s="82">
        <f t="shared" si="4"/>
        <v>1.4137707821218715</v>
      </c>
      <c r="P28" s="76">
        <f>分析係数表!C31</f>
        <v>0.94798822374877334</v>
      </c>
      <c r="Q28" s="82">
        <f t="shared" si="5"/>
        <v>1.3402380525316269</v>
      </c>
      <c r="R28" s="83">
        <v>1.5379213769845792</v>
      </c>
      <c r="S28" s="84">
        <f t="shared" si="6"/>
        <v>5.064789851623539</v>
      </c>
      <c r="T28" s="85">
        <f>分析係数表!F31</f>
        <v>0.34490634993147556</v>
      </c>
      <c r="U28" s="86">
        <f t="shared" si="7"/>
        <v>1.7468781808934546</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投入係数表!L29</f>
        <v>0</v>
      </c>
      <c r="E29" s="77">
        <f t="shared" si="0"/>
        <v>0</v>
      </c>
      <c r="F29" s="76">
        <f>分析係数表!C32</f>
        <v>0.48216833095577749</v>
      </c>
      <c r="G29" s="77">
        <f t="shared" si="1"/>
        <v>0</v>
      </c>
      <c r="H29" s="77">
        <v>3.176661405372878E-3</v>
      </c>
      <c r="I29" s="77">
        <f t="shared" si="2"/>
        <v>3.176661405372878E-3</v>
      </c>
      <c r="J29" s="76">
        <f>分析係数表!G32</f>
        <v>0.14117647058823529</v>
      </c>
      <c r="K29" s="78">
        <f t="shared" si="3"/>
        <v>4.4846984546440628E-4</v>
      </c>
      <c r="L29" s="79"/>
      <c r="M29" s="80"/>
      <c r="N29" s="81">
        <f>分析係数表!H32</f>
        <v>5.9349091096348935E-3</v>
      </c>
      <c r="O29" s="82">
        <f t="shared" si="4"/>
        <v>8.8504661944348542E-2</v>
      </c>
      <c r="P29" s="76">
        <f>分析係数表!C32</f>
        <v>0.48216833095577749</v>
      </c>
      <c r="Q29" s="82">
        <f t="shared" si="5"/>
        <v>4.2674145131511854E-2</v>
      </c>
      <c r="R29" s="83">
        <v>5.119574304734454E-2</v>
      </c>
      <c r="S29" s="84">
        <f t="shared" si="6"/>
        <v>5.4372404452717418E-2</v>
      </c>
      <c r="T29" s="85">
        <f>分析係数表!F32</f>
        <v>0.4823529411764706</v>
      </c>
      <c r="U29" s="86">
        <f t="shared" si="7"/>
        <v>2.6226689206604873E-2</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投入係数表!L30</f>
        <v>0</v>
      </c>
      <c r="E30" s="77">
        <f t="shared" si="0"/>
        <v>0</v>
      </c>
      <c r="F30" s="76">
        <f>分析係数表!C33</f>
        <v>1</v>
      </c>
      <c r="G30" s="77">
        <f t="shared" si="1"/>
        <v>0</v>
      </c>
      <c r="H30" s="77">
        <v>4.7814434255665304E-2</v>
      </c>
      <c r="I30" s="77">
        <f t="shared" si="2"/>
        <v>4.7814434255665304E-2</v>
      </c>
      <c r="J30" s="76">
        <f>分析係数表!G33</f>
        <v>0.50451467268623029</v>
      </c>
      <c r="K30" s="78">
        <f t="shared" si="3"/>
        <v>2.4123083648174257E-2</v>
      </c>
      <c r="L30" s="79"/>
      <c r="M30" s="80"/>
      <c r="N30" s="81">
        <f>分析係数表!H33</f>
        <v>8.6255728925279361E-4</v>
      </c>
      <c r="O30" s="82">
        <f t="shared" si="4"/>
        <v>1.28629335146884E-2</v>
      </c>
      <c r="P30" s="76">
        <f>分析係数表!C33</f>
        <v>1</v>
      </c>
      <c r="Q30" s="82">
        <f t="shared" si="5"/>
        <v>1.28629335146884E-2</v>
      </c>
      <c r="R30" s="83">
        <v>4.714560994845491E-2</v>
      </c>
      <c r="S30" s="84">
        <f t="shared" si="6"/>
        <v>9.4960044204120214E-2</v>
      </c>
      <c r="T30" s="85">
        <f>分析係数表!F33</f>
        <v>0.64446952595936791</v>
      </c>
      <c r="U30" s="86">
        <f t="shared" si="7"/>
        <v>6.1198854673309974E-2</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投入係数表!L31</f>
        <v>6.0465116279069767E-2</v>
      </c>
      <c r="E31" s="77">
        <f t="shared" si="0"/>
        <v>6.0465116279069768</v>
      </c>
      <c r="F31" s="76">
        <f>分析係数表!C34</f>
        <v>0.2053323853537149</v>
      </c>
      <c r="G31" s="77">
        <f t="shared" si="1"/>
        <v>1.2415446556271132</v>
      </c>
      <c r="H31" s="77">
        <v>1.2894529266558876</v>
      </c>
      <c r="I31" s="77">
        <f t="shared" si="2"/>
        <v>1.2894529266558876</v>
      </c>
      <c r="J31" s="76">
        <f>分析係数表!G34</f>
        <v>0.42520016856300041</v>
      </c>
      <c r="K31" s="78">
        <f t="shared" si="3"/>
        <v>0.54827560176813761</v>
      </c>
      <c r="L31" s="79"/>
      <c r="M31" s="80"/>
      <c r="N31" s="81">
        <f>分析係数表!H34</f>
        <v>0.14534734023379164</v>
      </c>
      <c r="O31" s="82">
        <f t="shared" si="4"/>
        <v>2.1675002892661497</v>
      </c>
      <c r="P31" s="76">
        <f>分析係数表!C34</f>
        <v>0.2053323853537149</v>
      </c>
      <c r="Q31" s="82">
        <f t="shared" si="5"/>
        <v>0.44505800464988554</v>
      </c>
      <c r="R31" s="83">
        <v>0.47290062763554769</v>
      </c>
      <c r="S31" s="84">
        <f t="shared" si="6"/>
        <v>1.7623535542914353</v>
      </c>
      <c r="T31" s="85">
        <f>分析係数表!F34</f>
        <v>0.70143278550358201</v>
      </c>
      <c r="U31" s="86">
        <f t="shared" si="7"/>
        <v>1.2361725626287796</v>
      </c>
      <c r="V31" s="87">
        <f>分析係数表!D34</f>
        <v>0.41908975979772439</v>
      </c>
      <c r="W31" s="167">
        <f t="shared" si="8"/>
        <v>1</v>
      </c>
      <c r="X31" s="76">
        <f>分析係数表!E34</f>
        <v>0.33775811209439527</v>
      </c>
      <c r="Y31" s="166">
        <f t="shared" si="9"/>
        <v>1</v>
      </c>
    </row>
    <row r="32" spans="1:25" x14ac:dyDescent="0.2">
      <c r="A32" s="6" t="s">
        <v>20</v>
      </c>
      <c r="B32" s="5" t="s">
        <v>37</v>
      </c>
      <c r="C32" s="90"/>
      <c r="D32" s="76">
        <f>投入係数表!L32</f>
        <v>4.6511627906976744E-3</v>
      </c>
      <c r="E32" s="77">
        <f t="shared" si="0"/>
        <v>0.46511627906976744</v>
      </c>
      <c r="F32" s="76">
        <f>分析係数表!C35</f>
        <v>4.5295002507103499E-2</v>
      </c>
      <c r="G32" s="77">
        <f t="shared" si="1"/>
        <v>2.1067443026559766E-2</v>
      </c>
      <c r="H32" s="77">
        <v>2.6511946735813779E-2</v>
      </c>
      <c r="I32" s="77">
        <f t="shared" si="2"/>
        <v>2.6511946735813779E-2</v>
      </c>
      <c r="J32" s="76">
        <f>分析係数表!G35</f>
        <v>0.3217993079584775</v>
      </c>
      <c r="K32" s="78">
        <f t="shared" si="3"/>
        <v>8.5315261122168914E-3</v>
      </c>
      <c r="L32" s="79"/>
      <c r="M32" s="80"/>
      <c r="N32" s="81">
        <f>分析係数表!H35</f>
        <v>5.6027601833256092E-2</v>
      </c>
      <c r="O32" s="82">
        <f t="shared" si="4"/>
        <v>0.83551472620781975</v>
      </c>
      <c r="P32" s="76">
        <f>分析係数表!C35</f>
        <v>4.5295002507103499E-2</v>
      </c>
      <c r="Q32" s="82">
        <f t="shared" si="5"/>
        <v>3.7844641618305086E-2</v>
      </c>
      <c r="R32" s="83">
        <v>4.8482833990382529E-2</v>
      </c>
      <c r="S32" s="84">
        <f t="shared" si="6"/>
        <v>7.4994780726196308E-2</v>
      </c>
      <c r="T32" s="85">
        <f>分析係数表!F35</f>
        <v>0.66089965397923878</v>
      </c>
      <c r="U32" s="86">
        <f t="shared" si="7"/>
        <v>4.9564024632192026E-2</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投入係数表!L33</f>
        <v>0</v>
      </c>
      <c r="E33" s="77">
        <f t="shared" si="0"/>
        <v>0</v>
      </c>
      <c r="F33" s="76">
        <f>分析係数表!C36</f>
        <v>0.81690507152145642</v>
      </c>
      <c r="G33" s="77">
        <f t="shared" si="1"/>
        <v>0</v>
      </c>
      <c r="H33" s="77">
        <v>4.4511825622123219E-2</v>
      </c>
      <c r="I33" s="77">
        <f t="shared" si="2"/>
        <v>4.4511825622123219E-2</v>
      </c>
      <c r="J33" s="76">
        <f>分析係数表!G36</f>
        <v>2.4669743752984245E-3</v>
      </c>
      <c r="K33" s="78">
        <f t="shared" si="3"/>
        <v>1.0980953320752984E-4</v>
      </c>
      <c r="L33" s="79"/>
      <c r="M33" s="80"/>
      <c r="N33" s="81">
        <f>分析係数表!H36</f>
        <v>0.1886168185797415</v>
      </c>
      <c r="O33" s="82">
        <f t="shared" si="4"/>
        <v>2.8127587899059665</v>
      </c>
      <c r="P33" s="76">
        <f>分析係数表!C36</f>
        <v>0.81690507152145642</v>
      </c>
      <c r="Q33" s="82">
        <f t="shared" si="5"/>
        <v>2.2977569204407389</v>
      </c>
      <c r="R33" s="83">
        <v>2.3474257842887321</v>
      </c>
      <c r="S33" s="84">
        <f t="shared" si="6"/>
        <v>2.3919376099108551</v>
      </c>
      <c r="T33" s="85">
        <f>分析係数表!F36</f>
        <v>0.90092312589527301</v>
      </c>
      <c r="U33" s="86">
        <f t="shared" si="7"/>
        <v>2.1549519084673556</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投入係数表!L34</f>
        <v>9.3023255813953487E-3</v>
      </c>
      <c r="E34" s="77">
        <f t="shared" si="0"/>
        <v>0.93023255813953487</v>
      </c>
      <c r="F34" s="76">
        <f>分析係数表!C37</f>
        <v>0.29905561385099688</v>
      </c>
      <c r="G34" s="77">
        <f t="shared" si="1"/>
        <v>0.27819126869860172</v>
      </c>
      <c r="H34" s="77">
        <v>0.33999970996003337</v>
      </c>
      <c r="I34" s="77">
        <f t="shared" si="2"/>
        <v>0.33999970996003337</v>
      </c>
      <c r="J34" s="76">
        <f>分析係数表!G37</f>
        <v>0.52083333333333337</v>
      </c>
      <c r="K34" s="78">
        <f t="shared" si="3"/>
        <v>0.17708318227085074</v>
      </c>
      <c r="L34" s="79"/>
      <c r="M34" s="80"/>
      <c r="N34" s="81">
        <f>分析係数表!H37</f>
        <v>4.2677274833925534E-2</v>
      </c>
      <c r="O34" s="82">
        <f t="shared" si="4"/>
        <v>0.63642723285361258</v>
      </c>
      <c r="P34" s="76">
        <f>分析係数表!C37</f>
        <v>0.29905561385099688</v>
      </c>
      <c r="Q34" s="82">
        <f t="shared" si="5"/>
        <v>0.19032713679252844</v>
      </c>
      <c r="R34" s="83">
        <v>0.22346853139063316</v>
      </c>
      <c r="S34" s="84">
        <f t="shared" si="6"/>
        <v>0.56346824135066653</v>
      </c>
      <c r="T34" s="85">
        <f>分析係数表!F37</f>
        <v>0.73171768707482998</v>
      </c>
      <c r="U34" s="86">
        <f t="shared" si="7"/>
        <v>0.41229967830123176</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投入係数表!L35</f>
        <v>0</v>
      </c>
      <c r="E35" s="77">
        <f t="shared" si="0"/>
        <v>0</v>
      </c>
      <c r="F35" s="76">
        <f>分析係数表!C38</f>
        <v>4.4463264874020636E-3</v>
      </c>
      <c r="G35" s="77">
        <f t="shared" si="1"/>
        <v>0</v>
      </c>
      <c r="H35" s="77">
        <v>4.7032275312393031E-4</v>
      </c>
      <c r="I35" s="77">
        <f t="shared" si="2"/>
        <v>4.7032275312393031E-4</v>
      </c>
      <c r="J35" s="76">
        <f>分析係数表!G38</f>
        <v>0.34146341463414637</v>
      </c>
      <c r="K35" s="78">
        <f t="shared" si="3"/>
        <v>1.6059801326182986E-4</v>
      </c>
      <c r="L35" s="79"/>
      <c r="M35" s="80"/>
      <c r="N35" s="81">
        <f>分析係数表!H38</f>
        <v>3.8918069931510375E-2</v>
      </c>
      <c r="O35" s="82">
        <f t="shared" si="4"/>
        <v>0.58036788081944823</v>
      </c>
      <c r="P35" s="76">
        <f>分析係数表!C38</f>
        <v>4.4463264874020636E-3</v>
      </c>
      <c r="Q35" s="82">
        <f t="shared" si="5"/>
        <v>2.5805050809249168E-3</v>
      </c>
      <c r="R35" s="83">
        <v>2.8904834331578014E-3</v>
      </c>
      <c r="S35" s="84">
        <f t="shared" si="6"/>
        <v>3.3608061862817318E-3</v>
      </c>
      <c r="T35" s="85">
        <f>分析係数表!F38</f>
        <v>0.56097560975609762</v>
      </c>
      <c r="U35" s="86">
        <f t="shared" si="7"/>
        <v>1.8853302996214595E-3</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投入係数表!L36</f>
        <v>0</v>
      </c>
      <c r="E36" s="77">
        <f t="shared" si="0"/>
        <v>0</v>
      </c>
      <c r="F36" s="76">
        <f>分析係数表!C39</f>
        <v>1</v>
      </c>
      <c r="G36" s="77">
        <f t="shared" si="1"/>
        <v>0</v>
      </c>
      <c r="H36" s="77">
        <v>4.6149643325588569E-4</v>
      </c>
      <c r="I36" s="77">
        <f t="shared" si="2"/>
        <v>4.6149643325588569E-4</v>
      </c>
      <c r="J36" s="76">
        <f>分析係数表!G39</f>
        <v>0.35427190863167141</v>
      </c>
      <c r="K36" s="78">
        <f t="shared" si="3"/>
        <v>1.6349522223627137E-4</v>
      </c>
      <c r="L36" s="79"/>
      <c r="M36" s="80"/>
      <c r="N36" s="81">
        <f>分析係数表!H39</f>
        <v>3.437355167619342E-3</v>
      </c>
      <c r="O36" s="82">
        <f t="shared" si="4"/>
        <v>5.1259749976444821E-2</v>
      </c>
      <c r="P36" s="76">
        <f>分析係数表!C39</f>
        <v>1</v>
      </c>
      <c r="Q36" s="82">
        <f t="shared" si="5"/>
        <v>5.1259749976444821E-2</v>
      </c>
      <c r="R36" s="83">
        <v>5.4729644655400062E-2</v>
      </c>
      <c r="S36" s="84">
        <f t="shared" si="6"/>
        <v>5.519114108865595E-2</v>
      </c>
      <c r="T36" s="85">
        <f>分析係数表!F39</f>
        <v>0.7050296507797057</v>
      </c>
      <c r="U36" s="86">
        <f t="shared" si="7"/>
        <v>3.8911390927868571E-2</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投入係数表!L37</f>
        <v>0</v>
      </c>
      <c r="E37" s="77">
        <f t="shared" si="0"/>
        <v>0</v>
      </c>
      <c r="F37" s="76">
        <f>分析係数表!C40</f>
        <v>0.83920615633859863</v>
      </c>
      <c r="G37" s="77">
        <f t="shared" si="1"/>
        <v>0</v>
      </c>
      <c r="H37" s="77">
        <v>4.7342067598554592E-4</v>
      </c>
      <c r="I37" s="77">
        <f t="shared" si="2"/>
        <v>4.7342067598554592E-4</v>
      </c>
      <c r="J37" s="76">
        <f>分析係数表!G40</f>
        <v>0.51760656605771782</v>
      </c>
      <c r="K37" s="78">
        <f t="shared" si="3"/>
        <v>2.4504565039760187E-4</v>
      </c>
      <c r="L37" s="79"/>
      <c r="M37" s="80"/>
      <c r="N37" s="81">
        <f>分析係数表!H40</f>
        <v>3.2622689118904168E-2</v>
      </c>
      <c r="O37" s="82">
        <f t="shared" si="4"/>
        <v>0.48648766457045384</v>
      </c>
      <c r="P37" s="76">
        <f>分析係数表!C40</f>
        <v>0.83920615633859863</v>
      </c>
      <c r="Q37" s="82">
        <f t="shared" si="5"/>
        <v>0.40826344309031204</v>
      </c>
      <c r="R37" s="83">
        <v>0.40848103204086456</v>
      </c>
      <c r="S37" s="84">
        <f t="shared" si="6"/>
        <v>0.4089544527168501</v>
      </c>
      <c r="T37" s="85">
        <f>分析係数表!F40</f>
        <v>0.71604447974583008</v>
      </c>
      <c r="U37" s="86">
        <f t="shared" si="7"/>
        <v>0.29282957833537759</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投入係数表!L38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0.69402245754624725</v>
      </c>
      <c r="P38" s="76">
        <f>分析係数表!C41</f>
        <v>0.78804261408809029</v>
      </c>
      <c r="Q38" s="82">
        <f t="shared" si="5"/>
        <v>0.54691927168058529</v>
      </c>
      <c r="R38" s="83">
        <v>0.55605338288305239</v>
      </c>
      <c r="S38" s="84">
        <f t="shared" si="6"/>
        <v>0.55605338288305239</v>
      </c>
      <c r="T38" s="85">
        <f>分析係数表!F41</f>
        <v>0.55067630164906434</v>
      </c>
      <c r="U38" s="86">
        <f t="shared" si="7"/>
        <v>0.30620542040549042</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投入係数表!L39</f>
        <v>0</v>
      </c>
      <c r="E39" s="77">
        <f>$C$14*D39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0.16357043812708233</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194</v>
      </c>
      <c r="B40" s="5" t="s">
        <v>41</v>
      </c>
      <c r="C40" s="90"/>
      <c r="D40" s="76">
        <f>投入係数表!L40</f>
        <v>3.7209302325581395E-2</v>
      </c>
      <c r="E40" s="77">
        <f>$C$14*D40</f>
        <v>3.7209302325581395</v>
      </c>
      <c r="F40" s="76">
        <f>分析係数表!C43</f>
        <v>0.20173745173745172</v>
      </c>
      <c r="G40" s="77">
        <f>E40*F40</f>
        <v>0.75065098320912271</v>
      </c>
      <c r="H40" s="77">
        <v>0.87532536933990268</v>
      </c>
      <c r="I40" s="77">
        <f>C40+H40</f>
        <v>0.87532536933990268</v>
      </c>
      <c r="J40" s="76">
        <f>分析係数表!G43</f>
        <v>0.40060929169840059</v>
      </c>
      <c r="K40" s="78">
        <f>I40*J40</f>
        <v>0.35066347621689931</v>
      </c>
      <c r="L40" s="79"/>
      <c r="M40" s="80"/>
      <c r="N40" s="81">
        <f>分析係数表!H43</f>
        <v>3.0614346773778257E-2</v>
      </c>
      <c r="O40" s="82">
        <f t="shared" si="4"/>
        <v>0.45653814773028378</v>
      </c>
      <c r="P40" s="76">
        <f>分析係数表!C43</f>
        <v>0.20173745173745172</v>
      </c>
      <c r="Q40" s="82">
        <f>O40*P40</f>
        <v>9.2100842544043729E-2</v>
      </c>
      <c r="R40" s="83">
        <v>0.14904523275376574</v>
      </c>
      <c r="S40" s="84">
        <f>I40+R40</f>
        <v>1.0243706020936685</v>
      </c>
      <c r="T40" s="85">
        <f>分析係数表!F43</f>
        <v>0.64280274181264285</v>
      </c>
      <c r="U40" s="86">
        <f t="shared" si="7"/>
        <v>0.65846823165807788</v>
      </c>
      <c r="V40" s="87">
        <f>分析係数表!D43</f>
        <v>0.46991622239146991</v>
      </c>
      <c r="W40" s="167">
        <f t="shared" si="8"/>
        <v>0</v>
      </c>
      <c r="X40" s="76">
        <f>分析係数表!E43</f>
        <v>0.30083777608530082</v>
      </c>
      <c r="Y40" s="166">
        <f t="shared" si="9"/>
        <v>0</v>
      </c>
    </row>
    <row r="41" spans="1:25" x14ac:dyDescent="0.2">
      <c r="A41" s="6" t="s">
        <v>340</v>
      </c>
      <c r="B41" s="5" t="s">
        <v>42</v>
      </c>
      <c r="C41" s="90"/>
      <c r="D41" s="76">
        <f>投入係数表!L41</f>
        <v>0</v>
      </c>
      <c r="E41" s="77">
        <f>$C$14*D41</f>
        <v>0</v>
      </c>
      <c r="F41" s="76">
        <f>分析係数表!C44</f>
        <v>0.27638971906754328</v>
      </c>
      <c r="G41" s="77">
        <f>E41*F41</f>
        <v>0</v>
      </c>
      <c r="H41" s="77">
        <v>6.1466011872322542E-4</v>
      </c>
      <c r="I41" s="77">
        <f>C41+H41</f>
        <v>6.1466011872322542E-4</v>
      </c>
      <c r="J41" s="76">
        <f>分析係数表!G44</f>
        <v>0.27192982456140352</v>
      </c>
      <c r="K41" s="78">
        <f>I41*J41</f>
        <v>1.6714441824929816E-4</v>
      </c>
      <c r="L41" s="79"/>
      <c r="M41" s="80"/>
      <c r="N41" s="81">
        <f>分析係数表!H44</f>
        <v>9.8074051186981828E-2</v>
      </c>
      <c r="O41" s="82">
        <f t="shared" si="4"/>
        <v>1.4625347390283021</v>
      </c>
      <c r="P41" s="76">
        <f>分析係数表!C44</f>
        <v>0.27638971906754328</v>
      </c>
      <c r="Q41" s="82">
        <f>O41*P41</f>
        <v>0.40422956564655516</v>
      </c>
      <c r="R41" s="83">
        <v>0.40866567401503967</v>
      </c>
      <c r="S41" s="84">
        <f>I41+R41</f>
        <v>0.40928033413376291</v>
      </c>
      <c r="T41" s="85">
        <f>分析係数表!F44</f>
        <v>0.48268106162843005</v>
      </c>
      <c r="U41" s="86">
        <f t="shared" si="7"/>
        <v>0.19755186618332327</v>
      </c>
      <c r="V41" s="87">
        <f>分析係数表!D44</f>
        <v>0.23571749887539362</v>
      </c>
      <c r="W41" s="167">
        <f t="shared" si="8"/>
        <v>0</v>
      </c>
      <c r="X41" s="76">
        <f>分析係数表!E44</f>
        <v>0.16711650922177237</v>
      </c>
      <c r="Y41" s="166">
        <f t="shared" si="9"/>
        <v>0</v>
      </c>
    </row>
    <row r="42" spans="1:25" x14ac:dyDescent="0.2">
      <c r="A42" s="6" t="s">
        <v>341</v>
      </c>
      <c r="B42" s="5" t="s">
        <v>278</v>
      </c>
      <c r="C42" s="90"/>
      <c r="D42" s="76">
        <f>投入係数表!L42</f>
        <v>0</v>
      </c>
      <c r="E42" s="77">
        <f>$C$14*D42</f>
        <v>0</v>
      </c>
      <c r="F42" s="76">
        <f>分析係数表!C45</f>
        <v>1</v>
      </c>
      <c r="G42" s="77">
        <f>E42*F42</f>
        <v>0</v>
      </c>
      <c r="H42" s="77">
        <v>2.9597038550548647E-3</v>
      </c>
      <c r="I42" s="77">
        <f>C42+H42</f>
        <v>2.9597038550548647E-3</v>
      </c>
      <c r="J42" s="76">
        <f>分析係数表!G45</f>
        <v>0</v>
      </c>
      <c r="K42" s="78">
        <f>I42*J42</f>
        <v>0</v>
      </c>
      <c r="L42" s="79"/>
      <c r="M42" s="80"/>
      <c r="N42" s="81">
        <f>分析係数表!H45</f>
        <v>0</v>
      </c>
      <c r="O42" s="82">
        <f t="shared" si="4"/>
        <v>0</v>
      </c>
      <c r="P42" s="76">
        <f>分析係数表!C45</f>
        <v>1</v>
      </c>
      <c r="Q42" s="82">
        <f>O42*P42</f>
        <v>0</v>
      </c>
      <c r="R42" s="83">
        <v>2.6647859070660957E-3</v>
      </c>
      <c r="S42" s="84">
        <f>I42+R42</f>
        <v>5.62448976212096E-3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投入係数表!L43</f>
        <v>0</v>
      </c>
      <c r="E43" s="77">
        <f>$C$14*D43</f>
        <v>0</v>
      </c>
      <c r="F43" s="76">
        <f>分析係数表!C46</f>
        <v>5.367793240556662E-2</v>
      </c>
      <c r="G43" s="77">
        <f>E43*F43</f>
        <v>0</v>
      </c>
      <c r="H43" s="77">
        <v>2.3734102281731261E-3</v>
      </c>
      <c r="I43" s="77">
        <f>C43+H43</f>
        <v>2.3734102281731261E-3</v>
      </c>
      <c r="J43" s="76">
        <f>分析係数表!G46</f>
        <v>9.2592592592592587E-3</v>
      </c>
      <c r="K43" s="78">
        <f>I43*J43</f>
        <v>2.1976020631232648E-5</v>
      </c>
      <c r="L43" s="79"/>
      <c r="M43" s="80"/>
      <c r="N43" s="81">
        <f>分析係数表!H46</f>
        <v>2.0456769143622225E-2</v>
      </c>
      <c r="O43" s="82">
        <f t="shared" si="4"/>
        <v>0.30506270678865471</v>
      </c>
      <c r="P43" s="76">
        <f>分析係数表!C46</f>
        <v>5.367793240556662E-2</v>
      </c>
      <c r="Q43" s="82">
        <f>O43*P43</f>
        <v>1.6375135354460595E-2</v>
      </c>
      <c r="R43" s="83">
        <v>1.7845172634626948E-2</v>
      </c>
      <c r="S43" s="84">
        <f>I43+R43</f>
        <v>2.0218582862800073E-2</v>
      </c>
      <c r="T43" s="85">
        <f>分析係数表!F46</f>
        <v>0.30555555555555558</v>
      </c>
      <c r="U43" s="86">
        <f t="shared" si="7"/>
        <v>6.1779003191889115E-3</v>
      </c>
      <c r="V43" s="87">
        <f>分析係数表!D46</f>
        <v>2.7777777777777776E-2</v>
      </c>
      <c r="W43" s="167">
        <f t="shared" si="8"/>
        <v>0</v>
      </c>
      <c r="X43" s="76">
        <f>分析係数表!E46</f>
        <v>8.3333333333333329E-2</v>
      </c>
      <c r="Y43" s="166">
        <f t="shared" si="9"/>
        <v>0</v>
      </c>
    </row>
    <row r="44" spans="1:25" x14ac:dyDescent="0.2">
      <c r="A44" s="192">
        <v>40</v>
      </c>
      <c r="B44" s="14" t="s">
        <v>150</v>
      </c>
      <c r="C44" s="197">
        <f>SUM(C5:C43)</f>
        <v>100</v>
      </c>
      <c r="D44" s="92">
        <f>投入係数表!L44</f>
        <v>0.65116279069767447</v>
      </c>
      <c r="E44" s="91">
        <f>SUM(E5:E43)</f>
        <v>65.116279069767444</v>
      </c>
      <c r="F44" s="92">
        <f>分析係数表!C47</f>
        <v>0.43100924499229587</v>
      </c>
      <c r="G44" s="91">
        <f>SUM(G5:G43)</f>
        <v>7.5204461306940296</v>
      </c>
      <c r="H44" s="91">
        <f>SUM(H5:H43)</f>
        <v>8.4377613119050956</v>
      </c>
      <c r="I44" s="91">
        <f>SUM(I5:I43)</f>
        <v>108.43776131190513</v>
      </c>
      <c r="J44" s="92">
        <f>分析係数表!G47</f>
        <v>0.27411589384994556</v>
      </c>
      <c r="K44" s="93">
        <f>SUM(K5:K43)</f>
        <v>23.783980187267876</v>
      </c>
      <c r="L44" s="94">
        <f>最終需要_まとめ!$L$33</f>
        <v>0.627</v>
      </c>
      <c r="M44" s="91">
        <f>K44*L44</f>
        <v>14.912555577416958</v>
      </c>
      <c r="N44" s="95">
        <f>分析係数表!H47</f>
        <v>1</v>
      </c>
      <c r="O44" s="96">
        <f>SUM(O5:O43)</f>
        <v>14.91255557741696</v>
      </c>
      <c r="P44" s="92">
        <f>分析係数表!C47</f>
        <v>0.43100924499229587</v>
      </c>
      <c r="Q44" s="96">
        <f>SUM(Q5:Q43)</f>
        <v>5.9978429255044592</v>
      </c>
      <c r="R44" s="91">
        <f>SUM(R5:R43)</f>
        <v>6.5108344698424183</v>
      </c>
      <c r="S44" s="97">
        <f>SUM(S5:S43)</f>
        <v>114.94859578174754</v>
      </c>
      <c r="T44" s="98">
        <f>分析係数表!F47</f>
        <v>0.60561987734280964</v>
      </c>
      <c r="U44" s="99">
        <f>SUM(U5:U43)</f>
        <v>41.124921519239081</v>
      </c>
      <c r="V44" s="100">
        <f>分析係数表!D47</f>
        <v>0.12179744368659369</v>
      </c>
      <c r="W44" s="164">
        <f>SUM(W5:W43)</f>
        <v>1</v>
      </c>
      <c r="X44" s="92">
        <f>分析係数表!E47</f>
        <v>9.5847423625838257E-2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241</v>
      </c>
      <c r="S2" s="3" t="s">
        <v>152</v>
      </c>
      <c r="U2" s="64" t="s">
        <v>209</v>
      </c>
      <c r="W2" s="3" t="s">
        <v>130</v>
      </c>
      <c r="Y2" s="3" t="s">
        <v>153</v>
      </c>
    </row>
    <row r="3" spans="1:25" ht="44" x14ac:dyDescent="0.2">
      <c r="B3" s="65"/>
      <c r="C3" s="66" t="s">
        <v>227</v>
      </c>
      <c r="D3" s="66" t="s">
        <v>242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投入係数表!M5</f>
        <v>0</v>
      </c>
      <c r="E5" s="77">
        <f t="shared" ref="E5:E38" si="0">$C$15*D5</f>
        <v>0</v>
      </c>
      <c r="F5" s="76">
        <f>分析係数表!C8</f>
        <v>0.30496453900709219</v>
      </c>
      <c r="G5" s="77">
        <f t="shared" ref="G5:G38" si="1">E5*F5</f>
        <v>0</v>
      </c>
      <c r="H5" s="77">
        <f t="array" ref="H5:H43">MMULT(逆行列係数!C5:AO43,'11'!G5:G43)</f>
        <v>3.7808740626242343E-4</v>
      </c>
      <c r="I5" s="77">
        <f t="shared" ref="I5:I38" si="2">C5+H5</f>
        <v>3.7808740626242343E-4</v>
      </c>
      <c r="J5" s="76">
        <f>分析係数表!G8</f>
        <v>0.12049861495844875</v>
      </c>
      <c r="K5" s="78">
        <f t="shared" ref="K5:K38" si="3">I5*J5</f>
        <v>4.5559008787854344E-5</v>
      </c>
      <c r="L5" s="79" t="s">
        <v>182</v>
      </c>
      <c r="M5" s="80" t="s">
        <v>182</v>
      </c>
      <c r="N5" s="81">
        <f>分析係数表!H8</f>
        <v>1.0415057417992687E-2</v>
      </c>
      <c r="O5" s="82">
        <f t="shared" ref="O5:O43" si="4">$M$44*N5</f>
        <v>0.16298377137563844</v>
      </c>
      <c r="P5" s="76">
        <f>分析係数表!C8</f>
        <v>0.30496453900709219</v>
      </c>
      <c r="Q5" s="82">
        <f t="shared" ref="Q5:Q38" si="5">O5*P5</f>
        <v>4.9704270703208882E-2</v>
      </c>
      <c r="R5" s="83">
        <f t="array" ref="R5:R43">MMULT(逆行列係数!C5:AO43,'11'!Q5:Q43)</f>
        <v>5.579502655922372E-2</v>
      </c>
      <c r="S5" s="84">
        <f t="shared" ref="S5:S38" si="6">I5+R5</f>
        <v>5.6173113965486146E-2</v>
      </c>
      <c r="T5" s="85">
        <f>分析係数表!F8</f>
        <v>0.45429362880886426</v>
      </c>
      <c r="U5" s="86">
        <f t="shared" ref="U5:U43" si="7">S5*T5</f>
        <v>2.5519087784874592E-2</v>
      </c>
      <c r="V5" s="87">
        <f>分析係数表!D8</f>
        <v>0.67451523545706371</v>
      </c>
      <c r="W5" s="167">
        <f t="shared" ref="W5:W43" si="8">ROUND(S5*V5,0)</f>
        <v>0</v>
      </c>
      <c r="X5" s="76">
        <f>分析係数表!E8</f>
        <v>0.3476454293628809</v>
      </c>
      <c r="Y5" s="166">
        <f t="shared" ref="Y5:Y43" si="9">ROUND(S5*X5,0)</f>
        <v>0</v>
      </c>
    </row>
    <row r="6" spans="1:25" x14ac:dyDescent="0.2">
      <c r="A6" s="6" t="s">
        <v>219</v>
      </c>
      <c r="B6" s="5" t="s">
        <v>265</v>
      </c>
      <c r="C6" s="90"/>
      <c r="D6" s="76">
        <f>投入係数表!M6</f>
        <v>0</v>
      </c>
      <c r="E6" s="77">
        <f t="shared" si="0"/>
        <v>0</v>
      </c>
      <c r="F6" s="76">
        <f>分析係数表!C9</f>
        <v>0.30769230769230771</v>
      </c>
      <c r="G6" s="77">
        <f t="shared" si="1"/>
        <v>0</v>
      </c>
      <c r="H6" s="77">
        <v>1.7452025254311838E-3</v>
      </c>
      <c r="I6" s="77">
        <f t="shared" si="2"/>
        <v>1.7452025254311838E-3</v>
      </c>
      <c r="J6" s="76">
        <f>分析係数表!G9</f>
        <v>0.27272727272727271</v>
      </c>
      <c r="K6" s="78">
        <f t="shared" si="3"/>
        <v>4.7596432511759555E-4</v>
      </c>
      <c r="L6" s="79"/>
      <c r="M6" s="80"/>
      <c r="N6" s="81">
        <f>分析係数表!H9</f>
        <v>5.5358154384880782E-4</v>
      </c>
      <c r="O6" s="82">
        <f t="shared" si="4"/>
        <v>8.6629198629820173E-3</v>
      </c>
      <c r="P6" s="76">
        <f>分析係数表!C9</f>
        <v>0.30769230769230771</v>
      </c>
      <c r="Q6" s="82">
        <f t="shared" si="5"/>
        <v>2.6655138039944669E-3</v>
      </c>
      <c r="R6" s="83">
        <v>2.9729811181258307E-3</v>
      </c>
      <c r="S6" s="84">
        <f t="shared" si="6"/>
        <v>4.718183643557014E-3</v>
      </c>
      <c r="T6" s="85">
        <f>分析係数表!F9</f>
        <v>0.77272727272727271</v>
      </c>
      <c r="U6" s="86">
        <f t="shared" si="7"/>
        <v>3.645869179112238E-3</v>
      </c>
      <c r="V6" s="87">
        <f>分析係数表!D9</f>
        <v>0.36363636363636365</v>
      </c>
      <c r="W6" s="167">
        <f t="shared" si="8"/>
        <v>0</v>
      </c>
      <c r="X6" s="76">
        <f>分析係数表!E9</f>
        <v>0</v>
      </c>
      <c r="Y6" s="166">
        <f t="shared" si="9"/>
        <v>0</v>
      </c>
    </row>
    <row r="7" spans="1:25" x14ac:dyDescent="0.2">
      <c r="A7" s="6" t="s">
        <v>220</v>
      </c>
      <c r="B7" s="5" t="s">
        <v>266</v>
      </c>
      <c r="C7" s="90"/>
      <c r="D7" s="76">
        <f>投入係数表!M7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1.6721449968081569E-2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投入係数表!M8</f>
        <v>6.7972350230414744E-2</v>
      </c>
      <c r="E8" s="77">
        <f t="shared" si="0"/>
        <v>6.7972350230414742</v>
      </c>
      <c r="F8" s="76">
        <f>分析係数表!C11</f>
        <v>7.2833211944645093E-4</v>
      </c>
      <c r="G8" s="77">
        <f t="shared" si="1"/>
        <v>4.9506445907074427E-3</v>
      </c>
      <c r="H8" s="77">
        <v>6.5372974864925E-3</v>
      </c>
      <c r="I8" s="77">
        <f t="shared" si="2"/>
        <v>6.5372974864925E-3</v>
      </c>
      <c r="J8" s="76">
        <f>分析係数表!G11</f>
        <v>0.75</v>
      </c>
      <c r="K8" s="78">
        <f t="shared" si="3"/>
        <v>4.902973114869375E-3</v>
      </c>
      <c r="L8" s="79"/>
      <c r="M8" s="80"/>
      <c r="N8" s="81">
        <f>分析係数表!H11</f>
        <v>-1.2873989391832741E-5</v>
      </c>
      <c r="O8" s="82">
        <f t="shared" si="4"/>
        <v>-2.0146325262748879E-4</v>
      </c>
      <c r="P8" s="76">
        <f>分析係数表!C11</f>
        <v>7.2833211944645093E-4</v>
      </c>
      <c r="Q8" s="82">
        <f t="shared" si="5"/>
        <v>-1.4673215777675468E-7</v>
      </c>
      <c r="R8" s="83">
        <v>3.5426177673280847E-4</v>
      </c>
      <c r="S8" s="84">
        <f t="shared" si="6"/>
        <v>6.8915592632253081E-3</v>
      </c>
      <c r="T8" s="85">
        <f>分析係数表!F11</f>
        <v>1</v>
      </c>
      <c r="U8" s="86">
        <f t="shared" si="7"/>
        <v>6.8915592632253081E-3</v>
      </c>
      <c r="V8" s="87">
        <f>分析係数表!D11</f>
        <v>0</v>
      </c>
      <c r="W8" s="167">
        <f t="shared" si="8"/>
        <v>0</v>
      </c>
      <c r="X8" s="76">
        <f>分析係数表!E11</f>
        <v>0</v>
      </c>
      <c r="Y8" s="166">
        <f t="shared" si="9"/>
        <v>0</v>
      </c>
    </row>
    <row r="9" spans="1:25" x14ac:dyDescent="0.2">
      <c r="A9" s="6" t="s">
        <v>222</v>
      </c>
      <c r="B9" s="5" t="s">
        <v>190</v>
      </c>
      <c r="C9" s="90"/>
      <c r="D9" s="76">
        <f>投入係数表!M9</f>
        <v>0</v>
      </c>
      <c r="E9" s="77">
        <f t="shared" si="0"/>
        <v>0</v>
      </c>
      <c r="F9" s="76">
        <f>分析係数表!C12</f>
        <v>4.5760430686406783E-3</v>
      </c>
      <c r="G9" s="77">
        <f t="shared" si="1"/>
        <v>0</v>
      </c>
      <c r="H9" s="77">
        <v>1.7769088853696672E-6</v>
      </c>
      <c r="I9" s="77">
        <f t="shared" si="2"/>
        <v>1.7769088853696672E-6</v>
      </c>
      <c r="J9" s="76">
        <f>分析係数表!G12</f>
        <v>0.12408759124087591</v>
      </c>
      <c r="K9" s="78">
        <f t="shared" si="3"/>
        <v>2.204923434400317E-7</v>
      </c>
      <c r="L9" s="79"/>
      <c r="M9" s="80"/>
      <c r="N9" s="81">
        <f>分析係数表!H12</f>
        <v>8.1814202585097071E-2</v>
      </c>
      <c r="O9" s="82">
        <f t="shared" si="4"/>
        <v>1.2802989704476913</v>
      </c>
      <c r="P9" s="76">
        <f>分析係数表!C12</f>
        <v>4.5760430686406783E-3</v>
      </c>
      <c r="Q9" s="82">
        <f t="shared" si="5"/>
        <v>5.8587032295049539E-3</v>
      </c>
      <c r="R9" s="83">
        <v>6.249550766490009E-3</v>
      </c>
      <c r="S9" s="84">
        <f t="shared" si="6"/>
        <v>6.251327675375379E-3</v>
      </c>
      <c r="T9" s="85">
        <f>分析係数表!F12</f>
        <v>0.42153284671532848</v>
      </c>
      <c r="U9" s="86">
        <f t="shared" si="7"/>
        <v>2.6351399507513005E-3</v>
      </c>
      <c r="V9" s="87">
        <f>分析係数表!D12</f>
        <v>4.3795620437956206E-2</v>
      </c>
      <c r="W9" s="167">
        <f t="shared" si="8"/>
        <v>0</v>
      </c>
      <c r="X9" s="76">
        <f>分析係数表!E12</f>
        <v>3.2846715328467155E-2</v>
      </c>
      <c r="Y9" s="166">
        <f t="shared" si="9"/>
        <v>0</v>
      </c>
    </row>
    <row r="10" spans="1:25" x14ac:dyDescent="0.2">
      <c r="A10" s="6" t="s">
        <v>223</v>
      </c>
      <c r="B10" s="5" t="s">
        <v>28</v>
      </c>
      <c r="C10" s="90"/>
      <c r="D10" s="76">
        <f>投入係数表!M10</f>
        <v>3.4562211981566822E-3</v>
      </c>
      <c r="E10" s="77">
        <f t="shared" si="0"/>
        <v>0.34562211981566821</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0.20005300985909635</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76">
        <f>投入係数表!M11</f>
        <v>1.9585253456221197E-2</v>
      </c>
      <c r="E11" s="77">
        <f t="shared" si="0"/>
        <v>1.9585253456221197</v>
      </c>
      <c r="F11" s="76">
        <f>分析係数表!C14</f>
        <v>3.0252100840336138E-2</v>
      </c>
      <c r="G11" s="77">
        <f t="shared" si="1"/>
        <v>5.9249506254114549E-2</v>
      </c>
      <c r="H11" s="77">
        <v>6.4108257087596612E-2</v>
      </c>
      <c r="I11" s="77">
        <f t="shared" si="2"/>
        <v>6.4108257087596612E-2</v>
      </c>
      <c r="J11" s="76">
        <f>分析係数表!G14</f>
        <v>0.20338983050847459</v>
      </c>
      <c r="K11" s="78">
        <f t="shared" si="3"/>
        <v>1.303896754323999E-2</v>
      </c>
      <c r="L11" s="79"/>
      <c r="M11" s="80"/>
      <c r="N11" s="81">
        <f>分析係数表!H14</f>
        <v>1.0556671301302847E-3</v>
      </c>
      <c r="O11" s="82">
        <f t="shared" si="4"/>
        <v>1.6519986715454078E-2</v>
      </c>
      <c r="P11" s="76">
        <f>分析係数表!C14</f>
        <v>3.0252100840336138E-2</v>
      </c>
      <c r="Q11" s="82">
        <f t="shared" si="5"/>
        <v>4.9976430399693015E-4</v>
      </c>
      <c r="R11" s="83">
        <v>1.3166696440796949E-3</v>
      </c>
      <c r="S11" s="84">
        <f t="shared" si="6"/>
        <v>6.5424926731676311E-2</v>
      </c>
      <c r="T11" s="85">
        <f>分析係数表!F14</f>
        <v>0.40677966101694918</v>
      </c>
      <c r="U11" s="86">
        <f t="shared" si="7"/>
        <v>2.6613529517970025E-2</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投入係数表!M12</f>
        <v>3.5714285714285712E-2</v>
      </c>
      <c r="E12" s="77">
        <f t="shared" si="0"/>
        <v>3.5714285714285712</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0.11825892929233592</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投入係数表!M13</f>
        <v>2.3041474654377881E-2</v>
      </c>
      <c r="E13" s="77">
        <f t="shared" si="0"/>
        <v>2.3041474654377883</v>
      </c>
      <c r="F13" s="76">
        <f>分析係数表!C16</f>
        <v>1.9157088122605526E-3</v>
      </c>
      <c r="G13" s="77">
        <f t="shared" si="1"/>
        <v>4.4140756042869876E-3</v>
      </c>
      <c r="H13" s="77">
        <v>5.4711722804607638E-3</v>
      </c>
      <c r="I13" s="77">
        <f t="shared" si="2"/>
        <v>5.4711722804607638E-3</v>
      </c>
      <c r="J13" s="76">
        <f>分析係数表!G16</f>
        <v>0.1111111111111111</v>
      </c>
      <c r="K13" s="78">
        <f t="shared" si="3"/>
        <v>6.079080311623071E-4</v>
      </c>
      <c r="L13" s="79"/>
      <c r="M13" s="80"/>
      <c r="N13" s="81">
        <f>分析係数表!H16</f>
        <v>1.5294299397497296E-2</v>
      </c>
      <c r="O13" s="82">
        <f t="shared" si="4"/>
        <v>0.23933834412145669</v>
      </c>
      <c r="P13" s="76">
        <f>分析係数表!C16</f>
        <v>1.9157088122605526E-3</v>
      </c>
      <c r="Q13" s="82">
        <f t="shared" si="5"/>
        <v>4.5850257494532318E-4</v>
      </c>
      <c r="R13" s="83">
        <v>6.775449641351442E-4</v>
      </c>
      <c r="S13" s="84">
        <f t="shared" si="6"/>
        <v>6.1487172445959084E-3</v>
      </c>
      <c r="T13" s="85">
        <f>分析係数表!F16</f>
        <v>0.33333333333333331</v>
      </c>
      <c r="U13" s="86">
        <f t="shared" si="7"/>
        <v>2.0495724148653026E-3</v>
      </c>
      <c r="V13" s="87">
        <f>分析係数表!D16</f>
        <v>0</v>
      </c>
      <c r="W13" s="167">
        <f t="shared" si="8"/>
        <v>0</v>
      </c>
      <c r="X13" s="76">
        <f>分析係数表!E16</f>
        <v>0</v>
      </c>
      <c r="Y13" s="166">
        <f t="shared" si="9"/>
        <v>0</v>
      </c>
    </row>
    <row r="14" spans="1:25" x14ac:dyDescent="0.2">
      <c r="A14" s="6" t="s">
        <v>2</v>
      </c>
      <c r="B14" s="5" t="s">
        <v>364</v>
      </c>
      <c r="C14" s="90"/>
      <c r="D14" s="76">
        <f>投入係数表!M14</f>
        <v>8.0645161290322578E-3</v>
      </c>
      <c r="E14" s="77">
        <f t="shared" si="0"/>
        <v>0.80645161290322576</v>
      </c>
      <c r="F14" s="76">
        <f>分析係数表!C17</f>
        <v>5.5194805194805241E-2</v>
      </c>
      <c r="G14" s="77">
        <f t="shared" si="1"/>
        <v>4.4511939673230028E-2</v>
      </c>
      <c r="H14" s="77">
        <v>4.9482966107296592E-2</v>
      </c>
      <c r="I14" s="77">
        <f t="shared" si="2"/>
        <v>4.9482966107296592E-2</v>
      </c>
      <c r="J14" s="76">
        <f>分析係数表!G17</f>
        <v>0.21860465116279071</v>
      </c>
      <c r="K14" s="78">
        <f t="shared" si="3"/>
        <v>1.0817206544385767E-2</v>
      </c>
      <c r="L14" s="79"/>
      <c r="M14" s="80"/>
      <c r="N14" s="81">
        <f>分析係数表!H17</f>
        <v>2.7035377722848756E-3</v>
      </c>
      <c r="O14" s="82">
        <f t="shared" si="4"/>
        <v>4.2307283051772643E-2</v>
      </c>
      <c r="P14" s="76">
        <f>分析係数表!C17</f>
        <v>5.5194805194805241E-2</v>
      </c>
      <c r="Q14" s="82">
        <f t="shared" si="5"/>
        <v>2.3351422463640764E-3</v>
      </c>
      <c r="R14" s="83">
        <v>3.3389116388232686E-3</v>
      </c>
      <c r="S14" s="84">
        <f t="shared" si="6"/>
        <v>5.2821877746119864E-2</v>
      </c>
      <c r="T14" s="85">
        <f>分析係数表!F17</f>
        <v>0.33023255813953489</v>
      </c>
      <c r="U14" s="86">
        <f t="shared" si="7"/>
        <v>1.7443503813834933E-2</v>
      </c>
      <c r="V14" s="87">
        <f>分析係数表!D17</f>
        <v>0</v>
      </c>
      <c r="W14" s="167">
        <f t="shared" si="8"/>
        <v>0</v>
      </c>
      <c r="X14" s="76">
        <f>分析係数表!E17</f>
        <v>0</v>
      </c>
      <c r="Y14" s="166">
        <f t="shared" si="9"/>
        <v>0</v>
      </c>
    </row>
    <row r="15" spans="1:25" x14ac:dyDescent="0.2">
      <c r="A15" s="6" t="s">
        <v>3</v>
      </c>
      <c r="B15" s="5" t="s">
        <v>31</v>
      </c>
      <c r="C15" s="75">
        <f>最終需要_まとめ!C16</f>
        <v>100</v>
      </c>
      <c r="D15" s="76">
        <f>投入係数表!M15</f>
        <v>8.6405529953917051E-2</v>
      </c>
      <c r="E15" s="77">
        <f t="shared" si="0"/>
        <v>8.6405529953917046</v>
      </c>
      <c r="F15" s="76">
        <f>分析係数表!C18</f>
        <v>0.35732009925558317</v>
      </c>
      <c r="G15" s="77">
        <f t="shared" si="1"/>
        <v>3.0874432539364904</v>
      </c>
      <c r="H15" s="77">
        <v>3.2028299532623334</v>
      </c>
      <c r="I15" s="77">
        <f t="shared" si="2"/>
        <v>103.20282995326234</v>
      </c>
      <c r="J15" s="76">
        <f>分析係数表!G18</f>
        <v>0.21543778801843319</v>
      </c>
      <c r="K15" s="78">
        <f t="shared" si="3"/>
        <v>22.23378940237334</v>
      </c>
      <c r="L15" s="79"/>
      <c r="M15" s="80"/>
      <c r="N15" s="81">
        <f>分析係数表!H18</f>
        <v>3.9909367114681499E-4</v>
      </c>
      <c r="O15" s="82">
        <f t="shared" si="4"/>
        <v>6.2453608314521521E-3</v>
      </c>
      <c r="P15" s="76">
        <f>分析係数表!C18</f>
        <v>0.35732009925558317</v>
      </c>
      <c r="Q15" s="82">
        <f t="shared" si="5"/>
        <v>2.2315929521814146E-3</v>
      </c>
      <c r="R15" s="83">
        <v>4.787119627076248E-3</v>
      </c>
      <c r="S15" s="84">
        <f t="shared" si="6"/>
        <v>103.20761707288942</v>
      </c>
      <c r="T15" s="85">
        <f>分析係数表!F18</f>
        <v>0.46082949308755761</v>
      </c>
      <c r="U15" s="86">
        <f t="shared" si="7"/>
        <v>47.561113858474386</v>
      </c>
      <c r="V15" s="87">
        <f>分析係数表!D18</f>
        <v>4.0322580645161289E-2</v>
      </c>
      <c r="W15" s="167">
        <f t="shared" si="8"/>
        <v>4</v>
      </c>
      <c r="X15" s="76">
        <f>分析係数表!E18</f>
        <v>3.6866359447004608E-2</v>
      </c>
      <c r="Y15" s="166">
        <f t="shared" si="9"/>
        <v>4</v>
      </c>
    </row>
    <row r="16" spans="1:25" x14ac:dyDescent="0.2">
      <c r="A16" s="6" t="s">
        <v>4</v>
      </c>
      <c r="B16" s="5" t="s">
        <v>32</v>
      </c>
      <c r="C16" s="90"/>
      <c r="D16" s="76">
        <f>投入係数表!M16</f>
        <v>9.2165898617511521E-3</v>
      </c>
      <c r="E16" s="77">
        <f t="shared" si="0"/>
        <v>0.92165898617511521</v>
      </c>
      <c r="F16" s="76">
        <f>分析係数表!C19</f>
        <v>0.13532513181019334</v>
      </c>
      <c r="G16" s="77">
        <f t="shared" si="1"/>
        <v>0.12472362378819662</v>
      </c>
      <c r="H16" s="77">
        <v>0.15160869143550498</v>
      </c>
      <c r="I16" s="77">
        <f t="shared" si="2"/>
        <v>0.15160869143550498</v>
      </c>
      <c r="J16" s="76">
        <f>分析係数表!G19</f>
        <v>5.8997050147492625E-2</v>
      </c>
      <c r="K16" s="78">
        <f t="shared" si="3"/>
        <v>8.9444655714162238E-3</v>
      </c>
      <c r="L16" s="79"/>
      <c r="M16" s="80"/>
      <c r="N16" s="81">
        <f>分析係数表!H19</f>
        <v>-1.0299191513466193E-4</v>
      </c>
      <c r="O16" s="82">
        <f t="shared" si="4"/>
        <v>-1.6117060210199103E-3</v>
      </c>
      <c r="P16" s="76">
        <f>分析係数表!C19</f>
        <v>0.13532513181019334</v>
      </c>
      <c r="Q16" s="82">
        <f t="shared" si="5"/>
        <v>-2.1810432973380159E-4</v>
      </c>
      <c r="R16" s="83">
        <v>3.3315686527599482E-4</v>
      </c>
      <c r="S16" s="84">
        <f t="shared" si="6"/>
        <v>0.15194184830078097</v>
      </c>
      <c r="T16" s="85">
        <f>分析係数表!F19</f>
        <v>0.24483775811209441</v>
      </c>
      <c r="U16" s="86">
        <f t="shared" si="7"/>
        <v>3.7201101501371153E-2</v>
      </c>
      <c r="V16" s="87">
        <f>分析係数表!D19</f>
        <v>3.8348082595870206E-2</v>
      </c>
      <c r="W16" s="167">
        <f t="shared" si="8"/>
        <v>0</v>
      </c>
      <c r="X16" s="76">
        <f>分析係数表!E19</f>
        <v>3.2448377581120944E-2</v>
      </c>
      <c r="Y16" s="166">
        <f t="shared" si="9"/>
        <v>0</v>
      </c>
    </row>
    <row r="17" spans="1:25" x14ac:dyDescent="0.2">
      <c r="A17" s="6" t="s">
        <v>5</v>
      </c>
      <c r="B17" s="5" t="s">
        <v>33</v>
      </c>
      <c r="C17" s="90"/>
      <c r="D17" s="76">
        <f>投入係数表!M17</f>
        <v>1.0368663594470046E-2</v>
      </c>
      <c r="E17" s="77">
        <f t="shared" si="0"/>
        <v>1.0368663594470047</v>
      </c>
      <c r="F17" s="76">
        <f>分析係数表!C20</f>
        <v>1.7543859649122862E-2</v>
      </c>
      <c r="G17" s="77">
        <f t="shared" si="1"/>
        <v>1.8190637885035225E-2</v>
      </c>
      <c r="H17" s="77">
        <v>1.9518804573924489E-2</v>
      </c>
      <c r="I17" s="77">
        <f t="shared" si="2"/>
        <v>1.9518804573924489E-2</v>
      </c>
      <c r="J17" s="76">
        <f>分析係数表!G20</f>
        <v>9.5238095238095233E-2</v>
      </c>
      <c r="K17" s="78">
        <f t="shared" si="3"/>
        <v>1.8589337689451893E-3</v>
      </c>
      <c r="L17" s="79"/>
      <c r="M17" s="80"/>
      <c r="N17" s="81">
        <f>分析係数表!H20</f>
        <v>5.0208558628147691E-4</v>
      </c>
      <c r="O17" s="82">
        <f t="shared" si="4"/>
        <v>7.8570668524720628E-3</v>
      </c>
      <c r="P17" s="76">
        <f>分析係数表!C20</f>
        <v>1.7543859649122862E-2</v>
      </c>
      <c r="Q17" s="82">
        <f t="shared" si="5"/>
        <v>1.3784327811354539E-4</v>
      </c>
      <c r="R17" s="83">
        <v>2.2230359580761484E-4</v>
      </c>
      <c r="S17" s="84">
        <f t="shared" si="6"/>
        <v>1.9741108169732104E-2</v>
      </c>
      <c r="T17" s="85">
        <f>分析係数表!F20</f>
        <v>0.21428571428571427</v>
      </c>
      <c r="U17" s="86">
        <f t="shared" si="7"/>
        <v>4.2302374649425935E-3</v>
      </c>
      <c r="V17" s="87">
        <f>分析係数表!D20</f>
        <v>0</v>
      </c>
      <c r="W17" s="167">
        <f t="shared" si="8"/>
        <v>0</v>
      </c>
      <c r="X17" s="76">
        <f>分析係数表!E20</f>
        <v>0</v>
      </c>
      <c r="Y17" s="166">
        <f t="shared" si="9"/>
        <v>0</v>
      </c>
    </row>
    <row r="18" spans="1:25" x14ac:dyDescent="0.2">
      <c r="A18" s="6" t="s">
        <v>6</v>
      </c>
      <c r="B18" s="5" t="s">
        <v>34</v>
      </c>
      <c r="C18" s="90"/>
      <c r="D18" s="76">
        <f>投入係数表!M18</f>
        <v>1.1520737327188941E-2</v>
      </c>
      <c r="E18" s="77">
        <f t="shared" si="0"/>
        <v>1.1520737327188941</v>
      </c>
      <c r="F18" s="76">
        <f>分析係数表!C21</f>
        <v>0.22938530734632678</v>
      </c>
      <c r="G18" s="77">
        <f t="shared" si="1"/>
        <v>0.26426878726535347</v>
      </c>
      <c r="H18" s="77">
        <v>0.29664918091546816</v>
      </c>
      <c r="I18" s="77">
        <f t="shared" si="2"/>
        <v>0.29664918091546816</v>
      </c>
      <c r="J18" s="76">
        <f>分析係数表!G21</f>
        <v>0.28442844284428442</v>
      </c>
      <c r="K18" s="78">
        <f t="shared" si="3"/>
        <v>8.4375464598819019E-2</v>
      </c>
      <c r="L18" s="79"/>
      <c r="M18" s="80"/>
      <c r="N18" s="81">
        <f>分析係数表!H21</f>
        <v>8.3680931046912815E-4</v>
      </c>
      <c r="O18" s="82">
        <f t="shared" si="4"/>
        <v>1.3095111420786771E-2</v>
      </c>
      <c r="P18" s="76">
        <f>分析係数表!C21</f>
        <v>0.22938530734632678</v>
      </c>
      <c r="Q18" s="82">
        <f t="shared" si="5"/>
        <v>3.0038261579915676E-3</v>
      </c>
      <c r="R18" s="83">
        <v>6.0260269997398502E-3</v>
      </c>
      <c r="S18" s="84">
        <f t="shared" si="6"/>
        <v>0.30267520791520802</v>
      </c>
      <c r="T18" s="85">
        <f>分析係数表!F21</f>
        <v>0.42664266426642666</v>
      </c>
      <c r="U18" s="86">
        <f t="shared" si="7"/>
        <v>0.12913415711233897</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投入係数表!M19</f>
        <v>2.304147465437788E-3</v>
      </c>
      <c r="E19" s="77">
        <f t="shared" si="0"/>
        <v>0.2304147465437788</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6.043897578824663E-4</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76">
        <f>投入係数表!M20</f>
        <v>1.152073732718894E-3</v>
      </c>
      <c r="E20" s="77">
        <f t="shared" si="0"/>
        <v>0.1152073732718894</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4.0292650525497757E-4</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投入係数表!M21</f>
        <v>0</v>
      </c>
      <c r="E21" s="77">
        <f t="shared" si="0"/>
        <v>0</v>
      </c>
      <c r="F21" s="76">
        <f>分析係数表!C24</f>
        <v>1.7094017094017144E-2</v>
      </c>
      <c r="G21" s="77">
        <f t="shared" si="1"/>
        <v>0</v>
      </c>
      <c r="H21" s="77">
        <v>1.3216663855698043E-4</v>
      </c>
      <c r="I21" s="77">
        <f t="shared" si="2"/>
        <v>1.3216663855698043E-4</v>
      </c>
      <c r="J21" s="76">
        <f>分析係数表!G24</f>
        <v>0.27777777777777779</v>
      </c>
      <c r="K21" s="78">
        <f t="shared" si="3"/>
        <v>3.6712955154716784E-5</v>
      </c>
      <c r="L21" s="79"/>
      <c r="M21" s="80"/>
      <c r="N21" s="81">
        <f>分析係数表!H24</f>
        <v>2.9610175601215306E-4</v>
      </c>
      <c r="O21" s="82">
        <f t="shared" si="4"/>
        <v>4.6336548104322422E-3</v>
      </c>
      <c r="P21" s="76">
        <f>分析係数表!C24</f>
        <v>1.7094017094017144E-2</v>
      </c>
      <c r="Q21" s="82">
        <f t="shared" si="5"/>
        <v>7.9207774537303518E-5</v>
      </c>
      <c r="R21" s="83">
        <v>2.5181820413027888E-4</v>
      </c>
      <c r="S21" s="84">
        <f t="shared" si="6"/>
        <v>3.839848426872593E-4</v>
      </c>
      <c r="T21" s="85">
        <f>分析係数表!F24</f>
        <v>0.5</v>
      </c>
      <c r="U21" s="86">
        <f t="shared" si="7"/>
        <v>1.9199242134362965E-4</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投入係数表!M22</f>
        <v>0</v>
      </c>
      <c r="E22" s="77">
        <f t="shared" si="0"/>
        <v>0</v>
      </c>
      <c r="F22" s="76">
        <f>分析係数表!C25</f>
        <v>0.19368131868131866</v>
      </c>
      <c r="G22" s="77">
        <f t="shared" si="1"/>
        <v>0</v>
      </c>
      <c r="H22" s="77">
        <v>4.6956681450972173E-3</v>
      </c>
      <c r="I22" s="77">
        <f t="shared" si="2"/>
        <v>4.6956681450972173E-3</v>
      </c>
      <c r="J22" s="76">
        <f>分析係数表!G25</f>
        <v>0.19689406544647808</v>
      </c>
      <c r="K22" s="78">
        <f t="shared" si="3"/>
        <v>9.2454919107571383E-4</v>
      </c>
      <c r="L22" s="79"/>
      <c r="M22" s="80"/>
      <c r="N22" s="81">
        <f>分析係数表!H25</f>
        <v>4.6346361810597868E-4</v>
      </c>
      <c r="O22" s="82">
        <f t="shared" si="4"/>
        <v>7.2526770945895965E-3</v>
      </c>
      <c r="P22" s="76">
        <f>分析係数表!C25</f>
        <v>0.19368131868131866</v>
      </c>
      <c r="Q22" s="82">
        <f t="shared" si="5"/>
        <v>1.404708063649908E-3</v>
      </c>
      <c r="R22" s="83">
        <v>4.1621233154774638E-3</v>
      </c>
      <c r="S22" s="84">
        <f t="shared" si="6"/>
        <v>8.8577914605746811E-3</v>
      </c>
      <c r="T22" s="85">
        <f>分析係数表!F25</f>
        <v>0.35108153078202997</v>
      </c>
      <c r="U22" s="86">
        <f t="shared" si="7"/>
        <v>3.1098069853265522E-3</v>
      </c>
      <c r="V22" s="87">
        <f>分析係数表!D25</f>
        <v>0.17692734331669441</v>
      </c>
      <c r="W22" s="167">
        <f t="shared" si="8"/>
        <v>0</v>
      </c>
      <c r="X22" s="76">
        <f>分析係数表!E25</f>
        <v>0.17249029395452026</v>
      </c>
      <c r="Y22" s="166">
        <f t="shared" si="9"/>
        <v>0</v>
      </c>
    </row>
    <row r="23" spans="1:25" x14ac:dyDescent="0.2">
      <c r="A23" s="6" t="s">
        <v>11</v>
      </c>
      <c r="B23" s="5" t="s">
        <v>35</v>
      </c>
      <c r="C23" s="90"/>
      <c r="D23" s="76">
        <f>投入係数表!M23</f>
        <v>0</v>
      </c>
      <c r="E23" s="77">
        <f t="shared" si="0"/>
        <v>0</v>
      </c>
      <c r="F23" s="76">
        <f>分析係数表!C26</f>
        <v>8.4388185654008518E-3</v>
      </c>
      <c r="G23" s="77">
        <f t="shared" si="1"/>
        <v>0</v>
      </c>
      <c r="H23" s="77">
        <v>1.4552027839483575E-4</v>
      </c>
      <c r="I23" s="77">
        <f t="shared" si="2"/>
        <v>1.4552027839483575E-4</v>
      </c>
      <c r="J23" s="76">
        <f>分析係数表!G26</f>
        <v>0.2073170731707317</v>
      </c>
      <c r="K23" s="78">
        <f t="shared" si="3"/>
        <v>3.0168838203807412E-5</v>
      </c>
      <c r="L23" s="79"/>
      <c r="M23" s="80"/>
      <c r="N23" s="81">
        <f>分析係数表!H26</f>
        <v>9.7456099696173852E-3</v>
      </c>
      <c r="O23" s="82">
        <f t="shared" si="4"/>
        <v>0.15250768223900901</v>
      </c>
      <c r="P23" s="76">
        <f>分析係数表!C26</f>
        <v>8.4388185654008518E-3</v>
      </c>
      <c r="Q23" s="82">
        <f t="shared" si="5"/>
        <v>1.286984660244803E-3</v>
      </c>
      <c r="R23" s="83">
        <v>1.3149074589526766E-3</v>
      </c>
      <c r="S23" s="84">
        <f t="shared" si="6"/>
        <v>1.4604277373475123E-3</v>
      </c>
      <c r="T23" s="85">
        <f>分析係数表!F26</f>
        <v>0.34146341463414637</v>
      </c>
      <c r="U23" s="86">
        <f t="shared" si="7"/>
        <v>4.9868264202110183E-4</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投入係数表!M24</f>
        <v>0</v>
      </c>
      <c r="E24" s="77">
        <f t="shared" si="0"/>
        <v>0</v>
      </c>
      <c r="F24" s="76">
        <f>分析係数表!C27</f>
        <v>0.17323420074349438</v>
      </c>
      <c r="G24" s="77">
        <f t="shared" si="1"/>
        <v>0</v>
      </c>
      <c r="H24" s="77">
        <v>7.6452226538303392E-4</v>
      </c>
      <c r="I24" s="77">
        <f t="shared" si="2"/>
        <v>7.6452226538303392E-4</v>
      </c>
      <c r="J24" s="76">
        <f>分析係数表!G27</f>
        <v>0.16805324459234608</v>
      </c>
      <c r="K24" s="78">
        <f t="shared" si="3"/>
        <v>1.2848044726070952E-4</v>
      </c>
      <c r="L24" s="79"/>
      <c r="M24" s="80"/>
      <c r="N24" s="81">
        <f>分析係数表!H27</f>
        <v>9.7971059271847166E-3</v>
      </c>
      <c r="O24" s="82">
        <f t="shared" si="4"/>
        <v>0.15331353524951896</v>
      </c>
      <c r="P24" s="76">
        <f>分析係数表!C27</f>
        <v>0.17323420074349438</v>
      </c>
      <c r="Q24" s="82">
        <f t="shared" si="5"/>
        <v>2.6559147742109969E-2</v>
      </c>
      <c r="R24" s="83">
        <v>2.68220953630109E-2</v>
      </c>
      <c r="S24" s="84">
        <f t="shared" si="6"/>
        <v>2.7586617628393935E-2</v>
      </c>
      <c r="T24" s="85">
        <f>分析係数表!F27</f>
        <v>0.31780366056572379</v>
      </c>
      <c r="U24" s="86">
        <f t="shared" si="7"/>
        <v>8.7671280649305183E-3</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投入係数表!M25</f>
        <v>0</v>
      </c>
      <c r="E25" s="77">
        <f t="shared" si="0"/>
        <v>0</v>
      </c>
      <c r="F25" s="76">
        <f>分析係数表!C28</f>
        <v>2.7870216306156381E-2</v>
      </c>
      <c r="G25" s="77">
        <f t="shared" si="1"/>
        <v>0</v>
      </c>
      <c r="H25" s="77">
        <v>1.2181849256340054E-3</v>
      </c>
      <c r="I25" s="77">
        <f t="shared" si="2"/>
        <v>1.2181849256340054E-3</v>
      </c>
      <c r="J25" s="76">
        <f>分析係数表!G28</f>
        <v>0.12625250501002003</v>
      </c>
      <c r="K25" s="78">
        <f t="shared" si="3"/>
        <v>1.5379889842673814E-4</v>
      </c>
      <c r="L25" s="79"/>
      <c r="M25" s="80"/>
      <c r="N25" s="81">
        <f>分析係数表!H28</f>
        <v>1.9722951748287761E-2</v>
      </c>
      <c r="O25" s="82">
        <f t="shared" si="4"/>
        <v>0.30864170302531285</v>
      </c>
      <c r="P25" s="76">
        <f>分析係数表!C28</f>
        <v>2.7870216306156381E-2</v>
      </c>
      <c r="Q25" s="82">
        <f t="shared" si="5"/>
        <v>8.6019110244159487E-3</v>
      </c>
      <c r="R25" s="83">
        <v>8.8737410304751616E-3</v>
      </c>
      <c r="S25" s="84">
        <f t="shared" si="6"/>
        <v>1.0091925956109167E-2</v>
      </c>
      <c r="T25" s="85">
        <f>分析係数表!F28</f>
        <v>0.21442885771543085</v>
      </c>
      <c r="U25" s="86">
        <f t="shared" si="7"/>
        <v>2.1640001549171959E-3</v>
      </c>
      <c r="V25" s="87">
        <f>分析係数表!D28</f>
        <v>6.0120240480961923E-3</v>
      </c>
      <c r="W25" s="167">
        <f t="shared" si="8"/>
        <v>0</v>
      </c>
      <c r="X25" s="76">
        <f>分析係数表!E28</f>
        <v>0</v>
      </c>
      <c r="Y25" s="166">
        <f t="shared" si="9"/>
        <v>0</v>
      </c>
    </row>
    <row r="26" spans="1:25" x14ac:dyDescent="0.2">
      <c r="A26" s="6" t="s">
        <v>14</v>
      </c>
      <c r="B26" s="5" t="s">
        <v>50</v>
      </c>
      <c r="C26" s="90"/>
      <c r="D26" s="76">
        <f>投入係数表!M26</f>
        <v>1.0368663594470046E-2</v>
      </c>
      <c r="E26" s="77">
        <f t="shared" si="0"/>
        <v>1.0368663594470047</v>
      </c>
      <c r="F26" s="76">
        <f>分析係数表!C29</f>
        <v>7.0910556003223157E-2</v>
      </c>
      <c r="G26" s="77">
        <f t="shared" si="1"/>
        <v>7.352477004942494E-2</v>
      </c>
      <c r="H26" s="77">
        <v>8.1830849497468286E-2</v>
      </c>
      <c r="I26" s="77">
        <f t="shared" si="2"/>
        <v>8.1830849497468286E-2</v>
      </c>
      <c r="J26" s="76">
        <f>分析係数表!G29</f>
        <v>0.26315789473684209</v>
      </c>
      <c r="K26" s="78">
        <f t="shared" si="3"/>
        <v>2.1534434078281126E-2</v>
      </c>
      <c r="L26" s="79"/>
      <c r="M26" s="80"/>
      <c r="N26" s="81">
        <f>分析係数表!H29</f>
        <v>9.1405324682012467E-3</v>
      </c>
      <c r="O26" s="82">
        <f t="shared" si="4"/>
        <v>0.14303890936551705</v>
      </c>
      <c r="P26" s="76">
        <f>分析係数表!C29</f>
        <v>7.0910556003223157E-2</v>
      </c>
      <c r="Q26" s="82">
        <f t="shared" si="5"/>
        <v>1.0142968593203459E-2</v>
      </c>
      <c r="R26" s="83">
        <v>1.2581785270592069E-2</v>
      </c>
      <c r="S26" s="84">
        <f t="shared" si="6"/>
        <v>9.4412634768060361E-2</v>
      </c>
      <c r="T26" s="85">
        <f>分析係数表!F29</f>
        <v>0.38157894736842107</v>
      </c>
      <c r="U26" s="86">
        <f t="shared" si="7"/>
        <v>3.6025873793075668E-2</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投入係数表!M27</f>
        <v>5.7603686635944703E-3</v>
      </c>
      <c r="E27" s="77">
        <f t="shared" si="0"/>
        <v>0.57603686635944706</v>
      </c>
      <c r="F27" s="76">
        <f>分析係数表!C30</f>
        <v>1</v>
      </c>
      <c r="G27" s="77">
        <f t="shared" si="1"/>
        <v>0.57603686635944706</v>
      </c>
      <c r="H27" s="77">
        <v>0.69313485630387561</v>
      </c>
      <c r="I27" s="77">
        <f t="shared" si="2"/>
        <v>0.69313485630387561</v>
      </c>
      <c r="J27" s="76">
        <f>分析係数表!G30</f>
        <v>0.34535617673579799</v>
      </c>
      <c r="K27" s="78">
        <f t="shared" si="3"/>
        <v>0.2393784039354232</v>
      </c>
      <c r="L27" s="79"/>
      <c r="M27" s="80"/>
      <c r="N27" s="81">
        <f>分析係数表!H30</f>
        <v>0</v>
      </c>
      <c r="O27" s="82">
        <f t="shared" si="4"/>
        <v>0</v>
      </c>
      <c r="P27" s="76">
        <f>分析係数表!C30</f>
        <v>1</v>
      </c>
      <c r="Q27" s="82">
        <f t="shared" si="5"/>
        <v>0</v>
      </c>
      <c r="R27" s="83">
        <v>5.4820717199146149E-2</v>
      </c>
      <c r="S27" s="84">
        <f t="shared" si="6"/>
        <v>0.74795557350302178</v>
      </c>
      <c r="T27" s="85">
        <f>分析係数表!F30</f>
        <v>0.44183949504057712</v>
      </c>
      <c r="U27" s="86">
        <f t="shared" si="7"/>
        <v>0.33047631290936041</v>
      </c>
      <c r="V27" s="87">
        <f>分析係数表!D30</f>
        <v>0.16290952810339646</v>
      </c>
      <c r="W27" s="167">
        <f t="shared" si="8"/>
        <v>0</v>
      </c>
      <c r="X27" s="76">
        <f>分析係数表!E30</f>
        <v>9.6483318304779075E-2</v>
      </c>
      <c r="Y27" s="166">
        <f t="shared" si="9"/>
        <v>0</v>
      </c>
    </row>
    <row r="28" spans="1:25" x14ac:dyDescent="0.2">
      <c r="A28" s="6" t="s">
        <v>16</v>
      </c>
      <c r="B28" s="5" t="s">
        <v>192</v>
      </c>
      <c r="C28" s="90"/>
      <c r="D28" s="76">
        <f>投入係数表!M28</f>
        <v>5.8755760368663597E-2</v>
      </c>
      <c r="E28" s="77">
        <f t="shared" si="0"/>
        <v>5.8755760368663594</v>
      </c>
      <c r="F28" s="76">
        <f>分析係数表!C31</f>
        <v>0.94798822374877334</v>
      </c>
      <c r="G28" s="77">
        <f t="shared" si="1"/>
        <v>5.5699768906897971</v>
      </c>
      <c r="H28" s="77">
        <v>6.4551215058707534</v>
      </c>
      <c r="I28" s="77">
        <f t="shared" si="2"/>
        <v>6.4551215058707534</v>
      </c>
      <c r="J28" s="76">
        <f>分析係数表!G31</f>
        <v>7.0922795797167662E-2</v>
      </c>
      <c r="K28" s="78">
        <f t="shared" si="3"/>
        <v>0.45781526440677683</v>
      </c>
      <c r="L28" s="79"/>
      <c r="M28" s="80"/>
      <c r="N28" s="81">
        <f>分析係数表!H31</f>
        <v>9.4804057881456308E-2</v>
      </c>
      <c r="O28" s="82">
        <f t="shared" si="4"/>
        <v>1.4835753923488275</v>
      </c>
      <c r="P28" s="76">
        <f>分析係数表!C31</f>
        <v>0.94798822374877334</v>
      </c>
      <c r="Q28" s="82">
        <f t="shared" si="5"/>
        <v>1.4064120009901544</v>
      </c>
      <c r="R28" s="83">
        <v>1.6138558945440584</v>
      </c>
      <c r="S28" s="84">
        <f t="shared" si="6"/>
        <v>8.0689774004148127</v>
      </c>
      <c r="T28" s="85">
        <f>分析係数表!F31</f>
        <v>0.34490634993147556</v>
      </c>
      <c r="U28" s="86">
        <f t="shared" si="7"/>
        <v>2.7830415428566395</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投入係数表!M29</f>
        <v>1.152073732718894E-3</v>
      </c>
      <c r="E29" s="77">
        <f t="shared" si="0"/>
        <v>0.1152073732718894</v>
      </c>
      <c r="F29" s="76">
        <f>分析係数表!C32</f>
        <v>0.48216833095577749</v>
      </c>
      <c r="G29" s="77">
        <f t="shared" si="1"/>
        <v>5.5549346884306162E-2</v>
      </c>
      <c r="H29" s="77">
        <v>6.5518277806798239E-2</v>
      </c>
      <c r="I29" s="77">
        <f t="shared" si="2"/>
        <v>6.5518277806798239E-2</v>
      </c>
      <c r="J29" s="76">
        <f>分析係数表!G32</f>
        <v>0.14117647058823529</v>
      </c>
      <c r="K29" s="78">
        <f t="shared" si="3"/>
        <v>9.2496392197832806E-3</v>
      </c>
      <c r="L29" s="79"/>
      <c r="M29" s="80"/>
      <c r="N29" s="81">
        <f>分析係数表!H32</f>
        <v>5.9349091096348935E-3</v>
      </c>
      <c r="O29" s="82">
        <f t="shared" si="4"/>
        <v>9.2874559461272321E-2</v>
      </c>
      <c r="P29" s="76">
        <f>分析係数表!C32</f>
        <v>0.48216833095577749</v>
      </c>
      <c r="Q29" s="82">
        <f t="shared" si="5"/>
        <v>4.4781171323694788E-2</v>
      </c>
      <c r="R29" s="83">
        <v>5.3723521194899454E-2</v>
      </c>
      <c r="S29" s="84">
        <f t="shared" si="6"/>
        <v>0.11924179900169769</v>
      </c>
      <c r="T29" s="85">
        <f>分析係数表!F32</f>
        <v>0.4823529411764706</v>
      </c>
      <c r="U29" s="86">
        <f t="shared" si="7"/>
        <v>5.7516632459642419E-2</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投入係数表!M30</f>
        <v>2.304147465437788E-3</v>
      </c>
      <c r="E30" s="77">
        <f t="shared" si="0"/>
        <v>0.2304147465437788</v>
      </c>
      <c r="F30" s="76">
        <f>分析係数表!C33</f>
        <v>1</v>
      </c>
      <c r="G30" s="77">
        <f t="shared" si="1"/>
        <v>0.2304147465437788</v>
      </c>
      <c r="H30" s="77">
        <v>0.32465125674207318</v>
      </c>
      <c r="I30" s="77">
        <f t="shared" si="2"/>
        <v>0.32465125674207318</v>
      </c>
      <c r="J30" s="76">
        <f>分析係数表!G33</f>
        <v>0.50451467268623029</v>
      </c>
      <c r="K30" s="78">
        <f t="shared" si="3"/>
        <v>0.16379132253240036</v>
      </c>
      <c r="L30" s="79"/>
      <c r="M30" s="80"/>
      <c r="N30" s="81">
        <f>分析係数表!H33</f>
        <v>8.6255728925279361E-4</v>
      </c>
      <c r="O30" s="82">
        <f t="shared" si="4"/>
        <v>1.3498037926041748E-2</v>
      </c>
      <c r="P30" s="76">
        <f>分析係数表!C33</f>
        <v>1</v>
      </c>
      <c r="Q30" s="82">
        <f t="shared" si="5"/>
        <v>1.3498037926041748E-2</v>
      </c>
      <c r="R30" s="83">
        <v>4.9473413697111175E-2</v>
      </c>
      <c r="S30" s="84">
        <f t="shared" si="6"/>
        <v>0.37412467043918435</v>
      </c>
      <c r="T30" s="85">
        <f>分析係数表!F33</f>
        <v>0.64446952595936791</v>
      </c>
      <c r="U30" s="86">
        <f t="shared" si="7"/>
        <v>0.24111194900764588</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投入係数表!M31</f>
        <v>3.8018433179723504E-2</v>
      </c>
      <c r="E31" s="77">
        <f t="shared" si="0"/>
        <v>3.8018433179723505</v>
      </c>
      <c r="F31" s="76">
        <f>分析係数表!C34</f>
        <v>0.2053323853537149</v>
      </c>
      <c r="G31" s="77">
        <f t="shared" si="1"/>
        <v>0.78064155722034467</v>
      </c>
      <c r="H31" s="77">
        <v>0.85785486481463802</v>
      </c>
      <c r="I31" s="77">
        <f t="shared" si="2"/>
        <v>0.85785486481463802</v>
      </c>
      <c r="J31" s="76">
        <f>分析係数表!G34</f>
        <v>0.42520016856300041</v>
      </c>
      <c r="K31" s="78">
        <f t="shared" si="3"/>
        <v>0.36476003312177402</v>
      </c>
      <c r="L31" s="79"/>
      <c r="M31" s="80"/>
      <c r="N31" s="81">
        <f>分析係数表!H34</f>
        <v>0.14534734023379164</v>
      </c>
      <c r="O31" s="82">
        <f t="shared" si="4"/>
        <v>2.2745201221643483</v>
      </c>
      <c r="P31" s="76">
        <f>分析係数表!C34</f>
        <v>0.2053323853537149</v>
      </c>
      <c r="Q31" s="82">
        <f t="shared" si="5"/>
        <v>0.46703264221902863</v>
      </c>
      <c r="R31" s="83">
        <v>0.49624998837041717</v>
      </c>
      <c r="S31" s="84">
        <f t="shared" si="6"/>
        <v>1.3541048531850552</v>
      </c>
      <c r="T31" s="85">
        <f>分析係数表!F34</f>
        <v>0.70143278550358201</v>
      </c>
      <c r="U31" s="86">
        <f t="shared" si="7"/>
        <v>0.94981353903351229</v>
      </c>
      <c r="V31" s="87">
        <f>分析係数表!D34</f>
        <v>0.41908975979772439</v>
      </c>
      <c r="W31" s="167">
        <f t="shared" si="8"/>
        <v>1</v>
      </c>
      <c r="X31" s="76">
        <f>分析係数表!E34</f>
        <v>0.33775811209439527</v>
      </c>
      <c r="Y31" s="166">
        <f t="shared" si="9"/>
        <v>0</v>
      </c>
    </row>
    <row r="32" spans="1:25" x14ac:dyDescent="0.2">
      <c r="A32" s="6" t="s">
        <v>20</v>
      </c>
      <c r="B32" s="5" t="s">
        <v>37</v>
      </c>
      <c r="C32" s="90"/>
      <c r="D32" s="76">
        <f>投入係数表!M32</f>
        <v>1.1520737327188941E-2</v>
      </c>
      <c r="E32" s="77">
        <f t="shared" si="0"/>
        <v>1.1520737327188941</v>
      </c>
      <c r="F32" s="76">
        <f>分析係数表!C35</f>
        <v>4.5295002507103499E-2</v>
      </c>
      <c r="G32" s="77">
        <f t="shared" si="1"/>
        <v>5.2183182611870396E-2</v>
      </c>
      <c r="H32" s="77">
        <v>6.3346816714620127E-2</v>
      </c>
      <c r="I32" s="77">
        <f t="shared" si="2"/>
        <v>6.3346816714620127E-2</v>
      </c>
      <c r="J32" s="76">
        <f>分析係数表!G35</f>
        <v>0.3217993079584775</v>
      </c>
      <c r="K32" s="78">
        <f t="shared" si="3"/>
        <v>2.0384961780137271E-2</v>
      </c>
      <c r="L32" s="79"/>
      <c r="M32" s="80"/>
      <c r="N32" s="81">
        <f>分析係数表!H35</f>
        <v>5.6027601833256092E-2</v>
      </c>
      <c r="O32" s="82">
        <f t="shared" si="4"/>
        <v>0.87676807543483126</v>
      </c>
      <c r="P32" s="76">
        <f>分析係数表!C35</f>
        <v>4.5295002507103499E-2</v>
      </c>
      <c r="Q32" s="82">
        <f t="shared" si="5"/>
        <v>3.9713212174968988E-2</v>
      </c>
      <c r="R32" s="83">
        <v>5.087666287141053E-2</v>
      </c>
      <c r="S32" s="84">
        <f t="shared" si="6"/>
        <v>0.11422347958603066</v>
      </c>
      <c r="T32" s="85">
        <f>分析係数表!F35</f>
        <v>0.66089965397923878</v>
      </c>
      <c r="U32" s="86">
        <f t="shared" si="7"/>
        <v>7.5490258134712301E-2</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投入係数表!M33</f>
        <v>2.304147465437788E-3</v>
      </c>
      <c r="E33" s="77">
        <f t="shared" si="0"/>
        <v>0.2304147465437788</v>
      </c>
      <c r="F33" s="76">
        <f>分析係数表!C36</f>
        <v>0.81690507152145642</v>
      </c>
      <c r="G33" s="77">
        <f t="shared" si="1"/>
        <v>0.18822697500494387</v>
      </c>
      <c r="H33" s="77">
        <v>0.2537258769401578</v>
      </c>
      <c r="I33" s="77">
        <f t="shared" si="2"/>
        <v>0.2537258769401578</v>
      </c>
      <c r="J33" s="76">
        <f>分析係数表!G36</f>
        <v>2.4669743752984245E-3</v>
      </c>
      <c r="K33" s="78">
        <f t="shared" si="3"/>
        <v>6.2593523676149072E-4</v>
      </c>
      <c r="L33" s="79"/>
      <c r="M33" s="80"/>
      <c r="N33" s="81">
        <f>分析係数表!H36</f>
        <v>0.1886168185797415</v>
      </c>
      <c r="O33" s="82">
        <f t="shared" si="4"/>
        <v>2.9516381142453385</v>
      </c>
      <c r="P33" s="76">
        <f>分析係数表!C36</f>
        <v>0.81690507152145642</v>
      </c>
      <c r="Q33" s="82">
        <f t="shared" si="5"/>
        <v>2.4112081448230449</v>
      </c>
      <c r="R33" s="83">
        <v>2.4633293975060382</v>
      </c>
      <c r="S33" s="84">
        <f t="shared" si="6"/>
        <v>2.7170552744461958</v>
      </c>
      <c r="T33" s="85">
        <f>分析係数表!F36</f>
        <v>0.90092312589527301</v>
      </c>
      <c r="U33" s="86">
        <f t="shared" si="7"/>
        <v>2.4478579310843056</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投入係数表!M34</f>
        <v>4.6082949308755762E-2</v>
      </c>
      <c r="E34" s="77">
        <f t="shared" si="0"/>
        <v>4.6082949308755765</v>
      </c>
      <c r="F34" s="76">
        <f>分析係数表!C37</f>
        <v>0.29905561385099688</v>
      </c>
      <c r="G34" s="77">
        <f t="shared" si="1"/>
        <v>1.3781364693594327</v>
      </c>
      <c r="H34" s="77">
        <v>1.5355839674746914</v>
      </c>
      <c r="I34" s="77">
        <f t="shared" si="2"/>
        <v>1.5355839674746914</v>
      </c>
      <c r="J34" s="76">
        <f>分析係数表!G37</f>
        <v>0.52083333333333337</v>
      </c>
      <c r="K34" s="78">
        <f t="shared" si="3"/>
        <v>0.79978331639306854</v>
      </c>
      <c r="L34" s="79"/>
      <c r="M34" s="80"/>
      <c r="N34" s="81">
        <f>分析係数表!H37</f>
        <v>4.2677274833925534E-2</v>
      </c>
      <c r="O34" s="82">
        <f t="shared" si="4"/>
        <v>0.66785068246012524</v>
      </c>
      <c r="P34" s="76">
        <f>分析係数表!C37</f>
        <v>0.29905561385099688</v>
      </c>
      <c r="Q34" s="82">
        <f t="shared" si="5"/>
        <v>0.19972449580391996</v>
      </c>
      <c r="R34" s="83">
        <v>0.23450223920874305</v>
      </c>
      <c r="S34" s="84">
        <f t="shared" si="6"/>
        <v>1.7700862066834344</v>
      </c>
      <c r="T34" s="85">
        <f>分析係数表!F37</f>
        <v>0.73171768707482998</v>
      </c>
      <c r="U34" s="86">
        <f t="shared" si="7"/>
        <v>1.295203385077462</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投入係数表!M35</f>
        <v>4.608294930875576E-3</v>
      </c>
      <c r="E35" s="77">
        <f t="shared" si="0"/>
        <v>0.46082949308755761</v>
      </c>
      <c r="F35" s="76">
        <f>分析係数表!C38</f>
        <v>4.4463264874020636E-3</v>
      </c>
      <c r="G35" s="77">
        <f t="shared" si="1"/>
        <v>2.0489983812912735E-3</v>
      </c>
      <c r="H35" s="77">
        <v>2.7520845830899779E-3</v>
      </c>
      <c r="I35" s="77">
        <f t="shared" si="2"/>
        <v>2.7520845830899779E-3</v>
      </c>
      <c r="J35" s="76">
        <f>分析係数表!G38</f>
        <v>0.34146341463414637</v>
      </c>
      <c r="K35" s="78">
        <f t="shared" si="3"/>
        <v>9.3973619910389498E-4</v>
      </c>
      <c r="L35" s="79"/>
      <c r="M35" s="80"/>
      <c r="N35" s="81">
        <f>分析係数表!H38</f>
        <v>3.8918069931510375E-2</v>
      </c>
      <c r="O35" s="82">
        <f t="shared" si="4"/>
        <v>0.60902341269289861</v>
      </c>
      <c r="P35" s="76">
        <f>分析係数表!C38</f>
        <v>4.4463264874020636E-3</v>
      </c>
      <c r="Q35" s="82">
        <f t="shared" si="5"/>
        <v>2.7079169313044332E-3</v>
      </c>
      <c r="R35" s="83">
        <v>3.0332003940474776E-3</v>
      </c>
      <c r="S35" s="84">
        <f t="shared" si="6"/>
        <v>5.7852849771374559E-3</v>
      </c>
      <c r="T35" s="85">
        <f>分析係数表!F38</f>
        <v>0.56097560975609762</v>
      </c>
      <c r="U35" s="86">
        <f t="shared" si="7"/>
        <v>3.2454037676624757E-3</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投入係数表!M36</f>
        <v>0</v>
      </c>
      <c r="E36" s="77">
        <f t="shared" si="0"/>
        <v>0</v>
      </c>
      <c r="F36" s="76">
        <f>分析係数表!C39</f>
        <v>1</v>
      </c>
      <c r="G36" s="77">
        <f t="shared" si="1"/>
        <v>0</v>
      </c>
      <c r="H36" s="77">
        <v>1.0758073977541416E-2</v>
      </c>
      <c r="I36" s="77">
        <f t="shared" si="2"/>
        <v>1.0758073977541416E-2</v>
      </c>
      <c r="J36" s="76">
        <f>分析係数表!G39</f>
        <v>0.35427190863167141</v>
      </c>
      <c r="K36" s="78">
        <f t="shared" si="3"/>
        <v>3.8112834012243141E-3</v>
      </c>
      <c r="L36" s="79"/>
      <c r="M36" s="80"/>
      <c r="N36" s="81">
        <f>分析係数表!H39</f>
        <v>3.437355167619342E-3</v>
      </c>
      <c r="O36" s="82">
        <f t="shared" si="4"/>
        <v>5.379068845153951E-2</v>
      </c>
      <c r="P36" s="76">
        <f>分析係数表!C39</f>
        <v>1</v>
      </c>
      <c r="Q36" s="82">
        <f t="shared" si="5"/>
        <v>5.379068845153951E-2</v>
      </c>
      <c r="R36" s="83">
        <v>5.7431908389621637E-2</v>
      </c>
      <c r="S36" s="84">
        <f t="shared" si="6"/>
        <v>6.818998236716306E-2</v>
      </c>
      <c r="T36" s="85">
        <f>分析係数表!F39</f>
        <v>0.7050296507797057</v>
      </c>
      <c r="U36" s="86">
        <f t="shared" si="7"/>
        <v>4.8075959454995258E-2</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投入係数表!M37</f>
        <v>0</v>
      </c>
      <c r="E37" s="77">
        <f t="shared" si="0"/>
        <v>0</v>
      </c>
      <c r="F37" s="76">
        <f>分析係数表!C40</f>
        <v>0.83920615633859863</v>
      </c>
      <c r="G37" s="77">
        <f t="shared" si="1"/>
        <v>0</v>
      </c>
      <c r="H37" s="77">
        <v>7.9987300489948619E-4</v>
      </c>
      <c r="I37" s="77">
        <f t="shared" si="2"/>
        <v>7.9987300489948619E-4</v>
      </c>
      <c r="J37" s="76">
        <f>分析係数表!G40</f>
        <v>0.51760656605771782</v>
      </c>
      <c r="K37" s="78">
        <f t="shared" si="3"/>
        <v>4.1401951934829116E-4</v>
      </c>
      <c r="L37" s="79"/>
      <c r="M37" s="80"/>
      <c r="N37" s="81">
        <f>分析係数表!H40</f>
        <v>3.2622689118904168E-2</v>
      </c>
      <c r="O37" s="82">
        <f t="shared" si="4"/>
        <v>0.51050788215805665</v>
      </c>
      <c r="P37" s="76">
        <f>分析係数表!C40</f>
        <v>0.83920615633859863</v>
      </c>
      <c r="Q37" s="82">
        <f t="shared" si="5"/>
        <v>0.42842135756642097</v>
      </c>
      <c r="R37" s="83">
        <v>0.42864968992182745</v>
      </c>
      <c r="S37" s="84">
        <f t="shared" si="6"/>
        <v>0.42944956292672692</v>
      </c>
      <c r="T37" s="85">
        <f>分析係数表!F40</f>
        <v>0.71604447974583008</v>
      </c>
      <c r="U37" s="86">
        <f t="shared" si="7"/>
        <v>0.30750498886294231</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投入係数表!M38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0.728289658248372</v>
      </c>
      <c r="P38" s="76">
        <f>分析係数表!C41</f>
        <v>0.78804261408809029</v>
      </c>
      <c r="Q38" s="82">
        <f t="shared" si="5"/>
        <v>0.57392328609936893</v>
      </c>
      <c r="R38" s="83">
        <v>0.58350839196116888</v>
      </c>
      <c r="S38" s="84">
        <f t="shared" si="6"/>
        <v>0.58350839196116888</v>
      </c>
      <c r="T38" s="85">
        <f>分析係数表!F41</f>
        <v>0.55067630164906434</v>
      </c>
      <c r="U38" s="86">
        <f t="shared" si="7"/>
        <v>0.3213242432663691</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投入係数表!M39</f>
        <v>0</v>
      </c>
      <c r="E39" s="77">
        <f>$C$15*D39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0.17164669123862042</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194</v>
      </c>
      <c r="B40" s="5" t="s">
        <v>41</v>
      </c>
      <c r="C40" s="90"/>
      <c r="D40" s="76">
        <f>投入係数表!M40</f>
        <v>5.2995391705069124E-2</v>
      </c>
      <c r="E40" s="77">
        <f>$C$15*D40</f>
        <v>5.2995391705069128</v>
      </c>
      <c r="F40" s="76">
        <f>分析係数表!C43</f>
        <v>0.20173745173745172</v>
      </c>
      <c r="G40" s="77">
        <f>E40*F40</f>
        <v>1.0691155276408733</v>
      </c>
      <c r="H40" s="77">
        <v>1.2853671839538665</v>
      </c>
      <c r="I40" s="77">
        <f>C40+H40</f>
        <v>1.2853671839538665</v>
      </c>
      <c r="J40" s="76">
        <f>分析係数表!G43</f>
        <v>0.40060929169840059</v>
      </c>
      <c r="K40" s="78">
        <f>I40*J40</f>
        <v>0.51493003713612628</v>
      </c>
      <c r="L40" s="79"/>
      <c r="M40" s="80"/>
      <c r="N40" s="81">
        <f>分析係数表!H43</f>
        <v>3.0614346773778257E-2</v>
      </c>
      <c r="O40" s="82">
        <f t="shared" si="4"/>
        <v>0.47907961474816829</v>
      </c>
      <c r="P40" s="76">
        <f>分析係数表!C43</f>
        <v>0.20173745173745172</v>
      </c>
      <c r="Q40" s="82">
        <f>O40*P40</f>
        <v>9.6648300658655567E-2</v>
      </c>
      <c r="R40" s="83">
        <v>0.15640430715969422</v>
      </c>
      <c r="S40" s="84">
        <f>I40+R40</f>
        <v>1.4417714911135606</v>
      </c>
      <c r="T40" s="85">
        <f>分析係数表!F43</f>
        <v>0.64280274181264285</v>
      </c>
      <c r="U40" s="86">
        <f t="shared" si="7"/>
        <v>0.92677466755509919</v>
      </c>
      <c r="V40" s="87">
        <f>分析係数表!D43</f>
        <v>0.46991622239146991</v>
      </c>
      <c r="W40" s="167">
        <f t="shared" si="8"/>
        <v>1</v>
      </c>
      <c r="X40" s="76">
        <f>分析係数表!E43</f>
        <v>0.30083777608530082</v>
      </c>
      <c r="Y40" s="166">
        <f t="shared" si="9"/>
        <v>0</v>
      </c>
    </row>
    <row r="41" spans="1:25" x14ac:dyDescent="0.2">
      <c r="A41" s="6" t="s">
        <v>340</v>
      </c>
      <c r="B41" s="5" t="s">
        <v>42</v>
      </c>
      <c r="C41" s="90"/>
      <c r="D41" s="76">
        <f>投入係数表!M41</f>
        <v>0</v>
      </c>
      <c r="E41" s="77">
        <f>$C$15*D41</f>
        <v>0</v>
      </c>
      <c r="F41" s="76">
        <f>分析係数表!C44</f>
        <v>0.27638971906754328</v>
      </c>
      <c r="G41" s="77">
        <f>E41*F41</f>
        <v>0</v>
      </c>
      <c r="H41" s="77">
        <v>9.0956452587967549E-4</v>
      </c>
      <c r="I41" s="77">
        <f>C41+H41</f>
        <v>9.0956452587967549E-4</v>
      </c>
      <c r="J41" s="76">
        <f>分析係数表!G44</f>
        <v>0.27192982456140352</v>
      </c>
      <c r="K41" s="78">
        <f>I41*J41</f>
        <v>2.4733772194973636E-4</v>
      </c>
      <c r="L41" s="79"/>
      <c r="M41" s="80"/>
      <c r="N41" s="81">
        <f>分析係数表!H44</f>
        <v>9.8074051186981828E-2</v>
      </c>
      <c r="O41" s="82">
        <f t="shared" si="4"/>
        <v>1.5347470585162097</v>
      </c>
      <c r="P41" s="76">
        <f>分析係数表!C44</f>
        <v>0.27638971906754328</v>
      </c>
      <c r="Q41" s="82">
        <f>O41*P41</f>
        <v>0.42418830834303362</v>
      </c>
      <c r="R41" s="83">
        <v>0.42884344855140516</v>
      </c>
      <c r="S41" s="84">
        <f>I41+R41</f>
        <v>0.42975301307728486</v>
      </c>
      <c r="T41" s="85">
        <f>分析係数表!F44</f>
        <v>0.48268106162843005</v>
      </c>
      <c r="U41" s="86">
        <f t="shared" si="7"/>
        <v>0.20743364059016045</v>
      </c>
      <c r="V41" s="87">
        <f>分析係数表!D44</f>
        <v>0.23571749887539362</v>
      </c>
      <c r="W41" s="167">
        <f t="shared" si="8"/>
        <v>0</v>
      </c>
      <c r="X41" s="76">
        <f>分析係数表!E44</f>
        <v>0.16711650922177237</v>
      </c>
      <c r="Y41" s="166">
        <f t="shared" si="9"/>
        <v>0</v>
      </c>
    </row>
    <row r="42" spans="1:25" x14ac:dyDescent="0.2">
      <c r="A42" s="6" t="s">
        <v>341</v>
      </c>
      <c r="B42" s="5" t="s">
        <v>278</v>
      </c>
      <c r="C42" s="90"/>
      <c r="D42" s="76">
        <f>投入係数表!M42</f>
        <v>0</v>
      </c>
      <c r="E42" s="77">
        <f>$C$15*D42</f>
        <v>0</v>
      </c>
      <c r="F42" s="76">
        <f>分析係数表!C45</f>
        <v>1</v>
      </c>
      <c r="G42" s="77">
        <f>E42*F42</f>
        <v>0</v>
      </c>
      <c r="H42" s="77">
        <v>4.1759564276876394E-3</v>
      </c>
      <c r="I42" s="77">
        <f>C42+H42</f>
        <v>4.1759564276876394E-3</v>
      </c>
      <c r="J42" s="76">
        <f>分析係数表!G45</f>
        <v>0</v>
      </c>
      <c r="K42" s="78">
        <f>I42*J42</f>
        <v>0</v>
      </c>
      <c r="L42" s="79"/>
      <c r="M42" s="80"/>
      <c r="N42" s="81">
        <f>分析係数表!H45</f>
        <v>0</v>
      </c>
      <c r="O42" s="82">
        <f t="shared" si="4"/>
        <v>0</v>
      </c>
      <c r="P42" s="76">
        <f>分析係数表!C45</f>
        <v>1</v>
      </c>
      <c r="Q42" s="82">
        <f>O42*P42</f>
        <v>0</v>
      </c>
      <c r="R42" s="83">
        <v>2.7963591040321926E-3</v>
      </c>
      <c r="S42" s="84">
        <f>I42+R42</f>
        <v>6.972315531719832E-3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投入係数表!M43</f>
        <v>9.2165898617511521E-3</v>
      </c>
      <c r="E43" s="77">
        <f>$C$15*D43</f>
        <v>0.92165898617511521</v>
      </c>
      <c r="F43" s="76">
        <f>分析係数表!C46</f>
        <v>5.367793240556662E-2</v>
      </c>
      <c r="G43" s="77">
        <f>E43*F43</f>
        <v>4.9472748760890896E-2</v>
      </c>
      <c r="H43" s="77">
        <v>5.5327237598784426E-2</v>
      </c>
      <c r="I43" s="77">
        <f>C43+H43</f>
        <v>5.5327237598784426E-2</v>
      </c>
      <c r="J43" s="76">
        <f>分析係数表!G46</f>
        <v>9.2592592592592587E-3</v>
      </c>
      <c r="K43" s="78">
        <f>I43*J43</f>
        <v>5.1228923702578168E-4</v>
      </c>
      <c r="L43" s="79"/>
      <c r="M43" s="80"/>
      <c r="N43" s="81">
        <f>分析係数表!H46</f>
        <v>2.0456769143622225E-2</v>
      </c>
      <c r="O43" s="82">
        <f t="shared" si="4"/>
        <v>0.32012510842507969</v>
      </c>
      <c r="P43" s="76">
        <f>分析係数表!C46</f>
        <v>5.367793240556662E-2</v>
      </c>
      <c r="Q43" s="82">
        <f>O43*P43</f>
        <v>1.7183653931366113E-2</v>
      </c>
      <c r="R43" s="83">
        <v>1.8726273967279546E-2</v>
      </c>
      <c r="S43" s="84">
        <f>I43+R43</f>
        <v>7.4053511566063976E-2</v>
      </c>
      <c r="T43" s="85">
        <f>分析係数表!F46</f>
        <v>0.30555555555555558</v>
      </c>
      <c r="U43" s="86">
        <f t="shared" si="7"/>
        <v>2.2627461867408438E-2</v>
      </c>
      <c r="V43" s="87">
        <f>分析係数表!D46</f>
        <v>2.7777777777777776E-2</v>
      </c>
      <c r="W43" s="167">
        <f t="shared" si="8"/>
        <v>0</v>
      </c>
      <c r="X43" s="76">
        <f>分析係数表!E46</f>
        <v>8.3333333333333329E-2</v>
      </c>
      <c r="Y43" s="166">
        <f t="shared" si="9"/>
        <v>0</v>
      </c>
    </row>
    <row r="44" spans="1:25" x14ac:dyDescent="0.2">
      <c r="A44" s="192">
        <v>40</v>
      </c>
      <c r="B44" s="14" t="s">
        <v>150</v>
      </c>
      <c r="C44" s="197">
        <f>SUM(C5:C43)</f>
        <v>100</v>
      </c>
      <c r="D44" s="92">
        <f>投入係数表!M44</f>
        <v>0.52188940092165903</v>
      </c>
      <c r="E44" s="91">
        <f>SUM(E5:E43)</f>
        <v>52.1889400921659</v>
      </c>
      <c r="F44" s="92">
        <f>分析係数表!C47</f>
        <v>0.43100924499229587</v>
      </c>
      <c r="G44" s="91">
        <f>SUM(G5:G43)</f>
        <v>13.633080548503814</v>
      </c>
      <c r="H44" s="91">
        <f>SUM(H5:H43)</f>
        <v>15.49614569847955</v>
      </c>
      <c r="I44" s="91">
        <f>SUM(I5:I43)</f>
        <v>115.49614569847952</v>
      </c>
      <c r="J44" s="92">
        <f>分析係数表!G47</f>
        <v>0.27411589384994556</v>
      </c>
      <c r="K44" s="93">
        <f>SUM(K5:K43)</f>
        <v>24.958308789621722</v>
      </c>
      <c r="L44" s="94">
        <f>最終需要_まとめ!$L$33</f>
        <v>0.627</v>
      </c>
      <c r="M44" s="91">
        <f>K44*L44</f>
        <v>15.648859611092819</v>
      </c>
      <c r="N44" s="95">
        <f>分析係数表!H47</f>
        <v>1</v>
      </c>
      <c r="O44" s="96">
        <f>SUM(O5:O43)</f>
        <v>15.648859611092819</v>
      </c>
      <c r="P44" s="92">
        <f>分析係数表!C47</f>
        <v>0.43100924499229587</v>
      </c>
      <c r="Q44" s="96">
        <f>SUM(Q5:Q43)</f>
        <v>6.2939850532891137</v>
      </c>
      <c r="R44" s="91">
        <f>SUM(R5:R43)</f>
        <v>6.8323054382390485</v>
      </c>
      <c r="S44" s="97">
        <f>SUM(S5:S43)</f>
        <v>122.32845113671857</v>
      </c>
      <c r="T44" s="98">
        <f>分析係数表!F47</f>
        <v>0.60561987734280964</v>
      </c>
      <c r="U44" s="99">
        <f>SUM(U5:U43)</f>
        <v>57.88473301646723</v>
      </c>
      <c r="V44" s="100">
        <f>分析係数表!D47</f>
        <v>0.12179744368659369</v>
      </c>
      <c r="W44" s="164">
        <f>SUM(W5:W43)</f>
        <v>6</v>
      </c>
      <c r="X44" s="92">
        <f>分析係数表!E47</f>
        <v>9.5847423625838257E-2</v>
      </c>
      <c r="Y44" s="102">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301</v>
      </c>
      <c r="S2" s="3" t="s">
        <v>152</v>
      </c>
      <c r="U2" s="64" t="s">
        <v>209</v>
      </c>
      <c r="W2" s="3" t="s">
        <v>130</v>
      </c>
      <c r="Y2" s="3" t="s">
        <v>153</v>
      </c>
    </row>
    <row r="3" spans="1:25" ht="44" x14ac:dyDescent="0.2">
      <c r="B3" s="65"/>
      <c r="C3" s="66" t="s">
        <v>227</v>
      </c>
      <c r="D3" s="66" t="s">
        <v>240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投入係数表!N5</f>
        <v>0</v>
      </c>
      <c r="E5" s="77">
        <f t="shared" ref="E5:E38" si="0">$C$16*D5</f>
        <v>0</v>
      </c>
      <c r="F5" s="76">
        <f>分析係数表!C8</f>
        <v>0.30496453900709219</v>
      </c>
      <c r="G5" s="77">
        <f t="shared" ref="G5:G38" si="1">E5*F5</f>
        <v>0</v>
      </c>
      <c r="H5" s="77">
        <f t="array" ref="H5:H43">MMULT(逆行列係数!C5:AO43,'12'!G5:G43)</f>
        <v>2.5306812078328958E-4</v>
      </c>
      <c r="I5" s="77">
        <f t="shared" ref="I5:I38" si="2">C5+H5</f>
        <v>2.5306812078328958E-4</v>
      </c>
      <c r="J5" s="76">
        <f>分析係数表!G8</f>
        <v>0.12049861495844875</v>
      </c>
      <c r="K5" s="78">
        <f t="shared" ref="K5:K38" si="3">I5*J5</f>
        <v>3.0494358044523815E-5</v>
      </c>
      <c r="L5" s="79" t="s">
        <v>182</v>
      </c>
      <c r="M5" s="80" t="s">
        <v>182</v>
      </c>
      <c r="N5" s="81">
        <f>分析係数表!H8</f>
        <v>1.0415057417992687E-2</v>
      </c>
      <c r="O5" s="82">
        <f t="shared" ref="O5:O43" si="4">$M$44*N5</f>
        <v>4.9930029528703082E-2</v>
      </c>
      <c r="P5" s="76">
        <f>分析係数表!C8</f>
        <v>0.30496453900709219</v>
      </c>
      <c r="Q5" s="82">
        <f t="shared" ref="Q5:Q38" si="5">O5*P5</f>
        <v>1.5226888437831437E-2</v>
      </c>
      <c r="R5" s="83">
        <f t="array" ref="R5:R43">MMULT(逆行列係数!C5:AO43,'12'!Q5:Q43)</f>
        <v>1.7092789669445697E-2</v>
      </c>
      <c r="S5" s="84">
        <f t="shared" ref="S5:S38" si="6">I5+R5</f>
        <v>1.7345857790228986E-2</v>
      </c>
      <c r="T5" s="85">
        <f>分析係数表!F8</f>
        <v>0.45429362880886426</v>
      </c>
      <c r="U5" s="86">
        <f t="shared" ref="U5:U38" si="7">S5*T5</f>
        <v>7.8801126803256325E-3</v>
      </c>
      <c r="V5" s="87">
        <f>分析係数表!D8</f>
        <v>0.67451523545706371</v>
      </c>
      <c r="W5" s="167">
        <f t="shared" ref="W5:W38" si="8">ROUND(S5*V5,0)</f>
        <v>0</v>
      </c>
      <c r="X5" s="76">
        <f>分析係数表!E8</f>
        <v>0.3476454293628809</v>
      </c>
      <c r="Y5" s="166">
        <f t="shared" ref="Y5:Y38" si="9">ROUND(S5*X5,0)</f>
        <v>0</v>
      </c>
    </row>
    <row r="6" spans="1:25" x14ac:dyDescent="0.2">
      <c r="A6" s="6" t="s">
        <v>219</v>
      </c>
      <c r="B6" s="5" t="s">
        <v>265</v>
      </c>
      <c r="C6" s="90"/>
      <c r="D6" s="76">
        <f>投入係数表!N6</f>
        <v>0</v>
      </c>
      <c r="E6" s="77">
        <f t="shared" si="0"/>
        <v>0</v>
      </c>
      <c r="F6" s="76">
        <f>分析係数表!C9</f>
        <v>0.30769230769230771</v>
      </c>
      <c r="G6" s="77">
        <f t="shared" si="1"/>
        <v>0</v>
      </c>
      <c r="H6" s="77">
        <v>4.3830843366566957E-5</v>
      </c>
      <c r="I6" s="77">
        <f t="shared" si="2"/>
        <v>4.3830843366566957E-5</v>
      </c>
      <c r="J6" s="76">
        <f>分析係数表!G9</f>
        <v>0.27272727272727271</v>
      </c>
      <c r="K6" s="78">
        <f t="shared" si="3"/>
        <v>1.1953866372700078E-5</v>
      </c>
      <c r="L6" s="79"/>
      <c r="M6" s="80"/>
      <c r="N6" s="81">
        <f>分析係数表!H9</f>
        <v>5.5358154384880782E-4</v>
      </c>
      <c r="O6" s="82">
        <f t="shared" si="4"/>
        <v>2.6538829044922526E-3</v>
      </c>
      <c r="P6" s="76">
        <f>分析係数表!C9</f>
        <v>0.30769230769230771</v>
      </c>
      <c r="Q6" s="82">
        <f t="shared" si="5"/>
        <v>8.1657935522838545E-4</v>
      </c>
      <c r="R6" s="83">
        <v>9.1077187479100927E-4</v>
      </c>
      <c r="S6" s="84">
        <f t="shared" si="6"/>
        <v>9.5460271815757619E-4</v>
      </c>
      <c r="T6" s="85">
        <f>分析係数表!F9</f>
        <v>0.77272727272727271</v>
      </c>
      <c r="U6" s="86">
        <f t="shared" si="7"/>
        <v>7.3764755493994525E-4</v>
      </c>
      <c r="V6" s="87">
        <f>分析係数表!D9</f>
        <v>0.36363636363636365</v>
      </c>
      <c r="W6" s="167">
        <f t="shared" si="8"/>
        <v>0</v>
      </c>
      <c r="X6" s="76">
        <f>分析係数表!E9</f>
        <v>0</v>
      </c>
      <c r="Y6" s="166">
        <f t="shared" si="9"/>
        <v>0</v>
      </c>
    </row>
    <row r="7" spans="1:25" x14ac:dyDescent="0.2">
      <c r="A7" s="6" t="s">
        <v>220</v>
      </c>
      <c r="B7" s="5" t="s">
        <v>266</v>
      </c>
      <c r="C7" s="90"/>
      <c r="D7" s="76">
        <f>投入係数表!N7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5.1226111877408602E-3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投入係数表!N8</f>
        <v>5.3097345132743362E-2</v>
      </c>
      <c r="E8" s="77">
        <f t="shared" si="0"/>
        <v>5.3097345132743365</v>
      </c>
      <c r="F8" s="76">
        <f>分析係数表!C11</f>
        <v>7.2833211944645093E-4</v>
      </c>
      <c r="G8" s="77">
        <f t="shared" si="1"/>
        <v>3.8672501917510669E-3</v>
      </c>
      <c r="H8" s="77">
        <v>5.2951334416698982E-3</v>
      </c>
      <c r="I8" s="77">
        <f t="shared" si="2"/>
        <v>5.2951334416698982E-3</v>
      </c>
      <c r="J8" s="76">
        <f>分析係数表!G11</f>
        <v>0.75</v>
      </c>
      <c r="K8" s="78">
        <f t="shared" si="3"/>
        <v>3.9713500812524234E-3</v>
      </c>
      <c r="L8" s="79"/>
      <c r="M8" s="80"/>
      <c r="N8" s="81">
        <f>分析係数表!H11</f>
        <v>-1.2873989391832741E-5</v>
      </c>
      <c r="O8" s="82">
        <f t="shared" si="4"/>
        <v>-6.171820708121518E-5</v>
      </c>
      <c r="P8" s="76">
        <f>分析係数表!C11</f>
        <v>7.2833211944645093E-4</v>
      </c>
      <c r="Q8" s="82">
        <f t="shared" si="5"/>
        <v>-4.4951352571896406E-8</v>
      </c>
      <c r="R8" s="83">
        <v>1.0852798916029905E-4</v>
      </c>
      <c r="S8" s="84">
        <f t="shared" si="6"/>
        <v>5.4036614308301976E-3</v>
      </c>
      <c r="T8" s="85">
        <f>分析係数表!F11</f>
        <v>1</v>
      </c>
      <c r="U8" s="86">
        <f t="shared" si="7"/>
        <v>5.4036614308301976E-3</v>
      </c>
      <c r="V8" s="87">
        <f>分析係数表!D11</f>
        <v>0</v>
      </c>
      <c r="W8" s="167">
        <f t="shared" si="8"/>
        <v>0</v>
      </c>
      <c r="X8" s="76">
        <f>分析係数表!E11</f>
        <v>0</v>
      </c>
      <c r="Y8" s="166">
        <f t="shared" si="9"/>
        <v>0</v>
      </c>
    </row>
    <row r="9" spans="1:25" x14ac:dyDescent="0.2">
      <c r="A9" s="6" t="s">
        <v>222</v>
      </c>
      <c r="B9" s="5" t="s">
        <v>190</v>
      </c>
      <c r="C9" s="90"/>
      <c r="D9" s="76">
        <f>投入係数表!N9</f>
        <v>0</v>
      </c>
      <c r="E9" s="77">
        <f t="shared" si="0"/>
        <v>0</v>
      </c>
      <c r="F9" s="76">
        <f>分析係数表!C12</f>
        <v>4.5760430686406783E-3</v>
      </c>
      <c r="G9" s="77">
        <f t="shared" si="1"/>
        <v>0</v>
      </c>
      <c r="H9" s="77">
        <v>1.0381890892769046E-6</v>
      </c>
      <c r="I9" s="77">
        <f t="shared" si="2"/>
        <v>1.0381890892769046E-6</v>
      </c>
      <c r="J9" s="76">
        <f>分析係数表!G12</f>
        <v>0.12408759124087591</v>
      </c>
      <c r="K9" s="78">
        <f t="shared" si="3"/>
        <v>1.2882638334092976E-7</v>
      </c>
      <c r="L9" s="79"/>
      <c r="M9" s="80"/>
      <c r="N9" s="81">
        <f>分析係数表!H12</f>
        <v>8.1814202585097071E-2</v>
      </c>
      <c r="O9" s="82">
        <f t="shared" si="4"/>
        <v>0.39221920600112248</v>
      </c>
      <c r="P9" s="76">
        <f>分析係数表!C12</f>
        <v>4.5760430686406783E-3</v>
      </c>
      <c r="Q9" s="82">
        <f t="shared" si="5"/>
        <v>1.7948119790091868E-3</v>
      </c>
      <c r="R9" s="83">
        <v>1.9145480048611541E-3</v>
      </c>
      <c r="S9" s="84">
        <f t="shared" si="6"/>
        <v>1.915586193950431E-3</v>
      </c>
      <c r="T9" s="85">
        <f>分析係数表!F12</f>
        <v>0.42153284671532848</v>
      </c>
      <c r="U9" s="86">
        <f t="shared" si="7"/>
        <v>8.0748250146450652E-4</v>
      </c>
      <c r="V9" s="87">
        <f>分析係数表!D12</f>
        <v>4.3795620437956206E-2</v>
      </c>
      <c r="W9" s="167">
        <f t="shared" si="8"/>
        <v>0</v>
      </c>
      <c r="X9" s="76">
        <f>分析係数表!E12</f>
        <v>3.2846715328467155E-2</v>
      </c>
      <c r="Y9" s="166">
        <f t="shared" si="9"/>
        <v>0</v>
      </c>
    </row>
    <row r="10" spans="1:25" x14ac:dyDescent="0.2">
      <c r="A10" s="6" t="s">
        <v>223</v>
      </c>
      <c r="B10" s="5" t="s">
        <v>28</v>
      </c>
      <c r="C10" s="90"/>
      <c r="D10" s="76">
        <f>投入係数表!N10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6.1286179631646669E-2</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76">
        <f>投入係数表!N11</f>
        <v>0</v>
      </c>
      <c r="E11" s="77">
        <f t="shared" si="0"/>
        <v>0</v>
      </c>
      <c r="F11" s="76">
        <f>分析係数表!C14</f>
        <v>3.0252100840336138E-2</v>
      </c>
      <c r="G11" s="77">
        <f t="shared" si="1"/>
        <v>0</v>
      </c>
      <c r="H11" s="77">
        <v>1.6045773787246903E-3</v>
      </c>
      <c r="I11" s="77">
        <f t="shared" si="2"/>
        <v>1.6045773787246903E-3</v>
      </c>
      <c r="J11" s="76">
        <f>分析係数表!G14</f>
        <v>0.20338983050847459</v>
      </c>
      <c r="K11" s="78">
        <f t="shared" si="3"/>
        <v>3.2635472109654722E-4</v>
      </c>
      <c r="L11" s="79"/>
      <c r="M11" s="80"/>
      <c r="N11" s="81">
        <f>分析係数表!H14</f>
        <v>1.0556671301302847E-3</v>
      </c>
      <c r="O11" s="82">
        <f t="shared" si="4"/>
        <v>5.0608929806596446E-3</v>
      </c>
      <c r="P11" s="76">
        <f>分析係数表!C14</f>
        <v>3.0252100840336138E-2</v>
      </c>
      <c r="Q11" s="82">
        <f t="shared" si="5"/>
        <v>1.531026447930649E-4</v>
      </c>
      <c r="R11" s="83">
        <v>4.0336135097112291E-4</v>
      </c>
      <c r="S11" s="84">
        <f t="shared" si="6"/>
        <v>2.0079387296958132E-3</v>
      </c>
      <c r="T11" s="85">
        <f>分析係数表!F14</f>
        <v>0.40677966101694918</v>
      </c>
      <c r="U11" s="86">
        <f t="shared" si="7"/>
        <v>8.1678863580846646E-4</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投入係数表!N12</f>
        <v>2.9498525073746312E-3</v>
      </c>
      <c r="E12" s="77">
        <f t="shared" si="0"/>
        <v>0.29498525073746312</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3.6228587556673311E-2</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投入係数表!N13</f>
        <v>2.359882005899705E-2</v>
      </c>
      <c r="E13" s="77">
        <f t="shared" si="0"/>
        <v>2.359882005899705</v>
      </c>
      <c r="F13" s="76">
        <f>分析係数表!C16</f>
        <v>1.9157088122605526E-3</v>
      </c>
      <c r="G13" s="77">
        <f t="shared" si="1"/>
        <v>4.520846754597174E-3</v>
      </c>
      <c r="H13" s="77">
        <v>5.509371672958386E-3</v>
      </c>
      <c r="I13" s="77">
        <f t="shared" si="2"/>
        <v>5.509371672958386E-3</v>
      </c>
      <c r="J13" s="76">
        <f>分析係数表!G16</f>
        <v>0.1111111111111111</v>
      </c>
      <c r="K13" s="78">
        <f t="shared" si="3"/>
        <v>6.1215240810648733E-4</v>
      </c>
      <c r="L13" s="79"/>
      <c r="M13" s="80"/>
      <c r="N13" s="81">
        <f>分析係数表!H16</f>
        <v>1.5294299397497296E-2</v>
      </c>
      <c r="O13" s="82">
        <f t="shared" si="4"/>
        <v>7.3321230012483626E-2</v>
      </c>
      <c r="P13" s="76">
        <f>分析係数表!C16</f>
        <v>1.9157088122605526E-3</v>
      </c>
      <c r="Q13" s="82">
        <f t="shared" si="5"/>
        <v>1.4046212646069779E-4</v>
      </c>
      <c r="R13" s="83">
        <v>2.0756569676082761E-4</v>
      </c>
      <c r="S13" s="84">
        <f t="shared" si="6"/>
        <v>5.7169373697192136E-3</v>
      </c>
      <c r="T13" s="85">
        <f>分析係数表!F16</f>
        <v>0.33333333333333331</v>
      </c>
      <c r="U13" s="86">
        <f t="shared" si="7"/>
        <v>1.9056457899064045E-3</v>
      </c>
      <c r="V13" s="87">
        <f>分析係数表!D16</f>
        <v>0</v>
      </c>
      <c r="W13" s="167">
        <f t="shared" si="8"/>
        <v>0</v>
      </c>
      <c r="X13" s="76">
        <f>分析係数表!E16</f>
        <v>0</v>
      </c>
      <c r="Y13" s="166">
        <f t="shared" si="9"/>
        <v>0</v>
      </c>
    </row>
    <row r="14" spans="1:25" x14ac:dyDescent="0.2">
      <c r="A14" s="6" t="s">
        <v>2</v>
      </c>
      <c r="B14" s="5" t="s">
        <v>364</v>
      </c>
      <c r="C14" s="90"/>
      <c r="D14" s="76">
        <f>投入係数表!N14</f>
        <v>0</v>
      </c>
      <c r="E14" s="77">
        <f t="shared" si="0"/>
        <v>0</v>
      </c>
      <c r="F14" s="76">
        <f>分析係数表!C17</f>
        <v>5.5194805194805241E-2</v>
      </c>
      <c r="G14" s="77">
        <f t="shared" si="1"/>
        <v>0</v>
      </c>
      <c r="H14" s="77">
        <v>1.2746174640936813E-3</v>
      </c>
      <c r="I14" s="77">
        <f t="shared" si="2"/>
        <v>1.2746174640936813E-3</v>
      </c>
      <c r="J14" s="76">
        <f>分析係数表!G17</f>
        <v>0.21860465116279071</v>
      </c>
      <c r="K14" s="78">
        <f t="shared" si="3"/>
        <v>2.7863730610420013E-4</v>
      </c>
      <c r="L14" s="79"/>
      <c r="M14" s="80"/>
      <c r="N14" s="81">
        <f>分析係数表!H17</f>
        <v>2.7035377722848756E-3</v>
      </c>
      <c r="O14" s="82">
        <f t="shared" si="4"/>
        <v>1.2960823487055188E-2</v>
      </c>
      <c r="P14" s="76">
        <f>分析係数表!C17</f>
        <v>5.5194805194805241E-2</v>
      </c>
      <c r="Q14" s="82">
        <f t="shared" si="5"/>
        <v>7.1537012753226741E-4</v>
      </c>
      <c r="R14" s="83">
        <v>1.0228745801687531E-3</v>
      </c>
      <c r="S14" s="84">
        <f t="shared" si="6"/>
        <v>2.2974920442624344E-3</v>
      </c>
      <c r="T14" s="85">
        <f>分析係数表!F17</f>
        <v>0.33023255813953489</v>
      </c>
      <c r="U14" s="86">
        <f t="shared" si="7"/>
        <v>7.5870667508201324E-4</v>
      </c>
      <c r="V14" s="87">
        <f>分析係数表!D17</f>
        <v>0</v>
      </c>
      <c r="W14" s="167">
        <f t="shared" si="8"/>
        <v>0</v>
      </c>
      <c r="X14" s="76">
        <f>分析係数表!E17</f>
        <v>0</v>
      </c>
      <c r="Y14" s="166">
        <f t="shared" si="9"/>
        <v>0</v>
      </c>
    </row>
    <row r="15" spans="1:25" x14ac:dyDescent="0.2">
      <c r="A15" s="6" t="s">
        <v>3</v>
      </c>
      <c r="B15" s="5" t="s">
        <v>31</v>
      </c>
      <c r="C15" s="90"/>
      <c r="D15" s="76">
        <f>投入係数表!N15</f>
        <v>5.8997050147492625E-3</v>
      </c>
      <c r="E15" s="77">
        <f t="shared" si="0"/>
        <v>0.58997050147492625</v>
      </c>
      <c r="F15" s="76">
        <f>分析係数表!C18</f>
        <v>0.35732009925558317</v>
      </c>
      <c r="G15" s="77">
        <f t="shared" si="1"/>
        <v>0.21080831814488682</v>
      </c>
      <c r="H15" s="77">
        <v>0.24349579675528768</v>
      </c>
      <c r="I15" s="77">
        <f t="shared" si="2"/>
        <v>0.24349579675528768</v>
      </c>
      <c r="J15" s="76">
        <f>分析係数表!G18</f>
        <v>0.21543778801843319</v>
      </c>
      <c r="K15" s="78">
        <f t="shared" si="3"/>
        <v>5.2458195844745162E-2</v>
      </c>
      <c r="L15" s="79"/>
      <c r="M15" s="80"/>
      <c r="N15" s="81">
        <f>分析係数表!H18</f>
        <v>3.9909367114681499E-4</v>
      </c>
      <c r="O15" s="82">
        <f t="shared" si="4"/>
        <v>1.9132644195176706E-3</v>
      </c>
      <c r="P15" s="76">
        <f>分析係数表!C18</f>
        <v>0.35732009925558317</v>
      </c>
      <c r="Q15" s="82">
        <f t="shared" si="5"/>
        <v>6.8364783228422983E-4</v>
      </c>
      <c r="R15" s="83">
        <v>1.4665326634666293E-3</v>
      </c>
      <c r="S15" s="84">
        <f t="shared" si="6"/>
        <v>0.24496232941875432</v>
      </c>
      <c r="T15" s="85">
        <f>分析係数表!F18</f>
        <v>0.46082949308755761</v>
      </c>
      <c r="U15" s="86">
        <f t="shared" si="7"/>
        <v>0.11288586609159185</v>
      </c>
      <c r="V15" s="87">
        <f>分析係数表!D18</f>
        <v>4.0322580645161289E-2</v>
      </c>
      <c r="W15" s="167">
        <f t="shared" si="8"/>
        <v>0</v>
      </c>
      <c r="X15" s="76">
        <f>分析係数表!E18</f>
        <v>3.6866359447004608E-2</v>
      </c>
      <c r="Y15" s="166">
        <f t="shared" si="9"/>
        <v>0</v>
      </c>
    </row>
    <row r="16" spans="1:25" x14ac:dyDescent="0.2">
      <c r="A16" s="6" t="s">
        <v>4</v>
      </c>
      <c r="B16" s="5" t="s">
        <v>32</v>
      </c>
      <c r="C16" s="75">
        <f>最終需要_まとめ!C17</f>
        <v>100</v>
      </c>
      <c r="D16" s="76">
        <f>投入係数表!N16</f>
        <v>0.53687315634218291</v>
      </c>
      <c r="E16" s="77">
        <f t="shared" si="0"/>
        <v>53.687315634218294</v>
      </c>
      <c r="F16" s="76">
        <f>分析係数表!C19</f>
        <v>0.13532513181019334</v>
      </c>
      <c r="G16" s="77">
        <f t="shared" si="1"/>
        <v>7.2652430647360449</v>
      </c>
      <c r="H16" s="77">
        <v>7.8366353077395328</v>
      </c>
      <c r="I16" s="77">
        <f t="shared" si="2"/>
        <v>107.83663530773953</v>
      </c>
      <c r="J16" s="76">
        <f>分析係数表!G19</f>
        <v>5.8997050147492625E-2</v>
      </c>
      <c r="K16" s="78">
        <f t="shared" si="3"/>
        <v>6.3620433809875827</v>
      </c>
      <c r="L16" s="79"/>
      <c r="M16" s="80"/>
      <c r="N16" s="81">
        <f>分析係数表!H19</f>
        <v>-1.0299191513466193E-4</v>
      </c>
      <c r="O16" s="82">
        <f t="shared" si="4"/>
        <v>-4.9374565664972144E-4</v>
      </c>
      <c r="P16" s="76">
        <f>分析係数表!C19</f>
        <v>0.13532513181019334</v>
      </c>
      <c r="Q16" s="82">
        <f t="shared" si="5"/>
        <v>-6.6816196066834025E-5</v>
      </c>
      <c r="R16" s="83">
        <v>1.0206250585883167E-4</v>
      </c>
      <c r="S16" s="84">
        <f t="shared" si="6"/>
        <v>107.83673737024539</v>
      </c>
      <c r="T16" s="85">
        <f>分析係数表!F19</f>
        <v>0.24483775811209441</v>
      </c>
      <c r="U16" s="86">
        <f t="shared" si="7"/>
        <v>26.402505019853592</v>
      </c>
      <c r="V16" s="87">
        <f>分析係数表!D19</f>
        <v>3.8348082595870206E-2</v>
      </c>
      <c r="W16" s="167">
        <f t="shared" si="8"/>
        <v>4</v>
      </c>
      <c r="X16" s="76">
        <f>分析係数表!E19</f>
        <v>3.2448377581120944E-2</v>
      </c>
      <c r="Y16" s="166">
        <f t="shared" si="9"/>
        <v>3</v>
      </c>
    </row>
    <row r="17" spans="1:25" x14ac:dyDescent="0.2">
      <c r="A17" s="6" t="s">
        <v>5</v>
      </c>
      <c r="B17" s="5" t="s">
        <v>33</v>
      </c>
      <c r="C17" s="90"/>
      <c r="D17" s="76">
        <f>投入係数表!N17</f>
        <v>8.8495575221238937E-3</v>
      </c>
      <c r="E17" s="77">
        <f t="shared" si="0"/>
        <v>0.88495575221238942</v>
      </c>
      <c r="F17" s="76">
        <f>分析係数表!C20</f>
        <v>1.7543859649122862E-2</v>
      </c>
      <c r="G17" s="77">
        <f t="shared" si="1"/>
        <v>1.5525539512498108E-2</v>
      </c>
      <c r="H17" s="77">
        <v>1.7074149057260821E-2</v>
      </c>
      <c r="I17" s="77">
        <f t="shared" si="2"/>
        <v>1.7074149057260821E-2</v>
      </c>
      <c r="J17" s="76">
        <f>分析係数表!G20</f>
        <v>9.5238095238095233E-2</v>
      </c>
      <c r="K17" s="78">
        <f t="shared" si="3"/>
        <v>1.6261094340248401E-3</v>
      </c>
      <c r="L17" s="79"/>
      <c r="M17" s="80"/>
      <c r="N17" s="81">
        <f>分析係数表!H20</f>
        <v>5.0208558628147691E-4</v>
      </c>
      <c r="O17" s="82">
        <f t="shared" si="4"/>
        <v>2.4070100761673921E-3</v>
      </c>
      <c r="P17" s="76">
        <f>分析係数表!C20</f>
        <v>1.7543859649122862E-2</v>
      </c>
      <c r="Q17" s="82">
        <f t="shared" si="5"/>
        <v>4.2228246950305253E-5</v>
      </c>
      <c r="R17" s="83">
        <v>6.8102639970387698E-5</v>
      </c>
      <c r="S17" s="84">
        <f t="shared" si="6"/>
        <v>1.7142251697231208E-2</v>
      </c>
      <c r="T17" s="85">
        <f>分析係数表!F20</f>
        <v>0.21428571428571427</v>
      </c>
      <c r="U17" s="86">
        <f t="shared" si="7"/>
        <v>3.6733396494066871E-3</v>
      </c>
      <c r="V17" s="87">
        <f>分析係数表!D20</f>
        <v>0</v>
      </c>
      <c r="W17" s="167">
        <f t="shared" si="8"/>
        <v>0</v>
      </c>
      <c r="X17" s="76">
        <f>分析係数表!E20</f>
        <v>0</v>
      </c>
      <c r="Y17" s="166">
        <f t="shared" si="9"/>
        <v>0</v>
      </c>
    </row>
    <row r="18" spans="1:25" x14ac:dyDescent="0.2">
      <c r="A18" s="6" t="s">
        <v>6</v>
      </c>
      <c r="B18" s="5" t="s">
        <v>34</v>
      </c>
      <c r="C18" s="90"/>
      <c r="D18" s="76">
        <f>投入係数表!N18</f>
        <v>0</v>
      </c>
      <c r="E18" s="77">
        <f t="shared" si="0"/>
        <v>0</v>
      </c>
      <c r="F18" s="76">
        <f>分析係数表!C21</f>
        <v>0.22938530734632678</v>
      </c>
      <c r="G18" s="77">
        <f t="shared" si="1"/>
        <v>0</v>
      </c>
      <c r="H18" s="77">
        <v>1.154762060586915E-2</v>
      </c>
      <c r="I18" s="77">
        <f t="shared" si="2"/>
        <v>1.154762060586915E-2</v>
      </c>
      <c r="J18" s="76">
        <f>分析係数表!G21</f>
        <v>0.28442844284428442</v>
      </c>
      <c r="K18" s="78">
        <f t="shared" si="3"/>
        <v>3.2844717474839347E-3</v>
      </c>
      <c r="L18" s="79"/>
      <c r="M18" s="80"/>
      <c r="N18" s="81">
        <f>分析係数表!H21</f>
        <v>8.3680931046912815E-4</v>
      </c>
      <c r="O18" s="82">
        <f t="shared" si="4"/>
        <v>4.0116834602789862E-3</v>
      </c>
      <c r="P18" s="76">
        <f>分析係数表!C21</f>
        <v>0.22938530734632678</v>
      </c>
      <c r="Q18" s="82">
        <f t="shared" si="5"/>
        <v>9.2022124351227093E-4</v>
      </c>
      <c r="R18" s="83">
        <v>1.8460715658880993E-3</v>
      </c>
      <c r="S18" s="84">
        <f t="shared" si="6"/>
        <v>1.3393692171757249E-2</v>
      </c>
      <c r="T18" s="85">
        <f>分析係数表!F21</f>
        <v>0.42664266426642666</v>
      </c>
      <c r="U18" s="86">
        <f t="shared" si="7"/>
        <v>5.7143205125228949E-3</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投入係数表!N19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1.8515462124364554E-4</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76">
        <f>投入係数表!N20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1.2343641416243036E-4</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投入係数表!N21</f>
        <v>0</v>
      </c>
      <c r="E21" s="77">
        <f t="shared" si="0"/>
        <v>0</v>
      </c>
      <c r="F21" s="76">
        <f>分析係数表!C24</f>
        <v>1.7094017094017144E-2</v>
      </c>
      <c r="G21" s="77">
        <f t="shared" si="1"/>
        <v>0</v>
      </c>
      <c r="H21" s="77">
        <v>4.5810908048437349E-5</v>
      </c>
      <c r="I21" s="77">
        <f t="shared" si="2"/>
        <v>4.5810908048437349E-5</v>
      </c>
      <c r="J21" s="76">
        <f>分析係数表!G24</f>
        <v>0.27777777777777779</v>
      </c>
      <c r="K21" s="78">
        <f t="shared" si="3"/>
        <v>1.2725252235677041E-5</v>
      </c>
      <c r="L21" s="79"/>
      <c r="M21" s="80"/>
      <c r="N21" s="81">
        <f>分析係数表!H24</f>
        <v>2.9610175601215306E-4</v>
      </c>
      <c r="O21" s="82">
        <f t="shared" si="4"/>
        <v>1.4195187628679492E-3</v>
      </c>
      <c r="P21" s="76">
        <f>分析係数表!C24</f>
        <v>1.7094017094017144E-2</v>
      </c>
      <c r="Q21" s="82">
        <f t="shared" si="5"/>
        <v>2.4265277997742792E-5</v>
      </c>
      <c r="R21" s="83">
        <v>7.7144431387045259E-5</v>
      </c>
      <c r="S21" s="84">
        <f t="shared" si="6"/>
        <v>1.229553394354826E-4</v>
      </c>
      <c r="T21" s="85">
        <f>分析係数表!F24</f>
        <v>0.5</v>
      </c>
      <c r="U21" s="86">
        <f t="shared" si="7"/>
        <v>6.1477669717741301E-5</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投入係数表!N22</f>
        <v>0</v>
      </c>
      <c r="E22" s="77">
        <f t="shared" si="0"/>
        <v>0</v>
      </c>
      <c r="F22" s="76">
        <f>分析係数表!C25</f>
        <v>0.19368131868131866</v>
      </c>
      <c r="G22" s="77">
        <f t="shared" si="1"/>
        <v>0</v>
      </c>
      <c r="H22" s="77">
        <v>1.5197458154881307E-3</v>
      </c>
      <c r="I22" s="77">
        <f t="shared" si="2"/>
        <v>1.5197458154881307E-3</v>
      </c>
      <c r="J22" s="76">
        <f>分析係数表!G25</f>
        <v>0.19689406544647808</v>
      </c>
      <c r="K22" s="78">
        <f t="shared" si="3"/>
        <v>2.9922893205673118E-4</v>
      </c>
      <c r="L22" s="79"/>
      <c r="M22" s="80"/>
      <c r="N22" s="81">
        <f>分析係数表!H25</f>
        <v>4.6346361810597868E-4</v>
      </c>
      <c r="O22" s="82">
        <f t="shared" si="4"/>
        <v>2.2218554549237463E-3</v>
      </c>
      <c r="P22" s="76">
        <f>分析係数表!C25</f>
        <v>0.19368131868131866</v>
      </c>
      <c r="Q22" s="82">
        <f t="shared" si="5"/>
        <v>4.3033189442891233E-4</v>
      </c>
      <c r="R22" s="83">
        <v>1.2750652306660016E-3</v>
      </c>
      <c r="S22" s="84">
        <f t="shared" si="6"/>
        <v>2.7948110461541321E-3</v>
      </c>
      <c r="T22" s="85">
        <f>分析係数表!F25</f>
        <v>0.35108153078202997</v>
      </c>
      <c r="U22" s="86">
        <f t="shared" si="7"/>
        <v>9.8120654033031921E-4</v>
      </c>
      <c r="V22" s="87">
        <f>分析係数表!D25</f>
        <v>0.17692734331669441</v>
      </c>
      <c r="W22" s="167">
        <f t="shared" si="8"/>
        <v>0</v>
      </c>
      <c r="X22" s="76">
        <f>分析係数表!E25</f>
        <v>0.17249029395452026</v>
      </c>
      <c r="Y22" s="166">
        <f t="shared" si="9"/>
        <v>0</v>
      </c>
    </row>
    <row r="23" spans="1:25" x14ac:dyDescent="0.2">
      <c r="A23" s="6" t="s">
        <v>11</v>
      </c>
      <c r="B23" s="5" t="s">
        <v>35</v>
      </c>
      <c r="C23" s="90"/>
      <c r="D23" s="76">
        <f>投入係数表!N23</f>
        <v>0</v>
      </c>
      <c r="E23" s="77">
        <f t="shared" si="0"/>
        <v>0</v>
      </c>
      <c r="F23" s="76">
        <f>分析係数表!C26</f>
        <v>8.4388185654008518E-3</v>
      </c>
      <c r="G23" s="77">
        <f t="shared" si="1"/>
        <v>0</v>
      </c>
      <c r="H23" s="77">
        <v>5.5051206838777909E-5</v>
      </c>
      <c r="I23" s="77">
        <f t="shared" si="2"/>
        <v>5.5051206838777909E-5</v>
      </c>
      <c r="J23" s="76">
        <f>分析係数表!G26</f>
        <v>0.2073170731707317</v>
      </c>
      <c r="K23" s="78">
        <f t="shared" si="3"/>
        <v>1.1413055076332005E-5</v>
      </c>
      <c r="L23" s="79"/>
      <c r="M23" s="80"/>
      <c r="N23" s="81">
        <f>分析係数表!H26</f>
        <v>9.7456099696173852E-3</v>
      </c>
      <c r="O23" s="82">
        <f t="shared" si="4"/>
        <v>4.6720682760479894E-2</v>
      </c>
      <c r="P23" s="76">
        <f>分析係数表!C26</f>
        <v>8.4388185654008518E-3</v>
      </c>
      <c r="Q23" s="82">
        <f t="shared" si="5"/>
        <v>3.9426736506734122E-4</v>
      </c>
      <c r="R23" s="83">
        <v>4.0282150608543618E-4</v>
      </c>
      <c r="S23" s="84">
        <f t="shared" si="6"/>
        <v>4.5787271292421409E-4</v>
      </c>
      <c r="T23" s="85">
        <f>分析係数表!F26</f>
        <v>0.34146341463414637</v>
      </c>
      <c r="U23" s="86">
        <f t="shared" si="7"/>
        <v>1.5634678002290239E-4</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投入係数表!N24</f>
        <v>0</v>
      </c>
      <c r="E24" s="77">
        <f t="shared" si="0"/>
        <v>0</v>
      </c>
      <c r="F24" s="76">
        <f>分析係数表!C27</f>
        <v>0.17323420074349438</v>
      </c>
      <c r="G24" s="77">
        <f t="shared" si="1"/>
        <v>0</v>
      </c>
      <c r="H24" s="77">
        <v>2.8899396091339646E-4</v>
      </c>
      <c r="I24" s="77">
        <f t="shared" si="2"/>
        <v>2.8899396091339646E-4</v>
      </c>
      <c r="J24" s="76">
        <f>分析係数表!G27</f>
        <v>0.16805324459234608</v>
      </c>
      <c r="K24" s="78">
        <f t="shared" si="3"/>
        <v>4.856637279908992E-5</v>
      </c>
      <c r="L24" s="79"/>
      <c r="M24" s="80"/>
      <c r="N24" s="81">
        <f>分析係数表!H27</f>
        <v>9.7971059271847166E-3</v>
      </c>
      <c r="O24" s="82">
        <f t="shared" si="4"/>
        <v>4.6967555588804756E-2</v>
      </c>
      <c r="P24" s="76">
        <f>分析係数表!C27</f>
        <v>0.17323420074349438</v>
      </c>
      <c r="Q24" s="82">
        <f t="shared" si="5"/>
        <v>8.1363869533022347E-3</v>
      </c>
      <c r="R24" s="83">
        <v>8.2169408781824372E-3</v>
      </c>
      <c r="S24" s="84">
        <f t="shared" si="6"/>
        <v>8.5059348390958342E-3</v>
      </c>
      <c r="T24" s="85">
        <f>分析係数表!F27</f>
        <v>0.31780366056572379</v>
      </c>
      <c r="U24" s="86">
        <f t="shared" si="7"/>
        <v>2.7032172283981771E-3</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投入係数表!N25</f>
        <v>0</v>
      </c>
      <c r="E25" s="77">
        <f t="shared" si="0"/>
        <v>0</v>
      </c>
      <c r="F25" s="76">
        <f>分析係数表!C28</f>
        <v>2.7870216306156381E-2</v>
      </c>
      <c r="G25" s="77">
        <f t="shared" si="1"/>
        <v>0</v>
      </c>
      <c r="H25" s="77">
        <v>3.4560671207955476E-4</v>
      </c>
      <c r="I25" s="77">
        <f t="shared" si="2"/>
        <v>3.4560671207955476E-4</v>
      </c>
      <c r="J25" s="76">
        <f>分析係数表!G28</f>
        <v>0.12625250501002003</v>
      </c>
      <c r="K25" s="78">
        <f t="shared" si="3"/>
        <v>4.3633713148320535E-5</v>
      </c>
      <c r="L25" s="79"/>
      <c r="M25" s="80"/>
      <c r="N25" s="81">
        <f>分析係数表!H28</f>
        <v>1.9722951748287761E-2</v>
      </c>
      <c r="O25" s="82">
        <f t="shared" si="4"/>
        <v>9.4552293248421654E-2</v>
      </c>
      <c r="P25" s="76">
        <f>分析係数表!C28</f>
        <v>2.7870216306156381E-2</v>
      </c>
      <c r="Q25" s="82">
        <f t="shared" si="5"/>
        <v>2.6351928650766411E-3</v>
      </c>
      <c r="R25" s="83">
        <v>2.7184679059887983E-3</v>
      </c>
      <c r="S25" s="84">
        <f t="shared" si="6"/>
        <v>3.064074618068353E-3</v>
      </c>
      <c r="T25" s="85">
        <f>分析係数表!F28</f>
        <v>0.21442885771543085</v>
      </c>
      <c r="U25" s="86">
        <f t="shared" si="7"/>
        <v>6.5702602030724201E-4</v>
      </c>
      <c r="V25" s="87">
        <f>分析係数表!D28</f>
        <v>6.0120240480961923E-3</v>
      </c>
      <c r="W25" s="167">
        <f t="shared" si="8"/>
        <v>0</v>
      </c>
      <c r="X25" s="76">
        <f>分析係数表!E28</f>
        <v>0</v>
      </c>
      <c r="Y25" s="166">
        <f t="shared" si="9"/>
        <v>0</v>
      </c>
    </row>
    <row r="26" spans="1:25" x14ac:dyDescent="0.2">
      <c r="A26" s="6" t="s">
        <v>14</v>
      </c>
      <c r="B26" s="5" t="s">
        <v>50</v>
      </c>
      <c r="C26" s="90"/>
      <c r="D26" s="76">
        <f>投入係数表!N26</f>
        <v>8.8495575221238937E-3</v>
      </c>
      <c r="E26" s="77">
        <f t="shared" si="0"/>
        <v>0.88495575221238942</v>
      </c>
      <c r="F26" s="76">
        <f>分析係数表!C29</f>
        <v>7.0910556003223157E-2</v>
      </c>
      <c r="G26" s="77">
        <f t="shared" si="1"/>
        <v>6.2752704427631117E-2</v>
      </c>
      <c r="H26" s="77">
        <v>7.1864136815670498E-2</v>
      </c>
      <c r="I26" s="77">
        <f t="shared" si="2"/>
        <v>7.1864136815670498E-2</v>
      </c>
      <c r="J26" s="76">
        <f>分析係数表!G29</f>
        <v>0.26315789473684209</v>
      </c>
      <c r="K26" s="78">
        <f t="shared" si="3"/>
        <v>1.8911614951492236E-2</v>
      </c>
      <c r="L26" s="79"/>
      <c r="M26" s="80"/>
      <c r="N26" s="81">
        <f>分析係数表!H29</f>
        <v>9.1405324682012467E-3</v>
      </c>
      <c r="O26" s="82">
        <f t="shared" si="4"/>
        <v>4.3819927027662776E-2</v>
      </c>
      <c r="P26" s="76">
        <f>分析係数表!C29</f>
        <v>7.0910556003223157E-2</v>
      </c>
      <c r="Q26" s="82">
        <f t="shared" si="5"/>
        <v>3.1072953895522333E-3</v>
      </c>
      <c r="R26" s="83">
        <v>3.8544261479665537E-3</v>
      </c>
      <c r="S26" s="84">
        <f t="shared" si="6"/>
        <v>7.5718562963637048E-2</v>
      </c>
      <c r="T26" s="85">
        <f>分析係数表!F29</f>
        <v>0.38157894736842107</v>
      </c>
      <c r="U26" s="86">
        <f t="shared" si="7"/>
        <v>2.8892609551914139E-2</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投入係数表!N27</f>
        <v>2.9498525073746312E-3</v>
      </c>
      <c r="E27" s="77">
        <f t="shared" si="0"/>
        <v>0.29498525073746312</v>
      </c>
      <c r="F27" s="76">
        <f>分析係数表!C30</f>
        <v>1</v>
      </c>
      <c r="G27" s="77">
        <f t="shared" si="1"/>
        <v>0.29498525073746312</v>
      </c>
      <c r="H27" s="77">
        <v>0.38957309831090631</v>
      </c>
      <c r="I27" s="77">
        <f t="shared" si="2"/>
        <v>0.38957309831090631</v>
      </c>
      <c r="J27" s="76">
        <f>分析係数表!G30</f>
        <v>0.34535617673579799</v>
      </c>
      <c r="K27" s="78">
        <f t="shared" si="3"/>
        <v>0.13454147579177375</v>
      </c>
      <c r="L27" s="79"/>
      <c r="M27" s="80"/>
      <c r="N27" s="81">
        <f>分析係数表!H30</f>
        <v>0</v>
      </c>
      <c r="O27" s="82">
        <f t="shared" si="4"/>
        <v>0</v>
      </c>
      <c r="P27" s="76">
        <f>分析係数表!C30</f>
        <v>1</v>
      </c>
      <c r="Q27" s="82">
        <f t="shared" si="5"/>
        <v>0</v>
      </c>
      <c r="R27" s="83">
        <v>1.679431028890269E-2</v>
      </c>
      <c r="S27" s="84">
        <f t="shared" si="6"/>
        <v>0.40636740859980902</v>
      </c>
      <c r="T27" s="85">
        <f>分析係数表!F30</f>
        <v>0.44183949504057712</v>
      </c>
      <c r="U27" s="86">
        <f t="shared" si="7"/>
        <v>0.17954917061668749</v>
      </c>
      <c r="V27" s="87">
        <f>分析係数表!D30</f>
        <v>0.16290952810339646</v>
      </c>
      <c r="W27" s="167">
        <f t="shared" si="8"/>
        <v>0</v>
      </c>
      <c r="X27" s="76">
        <f>分析係数表!E30</f>
        <v>9.6483318304779075E-2</v>
      </c>
      <c r="Y27" s="166">
        <f t="shared" si="9"/>
        <v>0</v>
      </c>
    </row>
    <row r="28" spans="1:25" x14ac:dyDescent="0.2">
      <c r="A28" s="6" t="s">
        <v>16</v>
      </c>
      <c r="B28" s="5" t="s">
        <v>192</v>
      </c>
      <c r="C28" s="90"/>
      <c r="D28" s="76">
        <f>投入係数表!N28</f>
        <v>4.4247787610619468E-2</v>
      </c>
      <c r="E28" s="77">
        <f t="shared" si="0"/>
        <v>4.4247787610619467</v>
      </c>
      <c r="F28" s="76">
        <f>分析係数表!C31</f>
        <v>0.94798822374877334</v>
      </c>
      <c r="G28" s="77">
        <f t="shared" si="1"/>
        <v>4.1946381581804131</v>
      </c>
      <c r="H28" s="77">
        <v>5.0506418384516811</v>
      </c>
      <c r="I28" s="77">
        <f t="shared" si="2"/>
        <v>5.0506418384516811</v>
      </c>
      <c r="J28" s="76">
        <f>分析係数表!G31</f>
        <v>7.0922795797167662E-2</v>
      </c>
      <c r="K28" s="78">
        <f t="shared" si="3"/>
        <v>0.35820563975314007</v>
      </c>
      <c r="L28" s="79"/>
      <c r="M28" s="80"/>
      <c r="N28" s="81">
        <f>分析係数表!H31</f>
        <v>9.4804057881456308E-2</v>
      </c>
      <c r="O28" s="82">
        <f t="shared" si="4"/>
        <v>0.4544928769460686</v>
      </c>
      <c r="P28" s="76">
        <f>分析係数表!C31</f>
        <v>0.94798822374877334</v>
      </c>
      <c r="Q28" s="82">
        <f t="shared" si="5"/>
        <v>0.43085389512257338</v>
      </c>
      <c r="R28" s="83">
        <v>0.49440426975971191</v>
      </c>
      <c r="S28" s="84">
        <f t="shared" si="6"/>
        <v>5.5450461082113929</v>
      </c>
      <c r="T28" s="85">
        <f>分析係数表!F31</f>
        <v>0.34490634993147556</v>
      </c>
      <c r="U28" s="86">
        <f t="shared" si="7"/>
        <v>1.9125216133849254</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投入係数表!N29</f>
        <v>0</v>
      </c>
      <c r="E29" s="77">
        <f t="shared" si="0"/>
        <v>0</v>
      </c>
      <c r="F29" s="76">
        <f>分析係数表!C32</f>
        <v>0.48216833095577749</v>
      </c>
      <c r="G29" s="77">
        <f t="shared" si="1"/>
        <v>0</v>
      </c>
      <c r="H29" s="77">
        <v>2.5953770130456733E-3</v>
      </c>
      <c r="I29" s="77">
        <f t="shared" si="2"/>
        <v>2.5953770130456733E-3</v>
      </c>
      <c r="J29" s="76">
        <f>分析係数表!G32</f>
        <v>0.14117647058823529</v>
      </c>
      <c r="K29" s="78">
        <f t="shared" si="3"/>
        <v>3.6640616654762449E-4</v>
      </c>
      <c r="L29" s="79"/>
      <c r="M29" s="80"/>
      <c r="N29" s="81">
        <f>分析係数表!H32</f>
        <v>5.9349091096348935E-3</v>
      </c>
      <c r="O29" s="82">
        <f t="shared" si="4"/>
        <v>2.8452093464440196E-2</v>
      </c>
      <c r="P29" s="76">
        <f>分析係数表!C32</f>
        <v>0.48216833095577749</v>
      </c>
      <c r="Q29" s="82">
        <f t="shared" si="5"/>
        <v>1.3718698417946915E-2</v>
      </c>
      <c r="R29" s="83">
        <v>1.6458184621737027E-2</v>
      </c>
      <c r="S29" s="84">
        <f t="shared" si="6"/>
        <v>1.9053561634782702E-2</v>
      </c>
      <c r="T29" s="85">
        <f>分析係数表!F32</f>
        <v>0.4823529411764706</v>
      </c>
      <c r="U29" s="86">
        <f t="shared" si="7"/>
        <v>9.1905414944245985E-3</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投入係数表!N30</f>
        <v>0</v>
      </c>
      <c r="E30" s="77">
        <f t="shared" si="0"/>
        <v>0</v>
      </c>
      <c r="F30" s="76">
        <f>分析係数表!C33</f>
        <v>1</v>
      </c>
      <c r="G30" s="77">
        <f t="shared" si="1"/>
        <v>0</v>
      </c>
      <c r="H30" s="77">
        <v>6.6032569100776456E-2</v>
      </c>
      <c r="I30" s="77">
        <f t="shared" si="2"/>
        <v>6.6032569100776456E-2</v>
      </c>
      <c r="J30" s="76">
        <f>分析係数表!G33</f>
        <v>0.50451467268623029</v>
      </c>
      <c r="K30" s="78">
        <f t="shared" si="3"/>
        <v>3.3314399986509119E-2</v>
      </c>
      <c r="L30" s="79"/>
      <c r="M30" s="80"/>
      <c r="N30" s="81">
        <f>分析係数表!H33</f>
        <v>8.6255728925279361E-4</v>
      </c>
      <c r="O30" s="82">
        <f t="shared" si="4"/>
        <v>4.1351198744414164E-3</v>
      </c>
      <c r="P30" s="76">
        <f>分析係数表!C33</f>
        <v>1</v>
      </c>
      <c r="Q30" s="82">
        <f t="shared" si="5"/>
        <v>4.1351198744414164E-3</v>
      </c>
      <c r="R30" s="83">
        <v>1.51561654631814E-2</v>
      </c>
      <c r="S30" s="84">
        <f t="shared" si="6"/>
        <v>8.1188734563957851E-2</v>
      </c>
      <c r="T30" s="85">
        <f>分析係数表!F33</f>
        <v>0.64446952595936791</v>
      </c>
      <c r="U30" s="86">
        <f t="shared" si="7"/>
        <v>5.2323665277674868E-2</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投入係数表!N31</f>
        <v>2.359882005899705E-2</v>
      </c>
      <c r="E31" s="77">
        <f t="shared" si="0"/>
        <v>2.359882005899705</v>
      </c>
      <c r="F31" s="76">
        <f>分析係数表!C34</f>
        <v>0.2053323853537149</v>
      </c>
      <c r="G31" s="77">
        <f t="shared" si="1"/>
        <v>0.48456020142469591</v>
      </c>
      <c r="H31" s="77">
        <v>0.55345877036567948</v>
      </c>
      <c r="I31" s="77">
        <f t="shared" si="2"/>
        <v>0.55345877036567948</v>
      </c>
      <c r="J31" s="76">
        <f>分析係数表!G34</f>
        <v>0.42520016856300041</v>
      </c>
      <c r="K31" s="78">
        <f t="shared" si="3"/>
        <v>0.23533076245215784</v>
      </c>
      <c r="L31" s="79"/>
      <c r="M31" s="80"/>
      <c r="N31" s="81">
        <f>分析係数表!H34</f>
        <v>0.14534734023379164</v>
      </c>
      <c r="O31" s="82">
        <f t="shared" si="4"/>
        <v>0.69679855794691936</v>
      </c>
      <c r="P31" s="76">
        <f>分析係数表!C34</f>
        <v>0.2053323853537149</v>
      </c>
      <c r="Q31" s="82">
        <f t="shared" si="5"/>
        <v>0.14307531001426968</v>
      </c>
      <c r="R31" s="83">
        <v>0.15202603525382086</v>
      </c>
      <c r="S31" s="84">
        <f t="shared" si="6"/>
        <v>0.70548480561950033</v>
      </c>
      <c r="T31" s="85">
        <f>分析係数表!F34</f>
        <v>0.70143278550358201</v>
      </c>
      <c r="U31" s="86">
        <f t="shared" si="7"/>
        <v>0.4948501723361392</v>
      </c>
      <c r="V31" s="87">
        <f>分析係数表!D34</f>
        <v>0.41908975979772439</v>
      </c>
      <c r="W31" s="167">
        <f t="shared" si="8"/>
        <v>0</v>
      </c>
      <c r="X31" s="76">
        <f>分析係数表!E34</f>
        <v>0.33775811209439527</v>
      </c>
      <c r="Y31" s="166">
        <f t="shared" si="9"/>
        <v>0</v>
      </c>
    </row>
    <row r="32" spans="1:25" x14ac:dyDescent="0.2">
      <c r="A32" s="6" t="s">
        <v>20</v>
      </c>
      <c r="B32" s="5" t="s">
        <v>37</v>
      </c>
      <c r="C32" s="90"/>
      <c r="D32" s="76">
        <f>投入係数表!N32</f>
        <v>2.9498525073746312E-3</v>
      </c>
      <c r="E32" s="77">
        <f t="shared" si="0"/>
        <v>0.29498525073746312</v>
      </c>
      <c r="F32" s="76">
        <f>分析係数表!C35</f>
        <v>4.5295002507103499E-2</v>
      </c>
      <c r="G32" s="77">
        <f t="shared" si="1"/>
        <v>1.3361357671711947E-2</v>
      </c>
      <c r="H32" s="77">
        <v>2.0258925246516447E-2</v>
      </c>
      <c r="I32" s="77">
        <f t="shared" si="2"/>
        <v>2.0258925246516447E-2</v>
      </c>
      <c r="J32" s="76">
        <f>分析係数表!G35</f>
        <v>0.3217993079584775</v>
      </c>
      <c r="K32" s="78">
        <f t="shared" si="3"/>
        <v>6.5193081243115208E-3</v>
      </c>
      <c r="L32" s="79"/>
      <c r="M32" s="80"/>
      <c r="N32" s="81">
        <f>分析係数表!H35</f>
        <v>5.6027601833256092E-2</v>
      </c>
      <c r="O32" s="82">
        <f t="shared" si="4"/>
        <v>0.26859763721744845</v>
      </c>
      <c r="P32" s="76">
        <f>分析係数表!C35</f>
        <v>4.5295002507103499E-2</v>
      </c>
      <c r="Q32" s="82">
        <f t="shared" si="5"/>
        <v>1.2166130651166403E-2</v>
      </c>
      <c r="R32" s="83">
        <v>1.558605042729487E-2</v>
      </c>
      <c r="S32" s="84">
        <f t="shared" si="6"/>
        <v>3.5844975673811313E-2</v>
      </c>
      <c r="T32" s="85">
        <f>分析係数表!F35</f>
        <v>0.66089965397923878</v>
      </c>
      <c r="U32" s="86">
        <f t="shared" si="7"/>
        <v>2.3689932019716128E-2</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投入係数表!N33</f>
        <v>0</v>
      </c>
      <c r="E33" s="77">
        <f t="shared" si="0"/>
        <v>0</v>
      </c>
      <c r="F33" s="76">
        <f>分析係数表!C36</f>
        <v>0.81690507152145642</v>
      </c>
      <c r="G33" s="77">
        <f t="shared" si="1"/>
        <v>0</v>
      </c>
      <c r="H33" s="77">
        <v>3.1040222026735554E-2</v>
      </c>
      <c r="I33" s="77">
        <f t="shared" si="2"/>
        <v>3.1040222026735554E-2</v>
      </c>
      <c r="J33" s="76">
        <f>分析係数表!G36</f>
        <v>2.4669743752984245E-3</v>
      </c>
      <c r="K33" s="78">
        <f t="shared" si="3"/>
        <v>7.6575432343530339E-5</v>
      </c>
      <c r="L33" s="79"/>
      <c r="M33" s="80"/>
      <c r="N33" s="81">
        <f>分析係数表!H36</f>
        <v>0.1886168185797415</v>
      </c>
      <c r="O33" s="82">
        <f t="shared" si="4"/>
        <v>0.90423345194688365</v>
      </c>
      <c r="P33" s="76">
        <f>分析係数表!C36</f>
        <v>0.81690507152145642</v>
      </c>
      <c r="Q33" s="82">
        <f t="shared" si="5"/>
        <v>0.73867289273476244</v>
      </c>
      <c r="R33" s="83">
        <v>0.75464022287793908</v>
      </c>
      <c r="S33" s="84">
        <f t="shared" si="6"/>
        <v>0.78568044490467459</v>
      </c>
      <c r="T33" s="85">
        <f>分析係数表!F36</f>
        <v>0.90092312589527301</v>
      </c>
      <c r="U33" s="86">
        <f t="shared" si="7"/>
        <v>0.70783768237830824</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投入係数表!N34</f>
        <v>1.4749262536873156E-2</v>
      </c>
      <c r="E34" s="77">
        <f t="shared" si="0"/>
        <v>1.4749262536873156</v>
      </c>
      <c r="F34" s="76">
        <f>分析係数表!C37</f>
        <v>0.29905561385099688</v>
      </c>
      <c r="G34" s="77">
        <f t="shared" si="1"/>
        <v>0.44108497618141129</v>
      </c>
      <c r="H34" s="77">
        <v>0.54827216291534275</v>
      </c>
      <c r="I34" s="77">
        <f t="shared" si="2"/>
        <v>0.54827216291534275</v>
      </c>
      <c r="J34" s="76">
        <f>分析係数表!G37</f>
        <v>0.52083333333333337</v>
      </c>
      <c r="K34" s="78">
        <f t="shared" si="3"/>
        <v>0.28555841818507438</v>
      </c>
      <c r="L34" s="79"/>
      <c r="M34" s="80"/>
      <c r="N34" s="81">
        <f>分析係数表!H37</f>
        <v>4.2677274833925534E-2</v>
      </c>
      <c r="O34" s="82">
        <f t="shared" si="4"/>
        <v>0.20459585647422832</v>
      </c>
      <c r="P34" s="76">
        <f>分析係数表!C37</f>
        <v>0.29905561385099688</v>
      </c>
      <c r="Q34" s="82">
        <f t="shared" si="5"/>
        <v>6.1185539449270805E-2</v>
      </c>
      <c r="R34" s="83">
        <v>7.1839690721438684E-2</v>
      </c>
      <c r="S34" s="84">
        <f t="shared" si="6"/>
        <v>0.62011185363678145</v>
      </c>
      <c r="T34" s="85">
        <f>分析係数表!F37</f>
        <v>0.73171768707482998</v>
      </c>
      <c r="U34" s="86">
        <f t="shared" si="7"/>
        <v>0.45374681127079119</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投入係数表!N35</f>
        <v>0</v>
      </c>
      <c r="E35" s="77">
        <f t="shared" si="0"/>
        <v>0</v>
      </c>
      <c r="F35" s="76">
        <f>分析係数表!C38</f>
        <v>4.4463264874020636E-3</v>
      </c>
      <c r="G35" s="77">
        <f t="shared" si="1"/>
        <v>0</v>
      </c>
      <c r="H35" s="77">
        <v>3.3419621465555151E-4</v>
      </c>
      <c r="I35" s="77">
        <f t="shared" si="2"/>
        <v>3.3419621465555151E-4</v>
      </c>
      <c r="J35" s="76">
        <f>分析係数表!G38</f>
        <v>0.34146341463414637</v>
      </c>
      <c r="K35" s="78">
        <f t="shared" si="3"/>
        <v>1.1411578061409077E-4</v>
      </c>
      <c r="L35" s="79"/>
      <c r="M35" s="80"/>
      <c r="N35" s="81">
        <f>分析係数表!H38</f>
        <v>3.8918069931510375E-2</v>
      </c>
      <c r="O35" s="82">
        <f t="shared" si="4"/>
        <v>0.18657414000651348</v>
      </c>
      <c r="P35" s="76">
        <f>分析係数表!C38</f>
        <v>4.4463264874020636E-3</v>
      </c>
      <c r="Q35" s="82">
        <f t="shared" si="5"/>
        <v>8.295695405752219E-4</v>
      </c>
      <c r="R35" s="83">
        <v>9.2922003192706594E-4</v>
      </c>
      <c r="S35" s="84">
        <f t="shared" si="6"/>
        <v>1.2634162465826175E-3</v>
      </c>
      <c r="T35" s="85">
        <f>分析係数表!F38</f>
        <v>0.56097560975609762</v>
      </c>
      <c r="U35" s="86">
        <f t="shared" si="7"/>
        <v>7.0874569930244396E-4</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投入係数表!N36</f>
        <v>0</v>
      </c>
      <c r="E36" s="77">
        <f t="shared" si="0"/>
        <v>0</v>
      </c>
      <c r="F36" s="76">
        <f>分析係数表!C39</f>
        <v>1</v>
      </c>
      <c r="G36" s="77">
        <f t="shared" si="1"/>
        <v>0</v>
      </c>
      <c r="H36" s="77">
        <v>3.7536263175636311E-3</v>
      </c>
      <c r="I36" s="77">
        <f t="shared" si="2"/>
        <v>3.7536263175636311E-3</v>
      </c>
      <c r="J36" s="76">
        <f>分析係数表!G39</f>
        <v>0.35427190863167141</v>
      </c>
      <c r="K36" s="78">
        <f t="shared" si="3"/>
        <v>1.3298043598133399E-3</v>
      </c>
      <c r="L36" s="79"/>
      <c r="M36" s="80"/>
      <c r="N36" s="81">
        <f>分析係数表!H39</f>
        <v>3.437355167619342E-3</v>
      </c>
      <c r="O36" s="82">
        <f t="shared" si="4"/>
        <v>1.6478761290684454E-2</v>
      </c>
      <c r="P36" s="76">
        <f>分析係数表!C39</f>
        <v>1</v>
      </c>
      <c r="Q36" s="82">
        <f t="shared" si="5"/>
        <v>1.6478761290684454E-2</v>
      </c>
      <c r="R36" s="83">
        <v>1.7594247927755356E-2</v>
      </c>
      <c r="S36" s="84">
        <f t="shared" si="6"/>
        <v>2.1347874245318987E-2</v>
      </c>
      <c r="T36" s="85">
        <f>分析係数表!F39</f>
        <v>0.7050296507797057</v>
      </c>
      <c r="U36" s="86">
        <f t="shared" si="7"/>
        <v>1.5050884324066318E-2</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投入係数表!N37</f>
        <v>0</v>
      </c>
      <c r="E37" s="77">
        <f t="shared" si="0"/>
        <v>0</v>
      </c>
      <c r="F37" s="76">
        <f>分析係数表!C40</f>
        <v>0.83920615633859863</v>
      </c>
      <c r="G37" s="77">
        <f t="shared" si="1"/>
        <v>0</v>
      </c>
      <c r="H37" s="77">
        <v>5.8444440828590751E-4</v>
      </c>
      <c r="I37" s="77">
        <f t="shared" si="2"/>
        <v>5.8444440828590751E-4</v>
      </c>
      <c r="J37" s="76">
        <f>分析係数表!G40</f>
        <v>0.51760656605771782</v>
      </c>
      <c r="K37" s="78">
        <f t="shared" si="3"/>
        <v>3.025122632245034E-4</v>
      </c>
      <c r="L37" s="79"/>
      <c r="M37" s="80"/>
      <c r="N37" s="81">
        <f>分析係数表!H40</f>
        <v>3.2622689118904168E-2</v>
      </c>
      <c r="O37" s="82">
        <f t="shared" si="4"/>
        <v>0.15639393674379926</v>
      </c>
      <c r="P37" s="76">
        <f>分析係数表!C40</f>
        <v>0.83920615633859863</v>
      </c>
      <c r="Q37" s="82">
        <f t="shared" si="5"/>
        <v>0.13124675452942569</v>
      </c>
      <c r="R37" s="83">
        <v>0.13131670407809287</v>
      </c>
      <c r="S37" s="84">
        <f t="shared" si="6"/>
        <v>0.13190114848637877</v>
      </c>
      <c r="T37" s="85">
        <f>分析係数表!F40</f>
        <v>0.71604447974583008</v>
      </c>
      <c r="U37" s="86">
        <f t="shared" si="7"/>
        <v>9.4447089245806568E-2</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投入係数表!N38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0.22311131859859287</v>
      </c>
      <c r="P38" s="76">
        <f>分析係数表!C41</f>
        <v>0.78804261408809029</v>
      </c>
      <c r="Q38" s="82">
        <f t="shared" si="5"/>
        <v>0.17582122674107589</v>
      </c>
      <c r="R38" s="83">
        <v>0.17875762105000617</v>
      </c>
      <c r="S38" s="84">
        <f t="shared" si="6"/>
        <v>0.17875762105000617</v>
      </c>
      <c r="T38" s="85">
        <f>分析係数表!F41</f>
        <v>0.55067630164906434</v>
      </c>
      <c r="U38" s="86">
        <f t="shared" si="7"/>
        <v>9.8437585651402329E-2</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投入係数表!N39</f>
        <v>0</v>
      </c>
      <c r="E39" s="77">
        <f>$C$16*D39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5.258391243319533E-2</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投入係数表!N40</f>
        <v>1.1799410029498525E-2</v>
      </c>
      <c r="E40" s="77">
        <f>$C$16*D40</f>
        <v>1.1799410029498525</v>
      </c>
      <c r="F40" s="76">
        <f>分析係数表!C43</f>
        <v>0.20173745173745172</v>
      </c>
      <c r="G40" s="77">
        <f>E40*F40</f>
        <v>0.23803829113563624</v>
      </c>
      <c r="H40" s="77">
        <v>0.36455179882011424</v>
      </c>
      <c r="I40" s="77">
        <f>C40+H40</f>
        <v>0.36455179882011424</v>
      </c>
      <c r="J40" s="76">
        <f>分析係数表!G43</f>
        <v>0.40060929169840059</v>
      </c>
      <c r="K40" s="78">
        <f>I40*J40</f>
        <v>0.14604283791270378</v>
      </c>
      <c r="L40" s="79"/>
      <c r="M40" s="80"/>
      <c r="N40" s="81">
        <f>分析係数表!H43</f>
        <v>3.0614346773778257E-2</v>
      </c>
      <c r="O40" s="82">
        <f t="shared" si="4"/>
        <v>0.14676589643912968</v>
      </c>
      <c r="P40" s="76">
        <f>分析係数表!C43</f>
        <v>0.20173745173745172</v>
      </c>
      <c r="Q40" s="82">
        <f>O40*P40</f>
        <v>2.9608177949592761E-2</v>
      </c>
      <c r="R40" s="83">
        <v>4.7914412637448341E-2</v>
      </c>
      <c r="S40" s="84">
        <f>I40+R40</f>
        <v>0.41246621145756257</v>
      </c>
      <c r="T40" s="85">
        <f>分析係数表!F43</f>
        <v>0.64280274181264285</v>
      </c>
      <c r="U40" s="86">
        <f>S40*T40</f>
        <v>0.26513441162999457</v>
      </c>
      <c r="V40" s="87">
        <f>分析係数表!D43</f>
        <v>0.46991622239146991</v>
      </c>
      <c r="W40" s="167">
        <f>ROUND(S40*V40,0)</f>
        <v>0</v>
      </c>
      <c r="X40" s="76">
        <f>分析係数表!E43</f>
        <v>0.30083777608530082</v>
      </c>
      <c r="Y40" s="166">
        <f>ROUND(S40*X40,0)</f>
        <v>0</v>
      </c>
    </row>
    <row r="41" spans="1:25" x14ac:dyDescent="0.2">
      <c r="A41" s="6" t="s">
        <v>340</v>
      </c>
      <c r="B41" s="5" t="s">
        <v>42</v>
      </c>
      <c r="C41" s="90"/>
      <c r="D41" s="76">
        <f>投入係数表!N41</f>
        <v>0</v>
      </c>
      <c r="E41" s="77">
        <f>$C$16*D41</f>
        <v>0</v>
      </c>
      <c r="F41" s="76">
        <f>分析係数表!C44</f>
        <v>0.27638971906754328</v>
      </c>
      <c r="G41" s="77">
        <f>E41*F41</f>
        <v>0</v>
      </c>
      <c r="H41" s="77">
        <v>4.3764108946855817E-4</v>
      </c>
      <c r="I41" s="77">
        <f>C41+H41</f>
        <v>4.3764108946855817E-4</v>
      </c>
      <c r="J41" s="76">
        <f>分析係数表!G44</f>
        <v>0.27192982456140352</v>
      </c>
      <c r="K41" s="78">
        <f>I41*J41</f>
        <v>1.1900766468004652E-4</v>
      </c>
      <c r="L41" s="79"/>
      <c r="M41" s="80"/>
      <c r="N41" s="81">
        <f>分析係数表!H44</f>
        <v>9.8074051186981828E-2</v>
      </c>
      <c r="O41" s="82">
        <f t="shared" si="4"/>
        <v>0.47016930154469727</v>
      </c>
      <c r="P41" s="76">
        <f>分析係数表!C44</f>
        <v>0.27638971906754328</v>
      </c>
      <c r="Q41" s="82">
        <f>O41*P41</f>
        <v>0.12994996116812194</v>
      </c>
      <c r="R41" s="83">
        <v>0.13137606197621127</v>
      </c>
      <c r="S41" s="84">
        <f>I41+R41</f>
        <v>0.13181370306567983</v>
      </c>
      <c r="T41" s="85">
        <f>分析係数表!F44</f>
        <v>0.48268106162843005</v>
      </c>
      <c r="U41" s="86">
        <f>S41*T41</f>
        <v>6.3623978132916981E-2</v>
      </c>
      <c r="V41" s="87">
        <f>分析係数表!D44</f>
        <v>0.23571749887539362</v>
      </c>
      <c r="W41" s="167">
        <f>ROUND(S41*V41,0)</f>
        <v>0</v>
      </c>
      <c r="X41" s="76">
        <f>分析係数表!E44</f>
        <v>0.16711650922177237</v>
      </c>
      <c r="Y41" s="166">
        <f>ROUND(S41*X41,0)</f>
        <v>0</v>
      </c>
    </row>
    <row r="42" spans="1:25" x14ac:dyDescent="0.2">
      <c r="A42" s="6" t="s">
        <v>341</v>
      </c>
      <c r="B42" s="5" t="s">
        <v>278</v>
      </c>
      <c r="C42" s="90"/>
      <c r="D42" s="76">
        <f>投入係数表!N42</f>
        <v>0</v>
      </c>
      <c r="E42" s="77">
        <f>$C$16*D42</f>
        <v>0</v>
      </c>
      <c r="F42" s="76">
        <f>分析係数表!C45</f>
        <v>1</v>
      </c>
      <c r="G42" s="77">
        <f>E42*F42</f>
        <v>0</v>
      </c>
      <c r="H42" s="77">
        <v>1.7612079219359496E-3</v>
      </c>
      <c r="I42" s="77">
        <f>C42+H42</f>
        <v>1.7612079219359496E-3</v>
      </c>
      <c r="J42" s="76">
        <f>分析係数表!G45</f>
        <v>0</v>
      </c>
      <c r="K42" s="78">
        <f>I42*J42</f>
        <v>0</v>
      </c>
      <c r="L42" s="79"/>
      <c r="M42" s="80"/>
      <c r="N42" s="81">
        <f>分析係数表!H45</f>
        <v>0</v>
      </c>
      <c r="O42" s="82">
        <f t="shared" si="4"/>
        <v>0</v>
      </c>
      <c r="P42" s="76">
        <f>分析係数表!C45</f>
        <v>1</v>
      </c>
      <c r="Q42" s="82">
        <f>O42*P42</f>
        <v>0</v>
      </c>
      <c r="R42" s="83">
        <v>8.5666377369185572E-4</v>
      </c>
      <c r="S42" s="84">
        <f>I42+R42</f>
        <v>2.6178716956278053E-3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投入係数表!N43</f>
        <v>2.9498525073746312E-3</v>
      </c>
      <c r="E43" s="77">
        <f>$C$16*D43</f>
        <v>0.29498525073746312</v>
      </c>
      <c r="F43" s="76">
        <f>分析係数表!C46</f>
        <v>5.367793240556662E-2</v>
      </c>
      <c r="G43" s="77">
        <f>E43*F43</f>
        <v>1.5834198349724667E-2</v>
      </c>
      <c r="H43" s="77">
        <v>1.9304363918898674E-2</v>
      </c>
      <c r="I43" s="77">
        <f>C43+H43</f>
        <v>1.9304363918898674E-2</v>
      </c>
      <c r="J43" s="76">
        <f>分析係数表!G46</f>
        <v>9.2592592592592587E-3</v>
      </c>
      <c r="K43" s="78">
        <f>I43*J43</f>
        <v>1.787441103601729E-4</v>
      </c>
      <c r="L43" s="79"/>
      <c r="M43" s="80"/>
      <c r="N43" s="81">
        <f>分析係数表!H46</f>
        <v>2.0456769143622225E-2</v>
      </c>
      <c r="O43" s="82">
        <f t="shared" si="4"/>
        <v>9.8070231052050913E-2</v>
      </c>
      <c r="P43" s="76">
        <f>分析係数表!C46</f>
        <v>5.367793240556662E-2</v>
      </c>
      <c r="Q43" s="82">
        <f>O43*P43</f>
        <v>5.2642072334102893E-3</v>
      </c>
      <c r="R43" s="83">
        <v>5.7367884192217715E-3</v>
      </c>
      <c r="S43" s="84">
        <f>I43+R43</f>
        <v>2.5041152338120445E-2</v>
      </c>
      <c r="T43" s="85">
        <f>分析係数表!F46</f>
        <v>0.30555555555555558</v>
      </c>
      <c r="U43" s="86">
        <f>S43*T43</f>
        <v>7.6514632144256923E-3</v>
      </c>
      <c r="V43" s="87">
        <f>分析係数表!D46</f>
        <v>2.7777777777777776E-2</v>
      </c>
      <c r="W43" s="167">
        <f>ROUND(S43*V43,0)</f>
        <v>0</v>
      </c>
      <c r="X43" s="76">
        <f>分析係数表!E46</f>
        <v>8.3333333333333329E-2</v>
      </c>
      <c r="Y43" s="166">
        <f>ROUND(S43*X43,0)</f>
        <v>0</v>
      </c>
    </row>
    <row r="44" spans="1:25" x14ac:dyDescent="0.2">
      <c r="A44" s="192">
        <v>40</v>
      </c>
      <c r="B44" s="14" t="s">
        <v>150</v>
      </c>
      <c r="C44" s="197">
        <f>SUM(C5:C43)</f>
        <v>100</v>
      </c>
      <c r="D44" s="92">
        <f>投入係数表!N44</f>
        <v>0.74336283185840712</v>
      </c>
      <c r="E44" s="91">
        <f>SUM(E5:E43)</f>
        <v>74.336283185840728</v>
      </c>
      <c r="F44" s="92">
        <f>分析係数表!C47</f>
        <v>0.43100924499229587</v>
      </c>
      <c r="G44" s="91">
        <f>SUM(G5:G43)</f>
        <v>13.245220157448465</v>
      </c>
      <c r="H44" s="91">
        <f>SUM(H5:H43)</f>
        <v>15.249454098809281</v>
      </c>
      <c r="I44" s="91">
        <f>SUM(I5:I43)</f>
        <v>115.24945409880927</v>
      </c>
      <c r="J44" s="92">
        <f>分析係数表!G47</f>
        <v>0.27411589384994556</v>
      </c>
      <c r="K44" s="93">
        <f>SUM(K5:K43)</f>
        <v>7.6459704198412597</v>
      </c>
      <c r="L44" s="94">
        <f>最終需要_まとめ!$L$33</f>
        <v>0.627</v>
      </c>
      <c r="M44" s="91">
        <f>K44*L44</f>
        <v>4.7940234532404702</v>
      </c>
      <c r="N44" s="95">
        <f>分析係数表!H47</f>
        <v>1</v>
      </c>
      <c r="O44" s="93">
        <f>SUM(O5:O43)</f>
        <v>4.7940234532404693</v>
      </c>
      <c r="P44" s="92">
        <f>分析係数表!C47</f>
        <v>0.43100924499229587</v>
      </c>
      <c r="Q44" s="96">
        <f>SUM(Q5:Q43)</f>
        <v>1.928160435308925</v>
      </c>
      <c r="R44" s="91">
        <f>SUM(R5:R43)</f>
        <v>2.09307472395</v>
      </c>
      <c r="S44" s="97">
        <f>SUM(S5:S43)</f>
        <v>117.34252882275929</v>
      </c>
      <c r="T44" s="98">
        <f>分析係数表!F47</f>
        <v>0.60561987734280964</v>
      </c>
      <c r="U44" s="99">
        <f>SUM(U5:U43)</f>
        <v>30.955304221842745</v>
      </c>
      <c r="V44" s="100">
        <f>分析係数表!D47</f>
        <v>0.12179744368659369</v>
      </c>
      <c r="W44" s="164">
        <f>SUM(W5:W43)</f>
        <v>4</v>
      </c>
      <c r="X44" s="92">
        <f>分析係数表!E47</f>
        <v>9.5847423625838257E-2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300</v>
      </c>
      <c r="S2" s="3" t="s">
        <v>152</v>
      </c>
      <c r="U2" s="64" t="s">
        <v>209</v>
      </c>
      <c r="W2" s="3" t="s">
        <v>130</v>
      </c>
      <c r="Y2" s="3" t="s">
        <v>153</v>
      </c>
    </row>
    <row r="3" spans="1:25" ht="44" x14ac:dyDescent="0.2">
      <c r="B3" s="65"/>
      <c r="C3" s="66" t="s">
        <v>227</v>
      </c>
      <c r="D3" s="66" t="s">
        <v>239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投入係数表!O5</f>
        <v>0</v>
      </c>
      <c r="E5" s="77">
        <f t="shared" ref="E5:E38" si="0">$C$17*D5</f>
        <v>0</v>
      </c>
      <c r="F5" s="76">
        <f>分析係数表!C8</f>
        <v>0.30496453900709219</v>
      </c>
      <c r="G5" s="77">
        <f t="shared" ref="G5:G38" si="1">E5*F5</f>
        <v>0</v>
      </c>
      <c r="H5" s="77">
        <f t="array" ref="H5:H43">MMULT(逆行列係数!C5:AO43,'13'!G5:G43)</f>
        <v>3.3646048250731228E-4</v>
      </c>
      <c r="I5" s="77">
        <f t="shared" ref="I5:I38" si="2">C5+H5</f>
        <v>3.3646048250731228E-4</v>
      </c>
      <c r="J5" s="76">
        <f>分析係数表!G8</f>
        <v>0.12049861495844875</v>
      </c>
      <c r="K5" s="78">
        <f t="shared" ref="K5:K38" si="3">I5*J5</f>
        <v>4.0543022130382502E-5</v>
      </c>
      <c r="L5" s="79" t="s">
        <v>183</v>
      </c>
      <c r="M5" s="80" t="s">
        <v>183</v>
      </c>
      <c r="N5" s="81">
        <f>分析係数表!H8</f>
        <v>1.0415057417992687E-2</v>
      </c>
      <c r="O5" s="82">
        <f t="shared" ref="O5:O43" si="4">$M$44*N5</f>
        <v>7.1636812558744434E-2</v>
      </c>
      <c r="P5" s="76">
        <f>分析係数表!C8</f>
        <v>0.30496453900709219</v>
      </c>
      <c r="Q5" s="82">
        <f t="shared" ref="Q5:Q38" si="5">O5*P5</f>
        <v>2.1846687517914968E-2</v>
      </c>
      <c r="R5" s="83">
        <f t="array" ref="R5:R43">MMULT(逆行列係数!C5:AO43,'13'!Q5:Q43)</f>
        <v>2.452377819949449E-2</v>
      </c>
      <c r="S5" s="84">
        <f t="shared" ref="S5:S38" si="6">I5+R5</f>
        <v>2.4860238682001802E-2</v>
      </c>
      <c r="T5" s="85">
        <f>分析係数表!F8</f>
        <v>0.45429362880886426</v>
      </c>
      <c r="U5" s="86">
        <f t="shared" ref="U5:U38" si="7">S5*T5</f>
        <v>1.1293848043901095E-2</v>
      </c>
      <c r="V5" s="87">
        <f>分析係数表!D8</f>
        <v>0.67451523545706371</v>
      </c>
      <c r="W5" s="167">
        <f t="shared" ref="W5:W38" si="8">ROUND(S5*V5,0)</f>
        <v>0</v>
      </c>
      <c r="X5" s="76">
        <f>分析係数表!E8</f>
        <v>0.3476454293628809</v>
      </c>
      <c r="Y5" s="166">
        <f t="shared" ref="Y5:Y38" si="9">ROUND(S5*X5,0)</f>
        <v>0</v>
      </c>
    </row>
    <row r="6" spans="1:25" x14ac:dyDescent="0.2">
      <c r="A6" s="6" t="s">
        <v>219</v>
      </c>
      <c r="B6" s="5" t="s">
        <v>265</v>
      </c>
      <c r="C6" s="90"/>
      <c r="D6" s="76">
        <f>投入係数表!O6</f>
        <v>0</v>
      </c>
      <c r="E6" s="77">
        <f t="shared" si="0"/>
        <v>0</v>
      </c>
      <c r="F6" s="76">
        <f>分析係数表!C9</f>
        <v>0.30769230769230771</v>
      </c>
      <c r="G6" s="77">
        <f t="shared" si="1"/>
        <v>0</v>
      </c>
      <c r="H6" s="77">
        <v>3.2239273413853658E-5</v>
      </c>
      <c r="I6" s="77">
        <f t="shared" si="2"/>
        <v>3.2239273413853658E-5</v>
      </c>
      <c r="J6" s="76">
        <f>分析係数表!G9</f>
        <v>0.27272727272727271</v>
      </c>
      <c r="K6" s="78">
        <f t="shared" si="3"/>
        <v>8.7925291128691784E-6</v>
      </c>
      <c r="L6" s="79"/>
      <c r="M6" s="80"/>
      <c r="N6" s="81">
        <f>分析係数表!H9</f>
        <v>5.5358154384880782E-4</v>
      </c>
      <c r="O6" s="82">
        <f t="shared" si="4"/>
        <v>3.8076426947169476E-3</v>
      </c>
      <c r="P6" s="76">
        <f>分析係数表!C9</f>
        <v>0.30769230769230771</v>
      </c>
      <c r="Q6" s="82">
        <f t="shared" si="5"/>
        <v>1.1715823676052147E-3</v>
      </c>
      <c r="R6" s="83">
        <v>1.3067245241798384E-3</v>
      </c>
      <c r="S6" s="84">
        <f t="shared" si="6"/>
        <v>1.3389637975936921E-3</v>
      </c>
      <c r="T6" s="85">
        <f>分析係数表!F9</f>
        <v>0.77272727272727271</v>
      </c>
      <c r="U6" s="86">
        <f t="shared" si="7"/>
        <v>1.0346538435951258E-3</v>
      </c>
      <c r="V6" s="87">
        <f>分析係数表!D9</f>
        <v>0.36363636363636365</v>
      </c>
      <c r="W6" s="167">
        <f t="shared" si="8"/>
        <v>0</v>
      </c>
      <c r="X6" s="76">
        <f>分析係数表!E9</f>
        <v>0</v>
      </c>
      <c r="Y6" s="166">
        <f t="shared" si="9"/>
        <v>0</v>
      </c>
    </row>
    <row r="7" spans="1:25" x14ac:dyDescent="0.2">
      <c r="A7" s="6" t="s">
        <v>220</v>
      </c>
      <c r="B7" s="5" t="s">
        <v>266</v>
      </c>
      <c r="C7" s="90"/>
      <c r="D7" s="76">
        <f>投入係数表!O7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7.3496358991048073E-3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投入係数表!O8</f>
        <v>0.16666666666666666</v>
      </c>
      <c r="E8" s="77">
        <f t="shared" si="0"/>
        <v>16.666666666666664</v>
      </c>
      <c r="F8" s="76">
        <f>分析係数表!C11</f>
        <v>7.2833211944645093E-4</v>
      </c>
      <c r="G8" s="77">
        <f t="shared" si="1"/>
        <v>1.2138868657440847E-2</v>
      </c>
      <c r="H8" s="77">
        <v>1.3354404240932724E-2</v>
      </c>
      <c r="I8" s="77">
        <f t="shared" si="2"/>
        <v>1.3354404240932724E-2</v>
      </c>
      <c r="J8" s="76">
        <f>分析係数表!G11</f>
        <v>0.75</v>
      </c>
      <c r="K8" s="78">
        <f t="shared" si="3"/>
        <v>1.0015803180699542E-2</v>
      </c>
      <c r="L8" s="79"/>
      <c r="M8" s="80"/>
      <c r="N8" s="81">
        <f>分析係数表!H11</f>
        <v>-1.2873989391832741E-5</v>
      </c>
      <c r="O8" s="82">
        <f t="shared" si="4"/>
        <v>-8.8549830109696471E-5</v>
      </c>
      <c r="P8" s="76">
        <f>分析係数表!C11</f>
        <v>7.2833211944645093E-4</v>
      </c>
      <c r="Q8" s="82">
        <f t="shared" si="5"/>
        <v>-6.4493685440418385E-8</v>
      </c>
      <c r="R8" s="83">
        <v>1.5570988621956325E-4</v>
      </c>
      <c r="S8" s="84">
        <f t="shared" si="6"/>
        <v>1.3510114127152287E-2</v>
      </c>
      <c r="T8" s="85">
        <f>分析係数表!F11</f>
        <v>1</v>
      </c>
      <c r="U8" s="86">
        <f t="shared" si="7"/>
        <v>1.3510114127152287E-2</v>
      </c>
      <c r="V8" s="87">
        <f>分析係数表!D11</f>
        <v>0</v>
      </c>
      <c r="W8" s="167">
        <f t="shared" si="8"/>
        <v>0</v>
      </c>
      <c r="X8" s="76">
        <f>分析係数表!E11</f>
        <v>0</v>
      </c>
      <c r="Y8" s="166">
        <f t="shared" si="9"/>
        <v>0</v>
      </c>
    </row>
    <row r="9" spans="1:25" x14ac:dyDescent="0.2">
      <c r="A9" s="6" t="s">
        <v>222</v>
      </c>
      <c r="B9" s="5" t="s">
        <v>190</v>
      </c>
      <c r="C9" s="90"/>
      <c r="D9" s="76">
        <f>投入係数表!O9</f>
        <v>0</v>
      </c>
      <c r="E9" s="77">
        <f t="shared" si="0"/>
        <v>0</v>
      </c>
      <c r="F9" s="76">
        <f>分析係数表!C12</f>
        <v>4.5760430686406783E-3</v>
      </c>
      <c r="G9" s="77">
        <f t="shared" si="1"/>
        <v>0</v>
      </c>
      <c r="H9" s="77">
        <v>1.5488907231475593E-6</v>
      </c>
      <c r="I9" s="77">
        <f t="shared" si="2"/>
        <v>1.5488907231475593E-6</v>
      </c>
      <c r="J9" s="76">
        <f>分析係数表!G12</f>
        <v>0.12408759124087591</v>
      </c>
      <c r="K9" s="78">
        <f t="shared" si="3"/>
        <v>1.9219811893071905E-7</v>
      </c>
      <c r="L9" s="79"/>
      <c r="M9" s="80"/>
      <c r="N9" s="81">
        <f>分析係数表!H12</f>
        <v>8.1814202585097071E-2</v>
      </c>
      <c r="O9" s="82">
        <f t="shared" si="4"/>
        <v>0.56273417034712103</v>
      </c>
      <c r="P9" s="76">
        <f>分析係数表!C12</f>
        <v>4.5760430686406783E-3</v>
      </c>
      <c r="Q9" s="82">
        <f t="shared" si="5"/>
        <v>2.575095799704206E-3</v>
      </c>
      <c r="R9" s="83">
        <v>2.7468863498290651E-3</v>
      </c>
      <c r="S9" s="84">
        <f t="shared" si="6"/>
        <v>2.7484352405522127E-3</v>
      </c>
      <c r="T9" s="85">
        <f>分析係数表!F12</f>
        <v>0.42153284671532848</v>
      </c>
      <c r="U9" s="86">
        <f t="shared" si="7"/>
        <v>1.1585557309627028E-3</v>
      </c>
      <c r="V9" s="87">
        <f>分析係数表!D12</f>
        <v>4.3795620437956206E-2</v>
      </c>
      <c r="W9" s="167">
        <f t="shared" si="8"/>
        <v>0</v>
      </c>
      <c r="X9" s="76">
        <f>分析係数表!E12</f>
        <v>3.2846715328467155E-2</v>
      </c>
      <c r="Y9" s="166">
        <f t="shared" si="9"/>
        <v>0</v>
      </c>
    </row>
    <row r="10" spans="1:25" x14ac:dyDescent="0.2">
      <c r="A10" s="6" t="s">
        <v>223</v>
      </c>
      <c r="B10" s="5" t="s">
        <v>28</v>
      </c>
      <c r="C10" s="90"/>
      <c r="D10" s="76">
        <f>投入係数表!O10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8.7929981298928594E-2</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76">
        <f>投入係数表!O11</f>
        <v>0</v>
      </c>
      <c r="E11" s="77">
        <f t="shared" si="0"/>
        <v>0</v>
      </c>
      <c r="F11" s="76">
        <f>分析係数表!C14</f>
        <v>3.0252100840336138E-2</v>
      </c>
      <c r="G11" s="77">
        <f t="shared" si="1"/>
        <v>0</v>
      </c>
      <c r="H11" s="77">
        <v>1.178304596876043E-3</v>
      </c>
      <c r="I11" s="77">
        <f t="shared" si="2"/>
        <v>1.178304596876043E-3</v>
      </c>
      <c r="J11" s="76">
        <f>分析係数表!G14</f>
        <v>0.20338983050847459</v>
      </c>
      <c r="K11" s="78">
        <f t="shared" si="3"/>
        <v>2.3965517224597486E-4</v>
      </c>
      <c r="L11" s="79"/>
      <c r="M11" s="80"/>
      <c r="N11" s="81">
        <f>分析係数表!H14</f>
        <v>1.0556671301302847E-3</v>
      </c>
      <c r="O11" s="82">
        <f t="shared" si="4"/>
        <v>7.2610860689951099E-3</v>
      </c>
      <c r="P11" s="76">
        <f>分析係数表!C14</f>
        <v>3.0252100840336138E-2</v>
      </c>
      <c r="Q11" s="82">
        <f t="shared" si="5"/>
        <v>2.1966310796959999E-4</v>
      </c>
      <c r="R11" s="83">
        <v>5.7872029649710531E-4</v>
      </c>
      <c r="S11" s="84">
        <f t="shared" si="6"/>
        <v>1.7570248933731483E-3</v>
      </c>
      <c r="T11" s="85">
        <f>分析係数表!F14</f>
        <v>0.40677966101694918</v>
      </c>
      <c r="U11" s="86">
        <f t="shared" si="7"/>
        <v>7.1472199052467051E-4</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投入係数表!O12</f>
        <v>0</v>
      </c>
      <c r="E12" s="77">
        <f t="shared" si="0"/>
        <v>0</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5.1978750274391826E-2</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投入係数表!O13</f>
        <v>0</v>
      </c>
      <c r="E13" s="77">
        <f t="shared" si="0"/>
        <v>0</v>
      </c>
      <c r="F13" s="76">
        <f>分析係数表!C16</f>
        <v>1.9157088122605526E-3</v>
      </c>
      <c r="G13" s="77">
        <f t="shared" si="1"/>
        <v>0</v>
      </c>
      <c r="H13" s="77">
        <v>6.4448427341516666E-4</v>
      </c>
      <c r="I13" s="77">
        <f t="shared" si="2"/>
        <v>6.4448427341516666E-4</v>
      </c>
      <c r="J13" s="76">
        <f>分析係数表!G16</f>
        <v>0.1111111111111111</v>
      </c>
      <c r="K13" s="78">
        <f t="shared" si="3"/>
        <v>7.1609363712796289E-5</v>
      </c>
      <c r="L13" s="79"/>
      <c r="M13" s="80"/>
      <c r="N13" s="81">
        <f>分析係数表!H16</f>
        <v>1.5294299397497296E-2</v>
      </c>
      <c r="O13" s="82">
        <f t="shared" si="4"/>
        <v>0.1051971981703194</v>
      </c>
      <c r="P13" s="76">
        <f>分析係数表!C16</f>
        <v>1.9157088122605526E-3</v>
      </c>
      <c r="Q13" s="82">
        <f t="shared" si="5"/>
        <v>2.0152719956000056E-4</v>
      </c>
      <c r="R13" s="83">
        <v>2.9780364748097576E-4</v>
      </c>
      <c r="S13" s="84">
        <f t="shared" si="6"/>
        <v>9.4228792089614242E-4</v>
      </c>
      <c r="T13" s="85">
        <f>分析係数表!F16</f>
        <v>0.33333333333333331</v>
      </c>
      <c r="U13" s="86">
        <f t="shared" si="7"/>
        <v>3.1409597363204746E-4</v>
      </c>
      <c r="V13" s="87">
        <f>分析係数表!D16</f>
        <v>0</v>
      </c>
      <c r="W13" s="167">
        <f t="shared" si="8"/>
        <v>0</v>
      </c>
      <c r="X13" s="76">
        <f>分析係数表!E16</f>
        <v>0</v>
      </c>
      <c r="Y13" s="166">
        <f t="shared" si="9"/>
        <v>0</v>
      </c>
    </row>
    <row r="14" spans="1:25" x14ac:dyDescent="0.2">
      <c r="A14" s="6" t="s">
        <v>2</v>
      </c>
      <c r="B14" s="5" t="s">
        <v>364</v>
      </c>
      <c r="C14" s="90"/>
      <c r="D14" s="76">
        <f>投入係数表!O14</f>
        <v>0</v>
      </c>
      <c r="E14" s="77">
        <f t="shared" si="0"/>
        <v>0</v>
      </c>
      <c r="F14" s="76">
        <f>分析係数表!C17</f>
        <v>5.5194805194805241E-2</v>
      </c>
      <c r="G14" s="77">
        <f t="shared" si="1"/>
        <v>0</v>
      </c>
      <c r="H14" s="77">
        <v>1.2535384281175844E-3</v>
      </c>
      <c r="I14" s="77">
        <f t="shared" si="2"/>
        <v>1.2535384281175844E-3</v>
      </c>
      <c r="J14" s="76">
        <f>分析係数表!G17</f>
        <v>0.21860465116279071</v>
      </c>
      <c r="K14" s="78">
        <f t="shared" si="3"/>
        <v>2.7402933079779754E-4</v>
      </c>
      <c r="L14" s="79"/>
      <c r="M14" s="80"/>
      <c r="N14" s="81">
        <f>分析係数表!H17</f>
        <v>2.7035377722848756E-3</v>
      </c>
      <c r="O14" s="82">
        <f t="shared" si="4"/>
        <v>1.8595464323036257E-2</v>
      </c>
      <c r="P14" s="76">
        <f>分析係数表!C17</f>
        <v>5.5194805194805241E-2</v>
      </c>
      <c r="Q14" s="82">
        <f t="shared" si="5"/>
        <v>1.026373030816937E-3</v>
      </c>
      <c r="R14" s="83">
        <v>1.4675632132067902E-3</v>
      </c>
      <c r="S14" s="84">
        <f t="shared" si="6"/>
        <v>2.7211016413243748E-3</v>
      </c>
      <c r="T14" s="85">
        <f>分析係数表!F17</f>
        <v>0.33023255813953489</v>
      </c>
      <c r="U14" s="86">
        <f t="shared" si="7"/>
        <v>8.985963559722354E-4</v>
      </c>
      <c r="V14" s="87">
        <f>分析係数表!D17</f>
        <v>0</v>
      </c>
      <c r="W14" s="167">
        <f t="shared" si="8"/>
        <v>0</v>
      </c>
      <c r="X14" s="76">
        <f>分析係数表!E17</f>
        <v>0</v>
      </c>
      <c r="Y14" s="166">
        <f t="shared" si="9"/>
        <v>0</v>
      </c>
    </row>
    <row r="15" spans="1:25" x14ac:dyDescent="0.2">
      <c r="A15" s="6" t="s">
        <v>3</v>
      </c>
      <c r="B15" s="5" t="s">
        <v>31</v>
      </c>
      <c r="C15" s="90"/>
      <c r="D15" s="76">
        <f>投入係数表!O15</f>
        <v>0</v>
      </c>
      <c r="E15" s="77">
        <f t="shared" si="0"/>
        <v>0</v>
      </c>
      <c r="F15" s="76">
        <f>分析係数表!C18</f>
        <v>0.35732009925558317</v>
      </c>
      <c r="G15" s="77">
        <f t="shared" si="1"/>
        <v>0</v>
      </c>
      <c r="H15" s="77">
        <v>2.5514186782846018E-3</v>
      </c>
      <c r="I15" s="77">
        <f t="shared" si="2"/>
        <v>2.5514186782846018E-3</v>
      </c>
      <c r="J15" s="76">
        <f>分析係数表!G18</f>
        <v>0.21543778801843319</v>
      </c>
      <c r="K15" s="78">
        <f t="shared" si="3"/>
        <v>5.49671996358549E-4</v>
      </c>
      <c r="L15" s="79"/>
      <c r="M15" s="80"/>
      <c r="N15" s="81">
        <f>分析係数表!H18</f>
        <v>3.9909367114681499E-4</v>
      </c>
      <c r="O15" s="82">
        <f t="shared" si="4"/>
        <v>2.7450447334005906E-3</v>
      </c>
      <c r="P15" s="76">
        <f>分析係数表!C18</f>
        <v>0.35732009925558317</v>
      </c>
      <c r="Q15" s="82">
        <f t="shared" si="5"/>
        <v>9.8085965659971486E-4</v>
      </c>
      <c r="R15" s="83">
        <v>2.1040990064634551E-3</v>
      </c>
      <c r="S15" s="84">
        <f t="shared" si="6"/>
        <v>4.6555176847480565E-3</v>
      </c>
      <c r="T15" s="85">
        <f>分析係数表!F18</f>
        <v>0.46082949308755761</v>
      </c>
      <c r="U15" s="86">
        <f t="shared" si="7"/>
        <v>2.1453998547226066E-3</v>
      </c>
      <c r="V15" s="87">
        <f>分析係数表!D18</f>
        <v>4.0322580645161289E-2</v>
      </c>
      <c r="W15" s="167">
        <f t="shared" si="8"/>
        <v>0</v>
      </c>
      <c r="X15" s="76">
        <f>分析係数表!E18</f>
        <v>3.6866359447004608E-2</v>
      </c>
      <c r="Y15" s="166">
        <f t="shared" si="9"/>
        <v>0</v>
      </c>
    </row>
    <row r="16" spans="1:25" x14ac:dyDescent="0.2">
      <c r="A16" s="6" t="s">
        <v>4</v>
      </c>
      <c r="B16" s="5" t="s">
        <v>32</v>
      </c>
      <c r="C16" s="90"/>
      <c r="D16" s="76">
        <f>投入係数表!O16</f>
        <v>0</v>
      </c>
      <c r="E16" s="77">
        <f t="shared" si="0"/>
        <v>0</v>
      </c>
      <c r="F16" s="76">
        <f>分析係数表!C19</f>
        <v>0.13532513181019334</v>
      </c>
      <c r="G16" s="77">
        <f t="shared" si="1"/>
        <v>0</v>
      </c>
      <c r="H16" s="77">
        <v>5.2361046316900801E-4</v>
      </c>
      <c r="I16" s="77">
        <f t="shared" si="2"/>
        <v>5.2361046316900801E-4</v>
      </c>
      <c r="J16" s="76">
        <f>分析係数表!G19</f>
        <v>5.8997050147492625E-2</v>
      </c>
      <c r="K16" s="78">
        <f t="shared" si="3"/>
        <v>3.0891472753333808E-5</v>
      </c>
      <c r="L16" s="79"/>
      <c r="M16" s="80"/>
      <c r="N16" s="81">
        <f>分析係数表!H19</f>
        <v>-1.0299191513466193E-4</v>
      </c>
      <c r="O16" s="82">
        <f t="shared" si="4"/>
        <v>-7.0839864087757177E-4</v>
      </c>
      <c r="P16" s="76">
        <f>分析係数表!C19</f>
        <v>0.13532513181019334</v>
      </c>
      <c r="Q16" s="82">
        <f t="shared" si="5"/>
        <v>-9.5864139450919225E-5</v>
      </c>
      <c r="R16" s="83">
        <v>1.4643357255139986E-4</v>
      </c>
      <c r="S16" s="84">
        <f t="shared" si="6"/>
        <v>6.7004403572040782E-4</v>
      </c>
      <c r="T16" s="85">
        <f>分析係数表!F19</f>
        <v>0.24483775811209441</v>
      </c>
      <c r="U16" s="86">
        <f t="shared" si="7"/>
        <v>1.6405207954216475E-4</v>
      </c>
      <c r="V16" s="87">
        <f>分析係数表!D19</f>
        <v>3.8348082595870206E-2</v>
      </c>
      <c r="W16" s="167">
        <f t="shared" si="8"/>
        <v>0</v>
      </c>
      <c r="X16" s="76">
        <f>分析係数表!E19</f>
        <v>3.2448377581120944E-2</v>
      </c>
      <c r="Y16" s="166">
        <f t="shared" si="9"/>
        <v>0</v>
      </c>
    </row>
    <row r="17" spans="1:25" x14ac:dyDescent="0.2">
      <c r="A17" s="6" t="s">
        <v>5</v>
      </c>
      <c r="B17" s="5" t="s">
        <v>33</v>
      </c>
      <c r="C17" s="75">
        <f>最終需要_まとめ!C18</f>
        <v>100</v>
      </c>
      <c r="D17" s="76">
        <f>投入係数表!O17</f>
        <v>0.47619047619047616</v>
      </c>
      <c r="E17" s="77">
        <f t="shared" si="0"/>
        <v>47.619047619047613</v>
      </c>
      <c r="F17" s="76">
        <f>分析係数表!C20</f>
        <v>1.7543859649122862E-2</v>
      </c>
      <c r="G17" s="77">
        <f t="shared" si="1"/>
        <v>0.83542188805346951</v>
      </c>
      <c r="H17" s="77">
        <v>0.84259112548773396</v>
      </c>
      <c r="I17" s="77">
        <f t="shared" si="2"/>
        <v>100.84259112548773</v>
      </c>
      <c r="J17" s="76">
        <f>分析係数表!G20</f>
        <v>9.5238095238095233E-2</v>
      </c>
      <c r="K17" s="78">
        <f t="shared" si="3"/>
        <v>9.6040562976654975</v>
      </c>
      <c r="L17" s="79"/>
      <c r="M17" s="80"/>
      <c r="N17" s="81">
        <f>分析係数表!H20</f>
        <v>5.0208558628147691E-4</v>
      </c>
      <c r="O17" s="82">
        <f t="shared" si="4"/>
        <v>3.4534433742781623E-3</v>
      </c>
      <c r="P17" s="76">
        <f>分析係数表!C20</f>
        <v>1.7543859649122862E-2</v>
      </c>
      <c r="Q17" s="82">
        <f t="shared" si="5"/>
        <v>6.058672586452935E-5</v>
      </c>
      <c r="R17" s="83">
        <v>9.7709857181433211E-5</v>
      </c>
      <c r="S17" s="84">
        <f t="shared" si="6"/>
        <v>100.84268883534492</v>
      </c>
      <c r="T17" s="85">
        <f>分析係数表!F20</f>
        <v>0.21428571428571427</v>
      </c>
      <c r="U17" s="86">
        <f t="shared" si="7"/>
        <v>21.60914760757391</v>
      </c>
      <c r="V17" s="87">
        <f>分析係数表!D20</f>
        <v>0</v>
      </c>
      <c r="W17" s="167">
        <f t="shared" si="8"/>
        <v>0</v>
      </c>
      <c r="X17" s="76">
        <f>分析係数表!E20</f>
        <v>0</v>
      </c>
      <c r="Y17" s="166">
        <f t="shared" si="9"/>
        <v>0</v>
      </c>
    </row>
    <row r="18" spans="1:25" x14ac:dyDescent="0.2">
      <c r="A18" s="6" t="s">
        <v>6</v>
      </c>
      <c r="B18" s="5" t="s">
        <v>34</v>
      </c>
      <c r="C18" s="90"/>
      <c r="D18" s="76">
        <f>投入係数表!O18</f>
        <v>0</v>
      </c>
      <c r="E18" s="77">
        <f t="shared" si="0"/>
        <v>0</v>
      </c>
      <c r="F18" s="76">
        <f>分析係数表!C21</f>
        <v>0.22938530734632678</v>
      </c>
      <c r="G18" s="77">
        <f t="shared" si="1"/>
        <v>0</v>
      </c>
      <c r="H18" s="77">
        <v>4.2331306795583522E-3</v>
      </c>
      <c r="I18" s="77">
        <f t="shared" si="2"/>
        <v>4.2331306795583522E-3</v>
      </c>
      <c r="J18" s="76">
        <f>分析係数表!G21</f>
        <v>0.28442844284428442</v>
      </c>
      <c r="K18" s="78">
        <f t="shared" si="3"/>
        <v>1.2040227675431496E-3</v>
      </c>
      <c r="L18" s="79"/>
      <c r="M18" s="80"/>
      <c r="N18" s="81">
        <f>分析係数表!H21</f>
        <v>8.3680931046912815E-4</v>
      </c>
      <c r="O18" s="82">
        <f t="shared" si="4"/>
        <v>5.7557389571302698E-3</v>
      </c>
      <c r="P18" s="76">
        <f>分析係数表!C21</f>
        <v>0.22938530734632678</v>
      </c>
      <c r="Q18" s="82">
        <f t="shared" si="5"/>
        <v>1.3202819496865533E-3</v>
      </c>
      <c r="R18" s="83">
        <v>2.6486401867543358E-3</v>
      </c>
      <c r="S18" s="84">
        <f t="shared" si="6"/>
        <v>6.881770866312688E-3</v>
      </c>
      <c r="T18" s="85">
        <f>分析係数表!F21</f>
        <v>0.42664266426642666</v>
      </c>
      <c r="U18" s="86">
        <f t="shared" si="7"/>
        <v>2.9360570572747203E-3</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投入係数表!O19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2.6564949032908941E-4</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76">
        <f>投入係数表!O20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1.7709966021939294E-4</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投入係数表!O21</f>
        <v>0</v>
      </c>
      <c r="E21" s="77">
        <f t="shared" si="0"/>
        <v>0</v>
      </c>
      <c r="F21" s="76">
        <f>分析係数表!C24</f>
        <v>1.7094017094017144E-2</v>
      </c>
      <c r="G21" s="77">
        <f t="shared" si="1"/>
        <v>0</v>
      </c>
      <c r="H21" s="77">
        <v>3.0742709645235056E-5</v>
      </c>
      <c r="I21" s="77">
        <f t="shared" si="2"/>
        <v>3.0742709645235056E-5</v>
      </c>
      <c r="J21" s="76">
        <f>分析係数表!G24</f>
        <v>0.27777777777777779</v>
      </c>
      <c r="K21" s="78">
        <f t="shared" si="3"/>
        <v>8.53964156812085E-6</v>
      </c>
      <c r="L21" s="79"/>
      <c r="M21" s="80"/>
      <c r="N21" s="81">
        <f>分析係数表!H24</f>
        <v>2.9610175601215306E-4</v>
      </c>
      <c r="O21" s="82">
        <f t="shared" si="4"/>
        <v>2.0366460925230188E-3</v>
      </c>
      <c r="P21" s="76">
        <f>分析係数表!C24</f>
        <v>1.7094017094017144E-2</v>
      </c>
      <c r="Q21" s="82">
        <f t="shared" si="5"/>
        <v>3.4814463120051703E-5</v>
      </c>
      <c r="R21" s="83">
        <v>1.1068251357728023E-4</v>
      </c>
      <c r="S21" s="84">
        <f t="shared" si="6"/>
        <v>1.4142522322251527E-4</v>
      </c>
      <c r="T21" s="85">
        <f>分析係数表!F24</f>
        <v>0.5</v>
      </c>
      <c r="U21" s="86">
        <f t="shared" si="7"/>
        <v>7.0712611611257635E-5</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投入係数表!O22</f>
        <v>0</v>
      </c>
      <c r="E22" s="77">
        <f t="shared" si="0"/>
        <v>0</v>
      </c>
      <c r="F22" s="76">
        <f>分析係数表!C25</f>
        <v>0.19368131868131866</v>
      </c>
      <c r="G22" s="77">
        <f t="shared" si="1"/>
        <v>0</v>
      </c>
      <c r="H22" s="77">
        <v>1.0601246523727803E-3</v>
      </c>
      <c r="I22" s="77">
        <f t="shared" si="2"/>
        <v>1.0601246523727803E-3</v>
      </c>
      <c r="J22" s="76">
        <f>分析係数表!G25</f>
        <v>0.19689406544647808</v>
      </c>
      <c r="K22" s="78">
        <f t="shared" si="3"/>
        <v>2.0873225268571103E-4</v>
      </c>
      <c r="L22" s="79"/>
      <c r="M22" s="80"/>
      <c r="N22" s="81">
        <f>分析係数表!H25</f>
        <v>4.6346361810597868E-4</v>
      </c>
      <c r="O22" s="82">
        <f t="shared" si="4"/>
        <v>3.1877938839490728E-3</v>
      </c>
      <c r="P22" s="76">
        <f>分析係数表!C25</f>
        <v>0.19368131868131866</v>
      </c>
      <c r="Q22" s="82">
        <f t="shared" si="5"/>
        <v>6.1741612312749895E-4</v>
      </c>
      <c r="R22" s="83">
        <v>1.8293922473425221E-3</v>
      </c>
      <c r="S22" s="84">
        <f t="shared" si="6"/>
        <v>2.8895168997153022E-3</v>
      </c>
      <c r="T22" s="85">
        <f>分析係数表!F25</f>
        <v>0.35108153078202997</v>
      </c>
      <c r="U22" s="86">
        <f t="shared" si="7"/>
        <v>1.0144560163725938E-3</v>
      </c>
      <c r="V22" s="87">
        <f>分析係数表!D25</f>
        <v>0.17692734331669441</v>
      </c>
      <c r="W22" s="167">
        <f t="shared" si="8"/>
        <v>0</v>
      </c>
      <c r="X22" s="76">
        <f>分析係数表!E25</f>
        <v>0.17249029395452026</v>
      </c>
      <c r="Y22" s="166">
        <f t="shared" si="9"/>
        <v>0</v>
      </c>
    </row>
    <row r="23" spans="1:25" x14ac:dyDescent="0.2">
      <c r="A23" s="6" t="s">
        <v>11</v>
      </c>
      <c r="B23" s="5" t="s">
        <v>35</v>
      </c>
      <c r="C23" s="90"/>
      <c r="D23" s="76">
        <f>投入係数表!O23</f>
        <v>0</v>
      </c>
      <c r="E23" s="77">
        <f t="shared" si="0"/>
        <v>0</v>
      </c>
      <c r="F23" s="76">
        <f>分析係数表!C26</f>
        <v>8.4388185654008518E-3</v>
      </c>
      <c r="G23" s="77">
        <f t="shared" si="1"/>
        <v>0</v>
      </c>
      <c r="H23" s="77">
        <v>1.4472422005261534E-5</v>
      </c>
      <c r="I23" s="77">
        <f t="shared" si="2"/>
        <v>1.4472422005261534E-5</v>
      </c>
      <c r="J23" s="76">
        <f>分析係数表!G26</f>
        <v>0.2073170731707317</v>
      </c>
      <c r="K23" s="78">
        <f t="shared" si="3"/>
        <v>3.0003801718225129E-6</v>
      </c>
      <c r="L23" s="79"/>
      <c r="M23" s="80"/>
      <c r="N23" s="81">
        <f>分析係数表!H26</f>
        <v>9.7456099696173852E-3</v>
      </c>
      <c r="O23" s="82">
        <f t="shared" si="4"/>
        <v>6.7032221393040228E-2</v>
      </c>
      <c r="P23" s="76">
        <f>分析係数表!C26</f>
        <v>8.4388185654008518E-3</v>
      </c>
      <c r="Q23" s="82">
        <f t="shared" si="5"/>
        <v>5.6567275437164808E-4</v>
      </c>
      <c r="R23" s="83">
        <v>5.7794575726186374E-4</v>
      </c>
      <c r="S23" s="84">
        <f t="shared" si="6"/>
        <v>5.9241817926712528E-4</v>
      </c>
      <c r="T23" s="85">
        <f>分析係数表!F26</f>
        <v>0.34146341463414637</v>
      </c>
      <c r="U23" s="86">
        <f t="shared" si="7"/>
        <v>2.0228913438389645E-4</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投入係数表!O24</f>
        <v>0</v>
      </c>
      <c r="E24" s="77">
        <f t="shared" si="0"/>
        <v>0</v>
      </c>
      <c r="F24" s="76">
        <f>分析係数表!C27</f>
        <v>0.17323420074349438</v>
      </c>
      <c r="G24" s="77">
        <f t="shared" si="1"/>
        <v>0</v>
      </c>
      <c r="H24" s="77">
        <v>1.0089408859356608E-4</v>
      </c>
      <c r="I24" s="77">
        <f t="shared" si="2"/>
        <v>1.0089408859356608E-4</v>
      </c>
      <c r="J24" s="76">
        <f>分析係数表!G27</f>
        <v>0.16805324459234608</v>
      </c>
      <c r="K24" s="78">
        <f t="shared" si="3"/>
        <v>1.6955578948336394E-5</v>
      </c>
      <c r="L24" s="79"/>
      <c r="M24" s="80"/>
      <c r="N24" s="81">
        <f>分析係数表!H27</f>
        <v>9.7971059271847166E-3</v>
      </c>
      <c r="O24" s="82">
        <f t="shared" si="4"/>
        <v>6.7386420713479014E-2</v>
      </c>
      <c r="P24" s="76">
        <f>分析係数表!C27</f>
        <v>0.17323420074349438</v>
      </c>
      <c r="Q24" s="82">
        <f t="shared" si="5"/>
        <v>1.1673632733264392E-2</v>
      </c>
      <c r="R24" s="83">
        <v>1.1789206997329212E-2</v>
      </c>
      <c r="S24" s="84">
        <f t="shared" si="6"/>
        <v>1.1890101085922778E-2</v>
      </c>
      <c r="T24" s="85">
        <f>分析係数表!F27</f>
        <v>0.31780366056572379</v>
      </c>
      <c r="U24" s="86">
        <f t="shared" si="7"/>
        <v>3.7787176496027462E-3</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投入係数表!O25</f>
        <v>0</v>
      </c>
      <c r="E25" s="77">
        <f t="shared" si="0"/>
        <v>0</v>
      </c>
      <c r="F25" s="76">
        <f>分析係数表!C28</f>
        <v>2.7870216306156381E-2</v>
      </c>
      <c r="G25" s="77">
        <f t="shared" si="1"/>
        <v>0</v>
      </c>
      <c r="H25" s="77">
        <v>9.7523989236513798E-5</v>
      </c>
      <c r="I25" s="77">
        <f t="shared" si="2"/>
        <v>9.7523989236513798E-5</v>
      </c>
      <c r="J25" s="76">
        <f>分析係数表!G28</f>
        <v>0.12625250501002003</v>
      </c>
      <c r="K25" s="78">
        <f t="shared" si="3"/>
        <v>1.2312647939680098E-5</v>
      </c>
      <c r="L25" s="79"/>
      <c r="M25" s="80"/>
      <c r="N25" s="81">
        <f>分析係数表!H28</f>
        <v>1.9722951748287761E-2</v>
      </c>
      <c r="O25" s="82">
        <f t="shared" si="4"/>
        <v>0.13565833972805499</v>
      </c>
      <c r="P25" s="76">
        <f>分析係数表!C28</f>
        <v>2.7870216306156381E-2</v>
      </c>
      <c r="Q25" s="82">
        <f t="shared" si="5"/>
        <v>3.7808272719549404E-3</v>
      </c>
      <c r="R25" s="83">
        <v>3.9003056410437586E-3</v>
      </c>
      <c r="S25" s="84">
        <f t="shared" si="6"/>
        <v>3.997829630280272E-3</v>
      </c>
      <c r="T25" s="85">
        <f>分析係数表!F28</f>
        <v>0.21442885771543085</v>
      </c>
      <c r="U25" s="86">
        <f t="shared" si="7"/>
        <v>8.57250040961902E-4</v>
      </c>
      <c r="V25" s="87">
        <f>分析係数表!D28</f>
        <v>6.0120240480961923E-3</v>
      </c>
      <c r="W25" s="167">
        <f t="shared" si="8"/>
        <v>0</v>
      </c>
      <c r="X25" s="76">
        <f>分析係数表!E28</f>
        <v>0</v>
      </c>
      <c r="Y25" s="166">
        <f t="shared" si="9"/>
        <v>0</v>
      </c>
    </row>
    <row r="26" spans="1:25" x14ac:dyDescent="0.2">
      <c r="A26" s="6" t="s">
        <v>14</v>
      </c>
      <c r="B26" s="5" t="s">
        <v>50</v>
      </c>
      <c r="C26" s="90"/>
      <c r="D26" s="76">
        <f>投入係数表!O26</f>
        <v>2.3809523809523808E-2</v>
      </c>
      <c r="E26" s="77">
        <f t="shared" si="0"/>
        <v>2.3809523809523809</v>
      </c>
      <c r="F26" s="76">
        <f>分析係数表!C29</f>
        <v>7.0910556003223157E-2</v>
      </c>
      <c r="G26" s="77">
        <f t="shared" si="1"/>
        <v>0.16883465715053134</v>
      </c>
      <c r="H26" s="77">
        <v>0.17462916925581098</v>
      </c>
      <c r="I26" s="77">
        <f t="shared" si="2"/>
        <v>0.17462916925581098</v>
      </c>
      <c r="J26" s="76">
        <f>分析係数表!G29</f>
        <v>0.26315789473684209</v>
      </c>
      <c r="K26" s="78">
        <f t="shared" si="3"/>
        <v>4.5955044541002889E-2</v>
      </c>
      <c r="L26" s="79"/>
      <c r="M26" s="80"/>
      <c r="N26" s="81">
        <f>分析係数表!H29</f>
        <v>9.1405324682012467E-3</v>
      </c>
      <c r="O26" s="82">
        <f t="shared" si="4"/>
        <v>6.2870379377884492E-2</v>
      </c>
      <c r="P26" s="76">
        <f>分析係数表!C29</f>
        <v>7.0910556003223157E-2</v>
      </c>
      <c r="Q26" s="82">
        <f t="shared" si="5"/>
        <v>4.4581735578193647E-3</v>
      </c>
      <c r="R26" s="83">
        <v>5.5301149646761593E-3</v>
      </c>
      <c r="S26" s="84">
        <f t="shared" si="6"/>
        <v>0.18015928422048713</v>
      </c>
      <c r="T26" s="85">
        <f>分析係数表!F29</f>
        <v>0.38157894736842107</v>
      </c>
      <c r="U26" s="86">
        <f t="shared" si="7"/>
        <v>6.8744990031501668E-2</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投入係数表!O27</f>
        <v>0</v>
      </c>
      <c r="E27" s="77">
        <f t="shared" si="0"/>
        <v>0</v>
      </c>
      <c r="F27" s="76">
        <f>分析係数表!C30</f>
        <v>1</v>
      </c>
      <c r="G27" s="77">
        <f t="shared" si="1"/>
        <v>0</v>
      </c>
      <c r="H27" s="77">
        <v>7.1823881217439628E-2</v>
      </c>
      <c r="I27" s="77">
        <f t="shared" si="2"/>
        <v>7.1823881217439628E-2</v>
      </c>
      <c r="J27" s="76">
        <f>分析係数表!G30</f>
        <v>0.34535617673579799</v>
      </c>
      <c r="K27" s="78">
        <f t="shared" si="3"/>
        <v>2.4804821015581041E-2</v>
      </c>
      <c r="L27" s="79"/>
      <c r="M27" s="80"/>
      <c r="N27" s="81">
        <f>分析係数表!H30</f>
        <v>0</v>
      </c>
      <c r="O27" s="82">
        <f t="shared" si="4"/>
        <v>0</v>
      </c>
      <c r="P27" s="76">
        <f>分析係数表!C30</f>
        <v>1</v>
      </c>
      <c r="Q27" s="82">
        <f t="shared" si="5"/>
        <v>0</v>
      </c>
      <c r="R27" s="83">
        <v>2.4095536685551099E-2</v>
      </c>
      <c r="S27" s="84">
        <f t="shared" si="6"/>
        <v>9.5919417902990731E-2</v>
      </c>
      <c r="T27" s="85">
        <f>分析係数表!F30</f>
        <v>0.44183949504057712</v>
      </c>
      <c r="U27" s="86">
        <f t="shared" si="7"/>
        <v>4.2380987170843515E-2</v>
      </c>
      <c r="V27" s="87">
        <f>分析係数表!D30</f>
        <v>0.16290952810339646</v>
      </c>
      <c r="W27" s="167">
        <f t="shared" si="8"/>
        <v>0</v>
      </c>
      <c r="X27" s="76">
        <f>分析係数表!E30</f>
        <v>9.6483318304779075E-2</v>
      </c>
      <c r="Y27" s="166">
        <f t="shared" si="9"/>
        <v>0</v>
      </c>
    </row>
    <row r="28" spans="1:25" x14ac:dyDescent="0.2">
      <c r="A28" s="6" t="s">
        <v>16</v>
      </c>
      <c r="B28" s="5" t="s">
        <v>192</v>
      </c>
      <c r="C28" s="90"/>
      <c r="D28" s="76">
        <f>投入係数表!O28</f>
        <v>4.7619047619047616E-2</v>
      </c>
      <c r="E28" s="77">
        <f t="shared" si="0"/>
        <v>4.7619047619047619</v>
      </c>
      <c r="F28" s="76">
        <f>分析係数表!C31</f>
        <v>0.94798822374877334</v>
      </c>
      <c r="G28" s="77">
        <f t="shared" si="1"/>
        <v>4.5142296368989205</v>
      </c>
      <c r="H28" s="77">
        <v>5.0776299526818809</v>
      </c>
      <c r="I28" s="77">
        <f t="shared" si="2"/>
        <v>5.0776299526818809</v>
      </c>
      <c r="J28" s="76">
        <f>分析係数表!G31</f>
        <v>7.0922795797167662E-2</v>
      </c>
      <c r="K28" s="78">
        <f t="shared" si="3"/>
        <v>0.36011971226763911</v>
      </c>
      <c r="L28" s="79"/>
      <c r="M28" s="80"/>
      <c r="N28" s="81">
        <f>分析係数表!H31</f>
        <v>9.4804057881456308E-2</v>
      </c>
      <c r="O28" s="82">
        <f t="shared" si="4"/>
        <v>0.65208094892780477</v>
      </c>
      <c r="P28" s="76">
        <f>分析係数表!C31</f>
        <v>0.94798822374877334</v>
      </c>
      <c r="Q28" s="82">
        <f t="shared" si="5"/>
        <v>0.61816506051448428</v>
      </c>
      <c r="R28" s="83">
        <v>0.70934358211542936</v>
      </c>
      <c r="S28" s="84">
        <f t="shared" si="6"/>
        <v>5.7869735347973101</v>
      </c>
      <c r="T28" s="85">
        <f>分析係数表!F31</f>
        <v>0.34490634993147556</v>
      </c>
      <c r="U28" s="86">
        <f t="shared" si="7"/>
        <v>1.9959639190369891</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投入係数表!O29</f>
        <v>0</v>
      </c>
      <c r="E29" s="77">
        <f t="shared" si="0"/>
        <v>0</v>
      </c>
      <c r="F29" s="76">
        <f>分析係数表!C32</f>
        <v>0.48216833095577749</v>
      </c>
      <c r="G29" s="77">
        <f t="shared" si="1"/>
        <v>0</v>
      </c>
      <c r="H29" s="77">
        <v>2.9489406554563504E-3</v>
      </c>
      <c r="I29" s="77">
        <f t="shared" si="2"/>
        <v>2.9489406554563504E-3</v>
      </c>
      <c r="J29" s="76">
        <f>分析係数表!G32</f>
        <v>0.14117647058823529</v>
      </c>
      <c r="K29" s="78">
        <f t="shared" si="3"/>
        <v>4.1632103371148476E-4</v>
      </c>
      <c r="L29" s="79"/>
      <c r="M29" s="80"/>
      <c r="N29" s="81">
        <f>分析係数表!H32</f>
        <v>5.9349091096348935E-3</v>
      </c>
      <c r="O29" s="82">
        <f t="shared" si="4"/>
        <v>4.0821471680570071E-2</v>
      </c>
      <c r="P29" s="76">
        <f>分析係数表!C32</f>
        <v>0.48216833095577749</v>
      </c>
      <c r="Q29" s="82">
        <f t="shared" si="5"/>
        <v>1.9682820867379009E-2</v>
      </c>
      <c r="R29" s="83">
        <v>2.3613282386040085E-2</v>
      </c>
      <c r="S29" s="84">
        <f t="shared" si="6"/>
        <v>2.6562223041496434E-2</v>
      </c>
      <c r="T29" s="85">
        <f>分析係数表!F32</f>
        <v>0.4823529411764706</v>
      </c>
      <c r="U29" s="86">
        <f t="shared" si="7"/>
        <v>1.2812366408251221E-2</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投入係数表!O30</f>
        <v>0</v>
      </c>
      <c r="E30" s="77">
        <f t="shared" si="0"/>
        <v>0</v>
      </c>
      <c r="F30" s="76">
        <f>分析係数表!C33</f>
        <v>1</v>
      </c>
      <c r="G30" s="77">
        <f t="shared" si="1"/>
        <v>0</v>
      </c>
      <c r="H30" s="77">
        <v>6.6044844176569611E-2</v>
      </c>
      <c r="I30" s="77">
        <f t="shared" si="2"/>
        <v>6.6044844176569611E-2</v>
      </c>
      <c r="J30" s="76">
        <f>分析係数表!G33</f>
        <v>0.50451467268623029</v>
      </c>
      <c r="K30" s="78">
        <f t="shared" si="3"/>
        <v>3.33205929423551E-2</v>
      </c>
      <c r="L30" s="79"/>
      <c r="M30" s="80"/>
      <c r="N30" s="81">
        <f>分析係数表!H33</f>
        <v>8.6255728925279361E-4</v>
      </c>
      <c r="O30" s="82">
        <f t="shared" si="4"/>
        <v>5.9328386173496629E-3</v>
      </c>
      <c r="P30" s="76">
        <f>分析係数表!C33</f>
        <v>1</v>
      </c>
      <c r="Q30" s="82">
        <f t="shared" si="5"/>
        <v>5.9328386173496629E-3</v>
      </c>
      <c r="R30" s="83">
        <v>2.1745218151154655E-2</v>
      </c>
      <c r="S30" s="84">
        <f t="shared" si="6"/>
        <v>8.7790062327724266E-2</v>
      </c>
      <c r="T30" s="85">
        <f>分析係数表!F33</f>
        <v>0.64446952595936791</v>
      </c>
      <c r="U30" s="86">
        <f t="shared" si="7"/>
        <v>5.6578019852291821E-2</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投入係数表!O31</f>
        <v>4.7619047619047616E-2</v>
      </c>
      <c r="E31" s="77">
        <f t="shared" si="0"/>
        <v>4.7619047619047619</v>
      </c>
      <c r="F31" s="76">
        <f>分析係数表!C34</f>
        <v>0.2053323853537149</v>
      </c>
      <c r="G31" s="77">
        <f t="shared" si="1"/>
        <v>0.97777326358911854</v>
      </c>
      <c r="H31" s="77">
        <v>1.0129950319270349</v>
      </c>
      <c r="I31" s="77">
        <f t="shared" si="2"/>
        <v>1.0129950319270349</v>
      </c>
      <c r="J31" s="76">
        <f>分析係数表!G34</f>
        <v>0.42520016856300041</v>
      </c>
      <c r="K31" s="78">
        <f t="shared" si="3"/>
        <v>0.43072565832885723</v>
      </c>
      <c r="L31" s="79"/>
      <c r="M31" s="80"/>
      <c r="N31" s="81">
        <f>分析係数表!H34</f>
        <v>0.14534734023379164</v>
      </c>
      <c r="O31" s="82">
        <f t="shared" si="4"/>
        <v>0.99972758193847311</v>
      </c>
      <c r="P31" s="76">
        <f>分析係数表!C34</f>
        <v>0.2053323853537149</v>
      </c>
      <c r="Q31" s="82">
        <f t="shared" si="5"/>
        <v>0.20527644910332815</v>
      </c>
      <c r="R31" s="83">
        <v>0.21811844884382392</v>
      </c>
      <c r="S31" s="84">
        <f t="shared" si="6"/>
        <v>1.2311134807708588</v>
      </c>
      <c r="T31" s="85">
        <f>分析係数表!F34</f>
        <v>0.70143278550358201</v>
      </c>
      <c r="U31" s="86">
        <f t="shared" si="7"/>
        <v>0.863543358088114</v>
      </c>
      <c r="V31" s="87">
        <f>分析係数表!D34</f>
        <v>0.41908975979772439</v>
      </c>
      <c r="W31" s="167">
        <f t="shared" si="8"/>
        <v>1</v>
      </c>
      <c r="X31" s="76">
        <f>分析係数表!E34</f>
        <v>0.33775811209439527</v>
      </c>
      <c r="Y31" s="166">
        <f t="shared" si="9"/>
        <v>0</v>
      </c>
    </row>
    <row r="32" spans="1:25" x14ac:dyDescent="0.2">
      <c r="A32" s="6" t="s">
        <v>20</v>
      </c>
      <c r="B32" s="5" t="s">
        <v>37</v>
      </c>
      <c r="C32" s="90"/>
      <c r="D32" s="76">
        <f>投入係数表!O32</f>
        <v>0</v>
      </c>
      <c r="E32" s="77">
        <f t="shared" si="0"/>
        <v>0</v>
      </c>
      <c r="F32" s="76">
        <f>分析係数表!C35</f>
        <v>4.5295002507103499E-2</v>
      </c>
      <c r="G32" s="77">
        <f t="shared" si="1"/>
        <v>0</v>
      </c>
      <c r="H32" s="77">
        <v>6.1268726886472037E-3</v>
      </c>
      <c r="I32" s="77">
        <f t="shared" si="2"/>
        <v>6.1268726886472037E-3</v>
      </c>
      <c r="J32" s="76">
        <f>分析係数表!G35</f>
        <v>0.3217993079584775</v>
      </c>
      <c r="K32" s="78">
        <f t="shared" si="3"/>
        <v>1.9716233911563665E-3</v>
      </c>
      <c r="L32" s="79"/>
      <c r="M32" s="80"/>
      <c r="N32" s="81">
        <f>分析係数表!H35</f>
        <v>5.6027601833256092E-2</v>
      </c>
      <c r="O32" s="82">
        <f t="shared" si="4"/>
        <v>0.38536886063739906</v>
      </c>
      <c r="P32" s="76">
        <f>分析係数表!C35</f>
        <v>4.5295002507103499E-2</v>
      </c>
      <c r="Q32" s="82">
        <f t="shared" si="5"/>
        <v>1.7455283508730608E-2</v>
      </c>
      <c r="R32" s="83">
        <v>2.2361993043673315E-2</v>
      </c>
      <c r="S32" s="84">
        <f t="shared" si="6"/>
        <v>2.8488865732320519E-2</v>
      </c>
      <c r="T32" s="85">
        <f>分析係数表!F35</f>
        <v>0.66089965397923878</v>
      </c>
      <c r="U32" s="86">
        <f t="shared" si="7"/>
        <v>1.8828281504751625E-2</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投入係数表!O33</f>
        <v>0</v>
      </c>
      <c r="E33" s="77">
        <f t="shared" si="0"/>
        <v>0</v>
      </c>
      <c r="F33" s="76">
        <f>分析係数表!C36</f>
        <v>0.81690507152145642</v>
      </c>
      <c r="G33" s="77">
        <f t="shared" si="1"/>
        <v>0</v>
      </c>
      <c r="H33" s="77">
        <v>4.1408529154643027E-2</v>
      </c>
      <c r="I33" s="77">
        <f t="shared" si="2"/>
        <v>4.1408529154643027E-2</v>
      </c>
      <c r="J33" s="76">
        <f>分析係数表!G36</f>
        <v>2.4669743752984245E-3</v>
      </c>
      <c r="K33" s="78">
        <f t="shared" si="3"/>
        <v>1.0215378034330208E-4</v>
      </c>
      <c r="L33" s="79"/>
      <c r="M33" s="80"/>
      <c r="N33" s="81">
        <f>分析係数表!H36</f>
        <v>0.1886168185797415</v>
      </c>
      <c r="O33" s="82">
        <f t="shared" si="4"/>
        <v>1.2973435609371629</v>
      </c>
      <c r="P33" s="76">
        <f>分析係数表!C36</f>
        <v>0.81690507152145642</v>
      </c>
      <c r="Q33" s="82">
        <f t="shared" si="5"/>
        <v>1.0598065344352741</v>
      </c>
      <c r="R33" s="83">
        <v>1.0827155662809849</v>
      </c>
      <c r="S33" s="84">
        <f t="shared" si="6"/>
        <v>1.124124095435628</v>
      </c>
      <c r="T33" s="85">
        <f>分析係数表!F36</f>
        <v>0.90092312589527301</v>
      </c>
      <c r="U33" s="86">
        <f t="shared" si="7"/>
        <v>1.0127493939540622</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投入係数表!O34</f>
        <v>2.3809523809523808E-2</v>
      </c>
      <c r="E34" s="77">
        <f t="shared" si="0"/>
        <v>2.3809523809523809</v>
      </c>
      <c r="F34" s="76">
        <f>分析係数表!C37</f>
        <v>0.29905561385099688</v>
      </c>
      <c r="G34" s="77">
        <f t="shared" si="1"/>
        <v>0.7120371758357068</v>
      </c>
      <c r="H34" s="77">
        <v>0.79471645254599355</v>
      </c>
      <c r="I34" s="77">
        <f t="shared" si="2"/>
        <v>0.79471645254599355</v>
      </c>
      <c r="J34" s="76">
        <f>分析係数表!G37</f>
        <v>0.52083333333333337</v>
      </c>
      <c r="K34" s="78">
        <f t="shared" si="3"/>
        <v>0.41391481903437166</v>
      </c>
      <c r="L34" s="79"/>
      <c r="M34" s="80"/>
      <c r="N34" s="81">
        <f>分析係数表!H37</f>
        <v>4.2677274833925534E-2</v>
      </c>
      <c r="O34" s="82">
        <f t="shared" si="4"/>
        <v>0.29354268681364376</v>
      </c>
      <c r="P34" s="76">
        <f>分析係数表!C37</f>
        <v>0.29905561385099688</v>
      </c>
      <c r="Q34" s="82">
        <f t="shared" si="5"/>
        <v>8.7785588396525158E-2</v>
      </c>
      <c r="R34" s="83">
        <v>0.10307156849429466</v>
      </c>
      <c r="S34" s="84">
        <f t="shared" si="6"/>
        <v>0.89778802104028821</v>
      </c>
      <c r="T34" s="85">
        <f>分析係数表!F37</f>
        <v>0.73171768707482998</v>
      </c>
      <c r="U34" s="86">
        <f t="shared" si="7"/>
        <v>0.65692737423908854</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投入係数表!O35</f>
        <v>0</v>
      </c>
      <c r="E35" s="77">
        <f t="shared" si="0"/>
        <v>0</v>
      </c>
      <c r="F35" s="76">
        <f>分析係数表!C38</f>
        <v>4.4463264874020636E-3</v>
      </c>
      <c r="G35" s="77">
        <f t="shared" si="1"/>
        <v>0</v>
      </c>
      <c r="H35" s="77">
        <v>3.6845931005421968E-4</v>
      </c>
      <c r="I35" s="77">
        <f t="shared" si="2"/>
        <v>3.6845931005421968E-4</v>
      </c>
      <c r="J35" s="76">
        <f>分析係数表!G38</f>
        <v>0.34146341463414637</v>
      </c>
      <c r="K35" s="78">
        <f t="shared" si="3"/>
        <v>1.258153741648555E-4</v>
      </c>
      <c r="L35" s="79"/>
      <c r="M35" s="80"/>
      <c r="N35" s="81">
        <f>分析係数表!H38</f>
        <v>3.8918069931510375E-2</v>
      </c>
      <c r="O35" s="82">
        <f t="shared" si="4"/>
        <v>0.26768613642161243</v>
      </c>
      <c r="P35" s="76">
        <f>分析係数表!C38</f>
        <v>4.4463264874020636E-3</v>
      </c>
      <c r="Q35" s="82">
        <f t="shared" si="5"/>
        <v>1.1902199586817377E-3</v>
      </c>
      <c r="R35" s="83">
        <v>1.3331929077815394E-3</v>
      </c>
      <c r="S35" s="84">
        <f t="shared" si="6"/>
        <v>1.7016522178357591E-3</v>
      </c>
      <c r="T35" s="85">
        <f>分析係数表!F38</f>
        <v>0.56097560975609762</v>
      </c>
      <c r="U35" s="86">
        <f t="shared" si="7"/>
        <v>9.5458539049323083E-4</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投入係数表!O36</f>
        <v>0</v>
      </c>
      <c r="E36" s="77">
        <f t="shared" si="0"/>
        <v>0</v>
      </c>
      <c r="F36" s="76">
        <f>分析係数表!C39</f>
        <v>1</v>
      </c>
      <c r="G36" s="77">
        <f t="shared" si="1"/>
        <v>0</v>
      </c>
      <c r="H36" s="77">
        <v>4.2810782295305076E-4</v>
      </c>
      <c r="I36" s="77">
        <f t="shared" si="2"/>
        <v>4.2810782295305076E-4</v>
      </c>
      <c r="J36" s="76">
        <f>分析係数表!G39</f>
        <v>0.35427190863167141</v>
      </c>
      <c r="K36" s="78">
        <f t="shared" si="3"/>
        <v>1.5166657553772697E-4</v>
      </c>
      <c r="L36" s="79"/>
      <c r="M36" s="80"/>
      <c r="N36" s="81">
        <f>分析係数表!H39</f>
        <v>3.437355167619342E-3</v>
      </c>
      <c r="O36" s="82">
        <f t="shared" si="4"/>
        <v>2.3642804639288958E-2</v>
      </c>
      <c r="P36" s="76">
        <f>分析係数表!C39</f>
        <v>1</v>
      </c>
      <c r="Q36" s="82">
        <f t="shared" si="5"/>
        <v>2.3642804639288958E-2</v>
      </c>
      <c r="R36" s="83">
        <v>2.5243242449679092E-2</v>
      </c>
      <c r="S36" s="84">
        <f t="shared" si="6"/>
        <v>2.5671350272632142E-2</v>
      </c>
      <c r="T36" s="85">
        <f>分析係数表!F39</f>
        <v>0.7050296507797057</v>
      </c>
      <c r="U36" s="86">
        <f t="shared" si="7"/>
        <v>1.8099063117757341E-2</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投入係数表!O37</f>
        <v>0</v>
      </c>
      <c r="E37" s="77">
        <f t="shared" si="0"/>
        <v>0</v>
      </c>
      <c r="F37" s="76">
        <f>分析係数表!C40</f>
        <v>0.83920615633859863</v>
      </c>
      <c r="G37" s="77">
        <f t="shared" si="1"/>
        <v>0</v>
      </c>
      <c r="H37" s="77">
        <v>5.0584081266580696E-4</v>
      </c>
      <c r="I37" s="77">
        <f t="shared" si="2"/>
        <v>5.0584081266580696E-4</v>
      </c>
      <c r="J37" s="76">
        <f>分析係数表!G40</f>
        <v>0.51760656605771782</v>
      </c>
      <c r="K37" s="78">
        <f t="shared" si="3"/>
        <v>2.6182652601579369E-4</v>
      </c>
      <c r="L37" s="79"/>
      <c r="M37" s="80"/>
      <c r="N37" s="81">
        <f>分析係数表!H40</f>
        <v>3.2622689118904168E-2</v>
      </c>
      <c r="O37" s="82">
        <f t="shared" si="4"/>
        <v>0.22438526949797086</v>
      </c>
      <c r="P37" s="76">
        <f>分析係数表!C40</f>
        <v>0.83920615633859863</v>
      </c>
      <c r="Q37" s="82">
        <f t="shared" si="5"/>
        <v>0.18830549955439271</v>
      </c>
      <c r="R37" s="83">
        <v>0.18840585925282954</v>
      </c>
      <c r="S37" s="84">
        <f t="shared" si="6"/>
        <v>0.18891170006549535</v>
      </c>
      <c r="T37" s="85">
        <f>分析係数表!F40</f>
        <v>0.71604447974583008</v>
      </c>
      <c r="U37" s="86">
        <f t="shared" si="7"/>
        <v>0.13526917999129792</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投入係数表!O38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0.32010763584655272</v>
      </c>
      <c r="P38" s="76">
        <f>分析係数表!C41</f>
        <v>0.78804261408809029</v>
      </c>
      <c r="Q38" s="82">
        <f t="shared" si="5"/>
        <v>0.25225845814207587</v>
      </c>
      <c r="R38" s="83">
        <v>0.25647143239210063</v>
      </c>
      <c r="S38" s="84">
        <f t="shared" si="6"/>
        <v>0.25647143239210063</v>
      </c>
      <c r="T38" s="85">
        <f>分析係数表!F41</f>
        <v>0.55067630164906434</v>
      </c>
      <c r="U38" s="86">
        <f t="shared" si="7"/>
        <v>0.14123273986832002</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投入係数表!O39</f>
        <v>0</v>
      </c>
      <c r="E39" s="77">
        <f>$C$17*D39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7.5444455253461384E-2</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投入係数表!O40</f>
        <v>0</v>
      </c>
      <c r="E40" s="77">
        <f>$C$17*D40</f>
        <v>0</v>
      </c>
      <c r="F40" s="76">
        <f>分析係数表!C43</f>
        <v>0.20173745173745172</v>
      </c>
      <c r="G40" s="77">
        <f>E40*F40</f>
        <v>0</v>
      </c>
      <c r="H40" s="77">
        <v>0.10297335877357397</v>
      </c>
      <c r="I40" s="77">
        <f>C40+H40</f>
        <v>0.10297335877357397</v>
      </c>
      <c r="J40" s="76">
        <f>分析係数表!G43</f>
        <v>0.40060929169840059</v>
      </c>
      <c r="K40" s="78">
        <f>I40*J40</f>
        <v>4.1252084322086754E-2</v>
      </c>
      <c r="L40" s="79"/>
      <c r="M40" s="80"/>
      <c r="N40" s="81">
        <f>分析係数表!H43</f>
        <v>3.0614346773778257E-2</v>
      </c>
      <c r="O40" s="82">
        <f t="shared" si="4"/>
        <v>0.2105714960008582</v>
      </c>
      <c r="P40" s="76">
        <f>分析係数表!C43</f>
        <v>0.20173745173745172</v>
      </c>
      <c r="Q40" s="82">
        <f>O40*P40</f>
        <v>4.2480157011756142E-2</v>
      </c>
      <c r="R40" s="83">
        <v>6.8744918225975254E-2</v>
      </c>
      <c r="S40" s="84">
        <f>I40+R40</f>
        <v>0.17171827699954922</v>
      </c>
      <c r="T40" s="85">
        <f>分析係数表!F43</f>
        <v>0.64280274181264285</v>
      </c>
      <c r="U40" s="86">
        <f>S40*T40</f>
        <v>0.11038097927465312</v>
      </c>
      <c r="V40" s="87">
        <f>分析係数表!D43</f>
        <v>0.46991622239146991</v>
      </c>
      <c r="W40" s="167">
        <f>ROUND(S40*V40,0)</f>
        <v>0</v>
      </c>
      <c r="X40" s="76">
        <f>分析係数表!E43</f>
        <v>0.30083777608530082</v>
      </c>
      <c r="Y40" s="166">
        <f>ROUND(S40*X40,0)</f>
        <v>0</v>
      </c>
    </row>
    <row r="41" spans="1:25" x14ac:dyDescent="0.2">
      <c r="A41" s="6" t="s">
        <v>340</v>
      </c>
      <c r="B41" s="5" t="s">
        <v>42</v>
      </c>
      <c r="C41" s="90"/>
      <c r="D41" s="76">
        <f>投入係数表!O41</f>
        <v>0</v>
      </c>
      <c r="E41" s="77">
        <f>$C$17*D41</f>
        <v>0</v>
      </c>
      <c r="F41" s="76">
        <f>分析係数表!C44</f>
        <v>0.27638971906754328</v>
      </c>
      <c r="G41" s="77">
        <f>E41*F41</f>
        <v>0</v>
      </c>
      <c r="H41" s="77">
        <v>4.6687647798029886E-4</v>
      </c>
      <c r="I41" s="77">
        <f>C41+H41</f>
        <v>4.6687647798029886E-4</v>
      </c>
      <c r="J41" s="76">
        <f>分析係数表!G44</f>
        <v>0.27192982456140352</v>
      </c>
      <c r="K41" s="78">
        <f>I41*J41</f>
        <v>1.2695763874902866E-4</v>
      </c>
      <c r="L41" s="79"/>
      <c r="M41" s="80"/>
      <c r="N41" s="81">
        <f>分析係数表!H44</f>
        <v>9.8074051186981828E-2</v>
      </c>
      <c r="O41" s="82">
        <f t="shared" si="4"/>
        <v>0.67457260577566769</v>
      </c>
      <c r="P41" s="76">
        <f>分析係数表!C44</f>
        <v>0.27638971906754328</v>
      </c>
      <c r="Q41" s="82">
        <f>O41*P41</f>
        <v>0.1864449330009974</v>
      </c>
      <c r="R41" s="83">
        <v>0.18849102264370912</v>
      </c>
      <c r="S41" s="84">
        <f>I41+R41</f>
        <v>0.18895789912168942</v>
      </c>
      <c r="T41" s="85">
        <f>分析係数表!F44</f>
        <v>0.48268106162843005</v>
      </c>
      <c r="U41" s="86">
        <f>S41*T41</f>
        <v>9.1206399351134837E-2</v>
      </c>
      <c r="V41" s="87">
        <f>分析係数表!D44</f>
        <v>0.23571749887539362</v>
      </c>
      <c r="W41" s="167">
        <f>ROUND(S41*V41,0)</f>
        <v>0</v>
      </c>
      <c r="X41" s="76">
        <f>分析係数表!E44</f>
        <v>0.16711650922177237</v>
      </c>
      <c r="Y41" s="166">
        <f>ROUND(S41*X41,0)</f>
        <v>0</v>
      </c>
    </row>
    <row r="42" spans="1:25" x14ac:dyDescent="0.2">
      <c r="A42" s="6" t="s">
        <v>341</v>
      </c>
      <c r="B42" s="5" t="s">
        <v>278</v>
      </c>
      <c r="C42" s="90"/>
      <c r="D42" s="76">
        <f>投入係数表!O42</f>
        <v>0</v>
      </c>
      <c r="E42" s="77">
        <f>$C$17*D42</f>
        <v>0</v>
      </c>
      <c r="F42" s="76">
        <f>分析係数表!C45</f>
        <v>1</v>
      </c>
      <c r="G42" s="77">
        <f>E42*F42</f>
        <v>0</v>
      </c>
      <c r="H42" s="77">
        <v>2.1552260537132297E-3</v>
      </c>
      <c r="I42" s="77">
        <f>C42+H42</f>
        <v>2.1552260537132297E-3</v>
      </c>
      <c r="J42" s="76">
        <f>分析係数表!G45</f>
        <v>0</v>
      </c>
      <c r="K42" s="78">
        <f>I42*J42</f>
        <v>0</v>
      </c>
      <c r="L42" s="79"/>
      <c r="M42" s="80"/>
      <c r="N42" s="81">
        <f>分析係数表!H45</f>
        <v>0</v>
      </c>
      <c r="O42" s="82">
        <f t="shared" si="4"/>
        <v>0</v>
      </c>
      <c r="P42" s="76">
        <f>分析係数表!C45</f>
        <v>1</v>
      </c>
      <c r="Q42" s="82">
        <f>O42*P42</f>
        <v>0</v>
      </c>
      <c r="R42" s="83">
        <v>1.2290932483136497E-3</v>
      </c>
      <c r="S42" s="84">
        <f>I42+R42</f>
        <v>3.3843193020268794E-3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投入係数表!O43</f>
        <v>0</v>
      </c>
      <c r="E43" s="77">
        <f>$C$17*D43</f>
        <v>0</v>
      </c>
      <c r="F43" s="76">
        <f>分析係数表!C46</f>
        <v>5.367793240556662E-2</v>
      </c>
      <c r="G43" s="77">
        <f>E43*F43</f>
        <v>0</v>
      </c>
      <c r="H43" s="77">
        <v>2.2016973751871182E-3</v>
      </c>
      <c r="I43" s="77">
        <f>C43+H43</f>
        <v>2.2016973751871182E-3</v>
      </c>
      <c r="J43" s="76">
        <f>分析係数表!G46</f>
        <v>9.2592592592592587E-3</v>
      </c>
      <c r="K43" s="78">
        <f>I43*J43</f>
        <v>2.0386086807288131E-5</v>
      </c>
      <c r="L43" s="79"/>
      <c r="M43" s="80"/>
      <c r="N43" s="81">
        <f>分析係数表!H46</f>
        <v>2.0456769143622225E-2</v>
      </c>
      <c r="O43" s="82">
        <f t="shared" si="4"/>
        <v>0.14070568004430767</v>
      </c>
      <c r="P43" s="76">
        <f>分析係数表!C46</f>
        <v>5.367793240556662E-2</v>
      </c>
      <c r="Q43" s="82">
        <f>O43*P43</f>
        <v>7.5527899824976309E-3</v>
      </c>
      <c r="R43" s="83">
        <v>8.2308230248635417E-3</v>
      </c>
      <c r="S43" s="84">
        <f>I43+R43</f>
        <v>1.043252040005066E-2</v>
      </c>
      <c r="T43" s="85">
        <f>分析係数表!F46</f>
        <v>0.30555555555555558</v>
      </c>
      <c r="U43" s="86">
        <f>S43*T43</f>
        <v>3.1877145666821464E-3</v>
      </c>
      <c r="V43" s="87">
        <f>分析係数表!D46</f>
        <v>2.7777777777777776E-2</v>
      </c>
      <c r="W43" s="167">
        <f>ROUND(S43*V43,0)</f>
        <v>0</v>
      </c>
      <c r="X43" s="76">
        <f>分析係数表!E46</f>
        <v>8.3333333333333329E-2</v>
      </c>
      <c r="Y43" s="166">
        <f>ROUND(S43*X43,0)</f>
        <v>0</v>
      </c>
    </row>
    <row r="44" spans="1:25" x14ac:dyDescent="0.2">
      <c r="A44" s="192">
        <v>40</v>
      </c>
      <c r="B44" s="14" t="s">
        <v>150</v>
      </c>
      <c r="C44" s="197">
        <f>SUM(C5:C43)</f>
        <v>100</v>
      </c>
      <c r="D44" s="92">
        <f>投入係数表!O44</f>
        <v>0.7857142857142857</v>
      </c>
      <c r="E44" s="91">
        <f>SUM(E5:E43)</f>
        <v>78.571428571428555</v>
      </c>
      <c r="F44" s="92">
        <f>分析係数表!C47</f>
        <v>0.43100924499229587</v>
      </c>
      <c r="G44" s="91">
        <f>SUM(G5:G43)</f>
        <v>7.2204354901851868</v>
      </c>
      <c r="H44" s="91">
        <f>SUM(H5:H43)</f>
        <v>8.225427264286191</v>
      </c>
      <c r="I44" s="91">
        <f>SUM(I5:I43)</f>
        <v>108.22542726428617</v>
      </c>
      <c r="J44" s="92">
        <f>分析係数表!G47</f>
        <v>0.27411589384994556</v>
      </c>
      <c r="K44" s="93">
        <f>SUM(K5:K43)</f>
        <v>10.970010532058664</v>
      </c>
      <c r="L44" s="94">
        <f>最終需要_まとめ!$L$33</f>
        <v>0.627</v>
      </c>
      <c r="M44" s="91">
        <f>K44*L44</f>
        <v>6.8781966036007827</v>
      </c>
      <c r="N44" s="95">
        <f>分析係数表!H47</f>
        <v>1</v>
      </c>
      <c r="O44" s="96">
        <f>SUM(O5:O43)</f>
        <v>6.8781966036007818</v>
      </c>
      <c r="P44" s="92">
        <f>分析係数表!C47</f>
        <v>0.43100924499229587</v>
      </c>
      <c r="Q44" s="96">
        <f>SUM(Q5:Q43)</f>
        <v>2.7664167033590044</v>
      </c>
      <c r="R44" s="91">
        <f>SUM(R5:R43)</f>
        <v>3.0030264970072937</v>
      </c>
      <c r="S44" s="97">
        <f>SUM(S5:S43)</f>
        <v>111.22845376129348</v>
      </c>
      <c r="T44" s="98">
        <f>分析係数表!F47</f>
        <v>0.60561987734280964</v>
      </c>
      <c r="U44" s="99">
        <f>SUM(U5:U43)</f>
        <v>26.878100479930353</v>
      </c>
      <c r="V44" s="100">
        <f>分析係数表!D47</f>
        <v>0.12179744368659369</v>
      </c>
      <c r="W44" s="164">
        <f>SUM(W5:W43)</f>
        <v>1</v>
      </c>
      <c r="X44" s="92">
        <f>分析係数表!E47</f>
        <v>9.5847423625838257E-2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299</v>
      </c>
      <c r="S2" s="3" t="s">
        <v>152</v>
      </c>
      <c r="U2" s="64" t="s">
        <v>209</v>
      </c>
      <c r="W2" s="3" t="s">
        <v>130</v>
      </c>
      <c r="Y2" s="3" t="s">
        <v>153</v>
      </c>
    </row>
    <row r="3" spans="1:25" ht="44" x14ac:dyDescent="0.2">
      <c r="B3" s="65"/>
      <c r="C3" s="66" t="s">
        <v>227</v>
      </c>
      <c r="D3" s="66" t="s">
        <v>238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投入係数表!P5</f>
        <v>0</v>
      </c>
      <c r="E5" s="77">
        <f t="shared" ref="E5:E38" si="0">$C$18*D5</f>
        <v>0</v>
      </c>
      <c r="F5" s="76">
        <f>分析係数表!C8</f>
        <v>0.30496453900709219</v>
      </c>
      <c r="G5" s="77">
        <f t="shared" ref="G5:G38" si="1">E5*F5</f>
        <v>0</v>
      </c>
      <c r="H5" s="77">
        <f t="array" ref="H5:H43">MMULT(逆行列係数!C5:AO43,'14'!G5:G43)</f>
        <v>2.2925651877799642E-4</v>
      </c>
      <c r="I5" s="77">
        <f t="shared" ref="I5:I38" si="2">C5+H5</f>
        <v>2.2925651877799642E-4</v>
      </c>
      <c r="J5" s="76">
        <f>分析係数表!G8</f>
        <v>0.12049861495844875</v>
      </c>
      <c r="K5" s="78">
        <f t="shared" ref="K5:K38" si="3">I5*J5</f>
        <v>2.7625092982944167E-5</v>
      </c>
      <c r="L5" s="79" t="s">
        <v>183</v>
      </c>
      <c r="M5" s="80" t="s">
        <v>183</v>
      </c>
      <c r="N5" s="81">
        <f>分析係数表!H8</f>
        <v>1.0415057417992687E-2</v>
      </c>
      <c r="O5" s="82">
        <f t="shared" ref="O5:O43" si="4">$M$44*N5</f>
        <v>0.20007353467843472</v>
      </c>
      <c r="P5" s="76">
        <f>分析係数表!C8</f>
        <v>0.30496453900709219</v>
      </c>
      <c r="Q5" s="82">
        <f t="shared" ref="Q5:Q38" si="5">O5*P5</f>
        <v>6.101533327072832E-2</v>
      </c>
      <c r="R5" s="83">
        <f t="array" ref="R5:R43">MMULT(逆行列係数!C5:AO43,'14'!Q5:Q43)</f>
        <v>6.8492145487618797E-2</v>
      </c>
      <c r="S5" s="84">
        <f t="shared" ref="S5:S38" si="6">I5+R5</f>
        <v>6.8721402006396787E-2</v>
      </c>
      <c r="T5" s="85">
        <f>分析係数表!F8</f>
        <v>0.45429362880886426</v>
      </c>
      <c r="U5" s="86">
        <f t="shared" ref="U5:U38" si="7">S5*T5</f>
        <v>3.121969509431876E-2</v>
      </c>
      <c r="V5" s="87">
        <f>分析係数表!D8</f>
        <v>0.67451523545706371</v>
      </c>
      <c r="W5" s="88">
        <f t="shared" ref="W5:W38" si="8">ROUND(S5*V5,0)</f>
        <v>0</v>
      </c>
      <c r="X5" s="76">
        <f>分析係数表!E8</f>
        <v>0.3476454293628809</v>
      </c>
      <c r="Y5" s="89">
        <f t="shared" ref="Y5:Y38" si="9">ROUND(S5*X5,0)</f>
        <v>0</v>
      </c>
    </row>
    <row r="6" spans="1:25" x14ac:dyDescent="0.2">
      <c r="A6" s="6" t="s">
        <v>219</v>
      </c>
      <c r="B6" s="5" t="s">
        <v>265</v>
      </c>
      <c r="C6" s="90"/>
      <c r="D6" s="76">
        <f>投入係数表!P6</f>
        <v>0</v>
      </c>
      <c r="E6" s="77">
        <f t="shared" si="0"/>
        <v>0</v>
      </c>
      <c r="F6" s="76">
        <f>分析係数表!C9</f>
        <v>0.30769230769230771</v>
      </c>
      <c r="G6" s="77">
        <f t="shared" si="1"/>
        <v>0</v>
      </c>
      <c r="H6" s="77">
        <v>3.4523716463729596E-4</v>
      </c>
      <c r="I6" s="77">
        <f t="shared" si="2"/>
        <v>3.4523716463729596E-4</v>
      </c>
      <c r="J6" s="76">
        <f>分析係数表!G9</f>
        <v>0.27272727272727271</v>
      </c>
      <c r="K6" s="78">
        <f t="shared" si="3"/>
        <v>9.4155590355626169E-5</v>
      </c>
      <c r="L6" s="79"/>
      <c r="M6" s="80"/>
      <c r="N6" s="81">
        <f>分析係数表!H9</f>
        <v>5.5358154384880782E-4</v>
      </c>
      <c r="O6" s="82">
        <f t="shared" si="4"/>
        <v>1.0634316429138063E-2</v>
      </c>
      <c r="P6" s="76">
        <f>分析係数表!C9</f>
        <v>0.30769230769230771</v>
      </c>
      <c r="Q6" s="82">
        <f t="shared" si="5"/>
        <v>3.2720973628117119E-3</v>
      </c>
      <c r="R6" s="83">
        <v>3.6495341580038343E-3</v>
      </c>
      <c r="S6" s="84">
        <f t="shared" si="6"/>
        <v>3.9947713226411302E-3</v>
      </c>
      <c r="T6" s="85">
        <f>分析係数表!F9</f>
        <v>0.77272727272727271</v>
      </c>
      <c r="U6" s="86">
        <f t="shared" si="7"/>
        <v>3.0868687493136007E-3</v>
      </c>
      <c r="V6" s="87">
        <f>分析係数表!D9</f>
        <v>0.36363636363636365</v>
      </c>
      <c r="W6" s="88">
        <f t="shared" si="8"/>
        <v>0</v>
      </c>
      <c r="X6" s="76">
        <f>分析係数表!E9</f>
        <v>0</v>
      </c>
      <c r="Y6" s="89">
        <f t="shared" si="9"/>
        <v>0</v>
      </c>
    </row>
    <row r="7" spans="1:25" x14ac:dyDescent="0.2">
      <c r="A7" s="6" t="s">
        <v>220</v>
      </c>
      <c r="B7" s="5" t="s">
        <v>266</v>
      </c>
      <c r="C7" s="90"/>
      <c r="D7" s="76">
        <f>投入係数表!P7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2.0526703805080451E-2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投入係数表!P8</f>
        <v>0</v>
      </c>
      <c r="E8" s="77">
        <f t="shared" si="0"/>
        <v>0</v>
      </c>
      <c r="F8" s="76">
        <f>分析係数表!C11</f>
        <v>7.2833211944645093E-4</v>
      </c>
      <c r="G8" s="77">
        <f t="shared" si="1"/>
        <v>0</v>
      </c>
      <c r="H8" s="77">
        <v>7.5593216195278621E-4</v>
      </c>
      <c r="I8" s="77">
        <f t="shared" si="2"/>
        <v>7.5593216195278621E-4</v>
      </c>
      <c r="J8" s="76">
        <f>分析係数表!G11</f>
        <v>0.75</v>
      </c>
      <c r="K8" s="78">
        <f t="shared" si="3"/>
        <v>5.6694912146458966E-4</v>
      </c>
      <c r="L8" s="79"/>
      <c r="M8" s="80"/>
      <c r="N8" s="81">
        <f>分析係数表!H11</f>
        <v>-1.2873989391832741E-5</v>
      </c>
      <c r="O8" s="82">
        <f t="shared" si="4"/>
        <v>-2.4730968439855961E-4</v>
      </c>
      <c r="P8" s="76">
        <f>分析係数表!C11</f>
        <v>7.2833211944645093E-4</v>
      </c>
      <c r="Q8" s="82">
        <f t="shared" si="5"/>
        <v>-1.8012358659763581E-7</v>
      </c>
      <c r="R8" s="83">
        <v>4.3488014342874518E-4</v>
      </c>
      <c r="S8" s="84">
        <f t="shared" si="6"/>
        <v>1.1908123053815313E-3</v>
      </c>
      <c r="T8" s="85">
        <f>分析係数表!F11</f>
        <v>1</v>
      </c>
      <c r="U8" s="86">
        <f t="shared" si="7"/>
        <v>1.1908123053815313E-3</v>
      </c>
      <c r="V8" s="87">
        <f>分析係数表!D11</f>
        <v>0</v>
      </c>
      <c r="W8" s="88">
        <f t="shared" si="8"/>
        <v>0</v>
      </c>
      <c r="X8" s="76">
        <f>分析係数表!E11</f>
        <v>0</v>
      </c>
      <c r="Y8" s="89">
        <f t="shared" si="9"/>
        <v>0</v>
      </c>
    </row>
    <row r="9" spans="1:25" x14ac:dyDescent="0.2">
      <c r="A9" s="6" t="s">
        <v>222</v>
      </c>
      <c r="B9" s="5" t="s">
        <v>190</v>
      </c>
      <c r="C9" s="90"/>
      <c r="D9" s="76">
        <f>投入係数表!P9</f>
        <v>0</v>
      </c>
      <c r="E9" s="77">
        <f t="shared" si="0"/>
        <v>0</v>
      </c>
      <c r="F9" s="76">
        <f>分析係数表!C12</f>
        <v>4.5760430686406783E-3</v>
      </c>
      <c r="G9" s="77">
        <f t="shared" si="1"/>
        <v>0</v>
      </c>
      <c r="H9" s="77">
        <v>1.5729042791911793E-6</v>
      </c>
      <c r="I9" s="77">
        <f t="shared" si="2"/>
        <v>1.5729042791911793E-6</v>
      </c>
      <c r="J9" s="76">
        <f>分析係数表!G12</f>
        <v>0.12408759124087591</v>
      </c>
      <c r="K9" s="78">
        <f t="shared" si="3"/>
        <v>1.9517790325729962E-7</v>
      </c>
      <c r="L9" s="79"/>
      <c r="M9" s="80"/>
      <c r="N9" s="81">
        <f>分析係数表!H12</f>
        <v>8.1814202585097071E-2</v>
      </c>
      <c r="O9" s="82">
        <f t="shared" si="4"/>
        <v>1.5716530443528465</v>
      </c>
      <c r="P9" s="76">
        <f>分析係数表!C12</f>
        <v>4.5760430686406783E-3</v>
      </c>
      <c r="Q9" s="82">
        <f t="shared" si="5"/>
        <v>7.191952019918864E-3</v>
      </c>
      <c r="R9" s="83">
        <v>7.6717436432500721E-3</v>
      </c>
      <c r="S9" s="84">
        <f t="shared" si="6"/>
        <v>7.6733165475292636E-3</v>
      </c>
      <c r="T9" s="85">
        <f>分析係数表!F12</f>
        <v>0.42153284671532848</v>
      </c>
      <c r="U9" s="86">
        <f t="shared" si="7"/>
        <v>3.2345549680278464E-3</v>
      </c>
      <c r="V9" s="87">
        <f>分析係数表!D12</f>
        <v>4.3795620437956206E-2</v>
      </c>
      <c r="W9" s="88">
        <f t="shared" si="8"/>
        <v>0</v>
      </c>
      <c r="X9" s="76">
        <f>分析係数表!E12</f>
        <v>3.2846715328467155E-2</v>
      </c>
      <c r="Y9" s="89">
        <f t="shared" si="9"/>
        <v>0</v>
      </c>
    </row>
    <row r="10" spans="1:25" x14ac:dyDescent="0.2">
      <c r="A10" s="6" t="s">
        <v>223</v>
      </c>
      <c r="B10" s="5" t="s">
        <v>28</v>
      </c>
      <c r="C10" s="90"/>
      <c r="D10" s="76">
        <f>投入係数表!P10</f>
        <v>9.0009000900090005E-4</v>
      </c>
      <c r="E10" s="77">
        <f t="shared" si="0"/>
        <v>9.0009000900090008E-2</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0.24557851660776972</v>
      </c>
      <c r="P10" s="76">
        <f>分析係数表!C13</f>
        <v>0</v>
      </c>
      <c r="Q10" s="82">
        <f t="shared" si="5"/>
        <v>0</v>
      </c>
      <c r="R10" s="83">
        <v>0</v>
      </c>
      <c r="S10" s="84">
        <f t="shared" si="6"/>
        <v>0</v>
      </c>
      <c r="T10" s="85">
        <f>分析係数表!F13</f>
        <v>1</v>
      </c>
      <c r="U10" s="86">
        <f t="shared" si="7"/>
        <v>0</v>
      </c>
      <c r="V10" s="87">
        <f>分析係数表!D13</f>
        <v>0</v>
      </c>
      <c r="W10" s="88">
        <f t="shared" si="8"/>
        <v>0</v>
      </c>
      <c r="X10" s="76">
        <f>分析係数表!E13</f>
        <v>0</v>
      </c>
      <c r="Y10" s="89">
        <f t="shared" si="9"/>
        <v>0</v>
      </c>
    </row>
    <row r="11" spans="1:25" x14ac:dyDescent="0.2">
      <c r="A11" s="6" t="s">
        <v>224</v>
      </c>
      <c r="B11" s="5" t="s">
        <v>267</v>
      </c>
      <c r="C11" s="90"/>
      <c r="D11" s="76">
        <f>投入係数表!P11</f>
        <v>3.6003600360036002E-3</v>
      </c>
      <c r="E11" s="77">
        <f t="shared" si="0"/>
        <v>0.36003600360036003</v>
      </c>
      <c r="F11" s="76">
        <f>分析係数表!C14</f>
        <v>3.0252100840336138E-2</v>
      </c>
      <c r="G11" s="77">
        <f t="shared" si="1"/>
        <v>1.0891845487069717E-2</v>
      </c>
      <c r="H11" s="77">
        <v>1.2676743252257585E-2</v>
      </c>
      <c r="I11" s="77">
        <f t="shared" si="2"/>
        <v>1.2676743252257585E-2</v>
      </c>
      <c r="J11" s="76">
        <f>分析係数表!G14</f>
        <v>0.20338983050847459</v>
      </c>
      <c r="K11" s="78">
        <f t="shared" si="3"/>
        <v>2.5783206614761194E-3</v>
      </c>
      <c r="L11" s="79"/>
      <c r="M11" s="80"/>
      <c r="N11" s="81">
        <f>分析係数表!H14</f>
        <v>1.0556671301302847E-3</v>
      </c>
      <c r="O11" s="82">
        <f t="shared" si="4"/>
        <v>2.0279394120681887E-2</v>
      </c>
      <c r="P11" s="76">
        <f>分析係数表!C14</f>
        <v>3.0252100840336138E-2</v>
      </c>
      <c r="Q11" s="82">
        <f t="shared" si="5"/>
        <v>6.1349427591978823E-4</v>
      </c>
      <c r="R11" s="83">
        <v>1.6163004909714391E-3</v>
      </c>
      <c r="S11" s="84">
        <f t="shared" si="6"/>
        <v>1.4293043743229025E-2</v>
      </c>
      <c r="T11" s="85">
        <f>分析係数表!F14</f>
        <v>0.40677966101694918</v>
      </c>
      <c r="U11" s="86">
        <f t="shared" si="7"/>
        <v>5.814119488771129E-3</v>
      </c>
      <c r="V11" s="87">
        <f>分析係数表!D14</f>
        <v>0.16949152542372881</v>
      </c>
      <c r="W11" s="88">
        <f t="shared" si="8"/>
        <v>0</v>
      </c>
      <c r="X11" s="76">
        <f>分析係数表!E14</f>
        <v>0.11864406779661017</v>
      </c>
      <c r="Y11" s="89">
        <f t="shared" si="9"/>
        <v>0</v>
      </c>
    </row>
    <row r="12" spans="1:25" x14ac:dyDescent="0.2">
      <c r="A12" s="6" t="s">
        <v>225</v>
      </c>
      <c r="B12" s="5" t="s">
        <v>29</v>
      </c>
      <c r="C12" s="90"/>
      <c r="D12" s="76">
        <f>投入係数表!P12</f>
        <v>9.9009900990099011E-3</v>
      </c>
      <c r="E12" s="77">
        <f t="shared" si="0"/>
        <v>0.99009900990099009</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0.1451707847419545</v>
      </c>
      <c r="P12" s="76">
        <f>分析係数表!C15</f>
        <v>0</v>
      </c>
      <c r="Q12" s="82">
        <f t="shared" si="5"/>
        <v>0</v>
      </c>
      <c r="R12" s="83">
        <v>0</v>
      </c>
      <c r="S12" s="84">
        <f t="shared" si="6"/>
        <v>0</v>
      </c>
      <c r="T12" s="85">
        <f>分析係数表!F15</f>
        <v>0.30219780219780218</v>
      </c>
      <c r="U12" s="86">
        <f t="shared" si="7"/>
        <v>0</v>
      </c>
      <c r="V12" s="87">
        <f>分析係数表!D15</f>
        <v>0.15384615384615385</v>
      </c>
      <c r="W12" s="88">
        <f t="shared" si="8"/>
        <v>0</v>
      </c>
      <c r="X12" s="76">
        <f>分析係数表!E15</f>
        <v>0.11538461538461539</v>
      </c>
      <c r="Y12" s="89">
        <f t="shared" si="9"/>
        <v>0</v>
      </c>
    </row>
    <row r="13" spans="1:25" x14ac:dyDescent="0.2">
      <c r="A13" s="6" t="s">
        <v>226</v>
      </c>
      <c r="B13" s="5" t="s">
        <v>30</v>
      </c>
      <c r="C13" s="90"/>
      <c r="D13" s="76">
        <f>投入係数表!P13</f>
        <v>3.6003600360036002E-3</v>
      </c>
      <c r="E13" s="77">
        <f t="shared" si="0"/>
        <v>0.36003600360036003</v>
      </c>
      <c r="F13" s="76">
        <f>分析係数表!C16</f>
        <v>1.9157088122605526E-3</v>
      </c>
      <c r="G13" s="77">
        <f t="shared" si="1"/>
        <v>6.897241448282817E-4</v>
      </c>
      <c r="H13" s="77">
        <v>1.2550018975359672E-3</v>
      </c>
      <c r="I13" s="77">
        <f t="shared" si="2"/>
        <v>1.2550018975359672E-3</v>
      </c>
      <c r="J13" s="76">
        <f>分析係数表!G16</f>
        <v>0.1111111111111111</v>
      </c>
      <c r="K13" s="78">
        <f t="shared" si="3"/>
        <v>1.3944465528177412E-4</v>
      </c>
      <c r="L13" s="79"/>
      <c r="M13" s="80"/>
      <c r="N13" s="81">
        <f>分析係数表!H16</f>
        <v>1.5294299397497296E-2</v>
      </c>
      <c r="O13" s="82">
        <f t="shared" si="4"/>
        <v>0.29380390506548881</v>
      </c>
      <c r="P13" s="76">
        <f>分析係数表!C16</f>
        <v>1.9157088122605526E-3</v>
      </c>
      <c r="Q13" s="82">
        <f t="shared" si="5"/>
        <v>5.6284273001051973E-4</v>
      </c>
      <c r="R13" s="83">
        <v>8.3173198615990498E-4</v>
      </c>
      <c r="S13" s="84">
        <f t="shared" si="6"/>
        <v>2.086733883695872E-3</v>
      </c>
      <c r="T13" s="85">
        <f>分析係数表!F16</f>
        <v>0.33333333333333331</v>
      </c>
      <c r="U13" s="86">
        <f t="shared" si="7"/>
        <v>6.9557796123195727E-4</v>
      </c>
      <c r="V13" s="87">
        <f>分析係数表!D16</f>
        <v>0</v>
      </c>
      <c r="W13" s="88">
        <f t="shared" si="8"/>
        <v>0</v>
      </c>
      <c r="X13" s="76">
        <f>分析係数表!E16</f>
        <v>0</v>
      </c>
      <c r="Y13" s="89">
        <f t="shared" si="9"/>
        <v>0</v>
      </c>
    </row>
    <row r="14" spans="1:25" x14ac:dyDescent="0.2">
      <c r="A14" s="6" t="s">
        <v>2</v>
      </c>
      <c r="B14" s="5" t="s">
        <v>364</v>
      </c>
      <c r="C14" s="90"/>
      <c r="D14" s="76">
        <f>投入係数表!P14</f>
        <v>5.4005400540054005E-3</v>
      </c>
      <c r="E14" s="77">
        <f t="shared" si="0"/>
        <v>0.54005400540054005</v>
      </c>
      <c r="F14" s="76">
        <f>分析係数表!C17</f>
        <v>5.5194805194805241E-2</v>
      </c>
      <c r="G14" s="77">
        <f t="shared" si="1"/>
        <v>2.9808175622757106E-2</v>
      </c>
      <c r="H14" s="77">
        <v>3.2386716458658101E-2</v>
      </c>
      <c r="I14" s="77">
        <f t="shared" si="2"/>
        <v>3.2386716458658101E-2</v>
      </c>
      <c r="J14" s="76">
        <f>分析係数表!G17</f>
        <v>0.21860465116279071</v>
      </c>
      <c r="K14" s="78">
        <f t="shared" si="3"/>
        <v>7.0798868537531668E-3</v>
      </c>
      <c r="L14" s="79"/>
      <c r="M14" s="80"/>
      <c r="N14" s="81">
        <f>分析係数表!H17</f>
        <v>2.7035377722848756E-3</v>
      </c>
      <c r="O14" s="82">
        <f t="shared" si="4"/>
        <v>5.1935033723697517E-2</v>
      </c>
      <c r="P14" s="76">
        <f>分析係数表!C17</f>
        <v>5.5194805194805241E-2</v>
      </c>
      <c r="Q14" s="82">
        <f t="shared" si="5"/>
        <v>2.866544069165125E-3</v>
      </c>
      <c r="R14" s="83">
        <v>4.0987384689896078E-3</v>
      </c>
      <c r="S14" s="84">
        <f t="shared" si="6"/>
        <v>3.6485454927647709E-2</v>
      </c>
      <c r="T14" s="85">
        <f>分析係数表!F17</f>
        <v>0.33023255813953489</v>
      </c>
      <c r="U14" s="86">
        <f t="shared" si="7"/>
        <v>1.2048685115641802E-2</v>
      </c>
      <c r="V14" s="87">
        <f>分析係数表!D17</f>
        <v>0</v>
      </c>
      <c r="W14" s="88">
        <f t="shared" si="8"/>
        <v>0</v>
      </c>
      <c r="X14" s="76">
        <f>分析係数表!E17</f>
        <v>0</v>
      </c>
      <c r="Y14" s="89">
        <f t="shared" si="9"/>
        <v>0</v>
      </c>
    </row>
    <row r="15" spans="1:25" x14ac:dyDescent="0.2">
      <c r="A15" s="6" t="s">
        <v>3</v>
      </c>
      <c r="B15" s="5" t="s">
        <v>31</v>
      </c>
      <c r="C15" s="90"/>
      <c r="D15" s="76">
        <f>投入係数表!P15</f>
        <v>3.6003600360036002E-3</v>
      </c>
      <c r="E15" s="77">
        <f t="shared" si="0"/>
        <v>0.36003600360036003</v>
      </c>
      <c r="F15" s="76">
        <f>分析係数表!C18</f>
        <v>0.35732009925558317</v>
      </c>
      <c r="G15" s="77">
        <f t="shared" si="1"/>
        <v>0.12864810054206416</v>
      </c>
      <c r="H15" s="77">
        <v>0.15315907806210816</v>
      </c>
      <c r="I15" s="77">
        <f t="shared" si="2"/>
        <v>0.15315907806210816</v>
      </c>
      <c r="J15" s="76">
        <f>分析係数表!G18</f>
        <v>0.21543778801843319</v>
      </c>
      <c r="K15" s="78">
        <f t="shared" si="3"/>
        <v>3.2996252992643117E-2</v>
      </c>
      <c r="L15" s="79"/>
      <c r="M15" s="80"/>
      <c r="N15" s="81">
        <f>分析係数表!H18</f>
        <v>3.9909367114681499E-4</v>
      </c>
      <c r="O15" s="82">
        <f t="shared" si="4"/>
        <v>7.6666002163553485E-3</v>
      </c>
      <c r="P15" s="76">
        <f>分析係数表!C18</f>
        <v>0.35732009925558317</v>
      </c>
      <c r="Q15" s="82">
        <f t="shared" si="5"/>
        <v>2.7394303502609684E-3</v>
      </c>
      <c r="R15" s="83">
        <v>5.8765111190746226E-3</v>
      </c>
      <c r="S15" s="84">
        <f t="shared" si="6"/>
        <v>0.15903558918118277</v>
      </c>
      <c r="T15" s="85">
        <f>分析係数表!F18</f>
        <v>0.46082949308755761</v>
      </c>
      <c r="U15" s="86">
        <f t="shared" si="7"/>
        <v>7.3288289945245513E-2</v>
      </c>
      <c r="V15" s="87">
        <f>分析係数表!D18</f>
        <v>4.0322580645161289E-2</v>
      </c>
      <c r="W15" s="88">
        <f t="shared" si="8"/>
        <v>0</v>
      </c>
      <c r="X15" s="76">
        <f>分析係数表!E18</f>
        <v>3.6866359447004608E-2</v>
      </c>
      <c r="Y15" s="89">
        <f t="shared" si="9"/>
        <v>0</v>
      </c>
    </row>
    <row r="16" spans="1:25" x14ac:dyDescent="0.2">
      <c r="A16" s="6" t="s">
        <v>4</v>
      </c>
      <c r="B16" s="5" t="s">
        <v>32</v>
      </c>
      <c r="C16" s="90"/>
      <c r="D16" s="76">
        <f>投入係数表!P16</f>
        <v>0.23492349234923493</v>
      </c>
      <c r="E16" s="77">
        <f t="shared" si="0"/>
        <v>23.492349234923495</v>
      </c>
      <c r="F16" s="76">
        <f>分析係数表!C19</f>
        <v>0.13532513181019334</v>
      </c>
      <c r="G16" s="77">
        <f t="shared" si="1"/>
        <v>3.1791052567471167</v>
      </c>
      <c r="H16" s="77">
        <v>3.4887507605630566</v>
      </c>
      <c r="I16" s="77">
        <f t="shared" si="2"/>
        <v>3.4887507605630566</v>
      </c>
      <c r="J16" s="76">
        <f>分析係数表!G19</f>
        <v>5.8997050147492625E-2</v>
      </c>
      <c r="K16" s="78">
        <f t="shared" si="3"/>
        <v>0.20582600357304168</v>
      </c>
      <c r="L16" s="79"/>
      <c r="M16" s="80"/>
      <c r="N16" s="81">
        <f>分析係数表!H19</f>
        <v>-1.0299191513466193E-4</v>
      </c>
      <c r="O16" s="82">
        <f t="shared" si="4"/>
        <v>-1.9784774751884769E-3</v>
      </c>
      <c r="P16" s="76">
        <f>分析係数表!C19</f>
        <v>0.13532513181019334</v>
      </c>
      <c r="Q16" s="82">
        <f t="shared" si="5"/>
        <v>-2.6773772511337916E-4</v>
      </c>
      <c r="R16" s="83">
        <v>4.0897244600218263E-4</v>
      </c>
      <c r="S16" s="84">
        <f t="shared" si="6"/>
        <v>3.4891597330090587</v>
      </c>
      <c r="T16" s="85">
        <f>分析係数表!F19</f>
        <v>0.24483775811209441</v>
      </c>
      <c r="U16" s="86">
        <f t="shared" si="7"/>
        <v>0.85427804672493179</v>
      </c>
      <c r="V16" s="87">
        <f>分析係数表!D19</f>
        <v>3.8348082595870206E-2</v>
      </c>
      <c r="W16" s="88">
        <f t="shared" si="8"/>
        <v>0</v>
      </c>
      <c r="X16" s="76">
        <f>分析係数表!E19</f>
        <v>3.2448377581120944E-2</v>
      </c>
      <c r="Y16" s="89">
        <f t="shared" si="9"/>
        <v>0</v>
      </c>
    </row>
    <row r="17" spans="1:25" x14ac:dyDescent="0.2">
      <c r="A17" s="6" t="s">
        <v>5</v>
      </c>
      <c r="B17" s="5" t="s">
        <v>33</v>
      </c>
      <c r="C17" s="90"/>
      <c r="D17" s="76">
        <f>投入係数表!P17</f>
        <v>6.840684068406841E-2</v>
      </c>
      <c r="E17" s="77">
        <f t="shared" si="0"/>
        <v>6.8406840684068406</v>
      </c>
      <c r="F17" s="76">
        <f>分析係数表!C20</f>
        <v>1.7543859649122862E-2</v>
      </c>
      <c r="G17" s="77">
        <f t="shared" si="1"/>
        <v>0.12001200120012039</v>
      </c>
      <c r="H17" s="77">
        <v>0.12382468342201948</v>
      </c>
      <c r="I17" s="77">
        <f t="shared" si="2"/>
        <v>0.12382468342201948</v>
      </c>
      <c r="J17" s="76">
        <f>分析係数表!G20</f>
        <v>9.5238095238095233E-2</v>
      </c>
      <c r="K17" s="78">
        <f t="shared" si="3"/>
        <v>1.1792826992573283E-2</v>
      </c>
      <c r="L17" s="79"/>
      <c r="M17" s="80"/>
      <c r="N17" s="81">
        <f>分析係数表!H20</f>
        <v>5.0208558628147691E-4</v>
      </c>
      <c r="O17" s="82">
        <f t="shared" si="4"/>
        <v>9.6450776915438258E-3</v>
      </c>
      <c r="P17" s="76">
        <f>分析係数表!C20</f>
        <v>1.7543859649122862E-2</v>
      </c>
      <c r="Q17" s="82">
        <f t="shared" si="5"/>
        <v>1.692118893253308E-4</v>
      </c>
      <c r="R17" s="83">
        <v>2.728926064819461E-4</v>
      </c>
      <c r="S17" s="84">
        <f t="shared" si="6"/>
        <v>0.12409757602850142</v>
      </c>
      <c r="T17" s="85">
        <f>分析係数表!F20</f>
        <v>0.21428571428571427</v>
      </c>
      <c r="U17" s="86">
        <f t="shared" si="7"/>
        <v>2.6592337720393162E-2</v>
      </c>
      <c r="V17" s="87">
        <f>分析係数表!D20</f>
        <v>0</v>
      </c>
      <c r="W17" s="88">
        <f t="shared" si="8"/>
        <v>0</v>
      </c>
      <c r="X17" s="76">
        <f>分析係数表!E20</f>
        <v>0</v>
      </c>
      <c r="Y17" s="89">
        <f t="shared" si="9"/>
        <v>0</v>
      </c>
    </row>
    <row r="18" spans="1:25" x14ac:dyDescent="0.2">
      <c r="A18" s="6" t="s">
        <v>6</v>
      </c>
      <c r="B18" s="5" t="s">
        <v>34</v>
      </c>
      <c r="C18" s="75">
        <f>最終需要_まとめ!C19</f>
        <v>100</v>
      </c>
      <c r="D18" s="76">
        <f>投入係数表!P18</f>
        <v>7.2907290729072913E-2</v>
      </c>
      <c r="E18" s="77">
        <f t="shared" si="0"/>
        <v>7.2907290729072916</v>
      </c>
      <c r="F18" s="76">
        <f>分析係数表!C21</f>
        <v>0.22938530734632678</v>
      </c>
      <c r="G18" s="77">
        <f t="shared" si="1"/>
        <v>1.6723861291676392</v>
      </c>
      <c r="H18" s="77">
        <v>1.7132858145426297</v>
      </c>
      <c r="I18" s="77">
        <f t="shared" si="2"/>
        <v>101.71328581454263</v>
      </c>
      <c r="J18" s="76">
        <f>分析係数表!G21</f>
        <v>0.28442844284428442</v>
      </c>
      <c r="K18" s="78">
        <f t="shared" si="3"/>
        <v>28.930151500806005</v>
      </c>
      <c r="L18" s="79"/>
      <c r="M18" s="80"/>
      <c r="N18" s="81">
        <f>分析係数表!H21</f>
        <v>8.3680931046912815E-4</v>
      </c>
      <c r="O18" s="82">
        <f t="shared" si="4"/>
        <v>1.6075129485906375E-2</v>
      </c>
      <c r="P18" s="76">
        <f>分析係数表!C21</f>
        <v>0.22938530734632678</v>
      </c>
      <c r="Q18" s="82">
        <f t="shared" si="5"/>
        <v>3.6873985177566337E-3</v>
      </c>
      <c r="R18" s="83">
        <v>7.3973531949196661E-3</v>
      </c>
      <c r="S18" s="84">
        <f t="shared" si="6"/>
        <v>101.72068316773755</v>
      </c>
      <c r="T18" s="85">
        <f>分析係数表!F21</f>
        <v>0.42664266426642666</v>
      </c>
      <c r="U18" s="86">
        <f t="shared" si="7"/>
        <v>43.398383277684609</v>
      </c>
      <c r="V18" s="87">
        <f>分析係数表!D21</f>
        <v>9.7209720972097208E-2</v>
      </c>
      <c r="W18" s="88">
        <f t="shared" si="8"/>
        <v>10</v>
      </c>
      <c r="X18" s="76">
        <f>分析係数表!E21</f>
        <v>8.1908190819081905E-2</v>
      </c>
      <c r="Y18" s="89">
        <f t="shared" si="9"/>
        <v>8</v>
      </c>
    </row>
    <row r="19" spans="1:25" x14ac:dyDescent="0.2">
      <c r="A19" s="6" t="s">
        <v>7</v>
      </c>
      <c r="B19" s="5" t="s">
        <v>268</v>
      </c>
      <c r="C19" s="90"/>
      <c r="D19" s="76">
        <f>投入係数表!P19</f>
        <v>9.0009000900090005E-4</v>
      </c>
      <c r="E19" s="77">
        <f t="shared" si="0"/>
        <v>9.0009000900090008E-2</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7.4192905319567888E-4</v>
      </c>
      <c r="P19" s="76">
        <f>分析係数表!C22</f>
        <v>0</v>
      </c>
      <c r="Q19" s="82">
        <f t="shared" si="5"/>
        <v>0</v>
      </c>
      <c r="R19" s="83">
        <v>0</v>
      </c>
      <c r="S19" s="84">
        <f t="shared" si="6"/>
        <v>0</v>
      </c>
      <c r="T19" s="85">
        <f>分析係数表!F22</f>
        <v>0.45454545454545453</v>
      </c>
      <c r="U19" s="86">
        <f t="shared" si="7"/>
        <v>0</v>
      </c>
      <c r="V19" s="87">
        <f>分析係数表!D22</f>
        <v>0.29545454545454547</v>
      </c>
      <c r="W19" s="88">
        <f t="shared" si="8"/>
        <v>0</v>
      </c>
      <c r="X19" s="76">
        <f>分析係数表!E22</f>
        <v>0.18181818181818182</v>
      </c>
      <c r="Y19" s="89">
        <f t="shared" si="9"/>
        <v>0</v>
      </c>
    </row>
    <row r="20" spans="1:25" x14ac:dyDescent="0.2">
      <c r="A20" s="6" t="s">
        <v>8</v>
      </c>
      <c r="B20" s="5" t="s">
        <v>269</v>
      </c>
      <c r="C20" s="90"/>
      <c r="D20" s="76">
        <f>投入係数表!P20</f>
        <v>9.0009000900090005E-4</v>
      </c>
      <c r="E20" s="77">
        <f t="shared" si="0"/>
        <v>9.0009000900090008E-2</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4.9461936879711922E-4</v>
      </c>
      <c r="P20" s="76">
        <f>分析係数表!C23</f>
        <v>0</v>
      </c>
      <c r="Q20" s="82">
        <f t="shared" si="5"/>
        <v>0</v>
      </c>
      <c r="R20" s="83">
        <v>0</v>
      </c>
      <c r="S20" s="84">
        <f t="shared" si="6"/>
        <v>0</v>
      </c>
      <c r="T20" s="85">
        <f>分析係数表!F23</f>
        <v>0.44318181818181818</v>
      </c>
      <c r="U20" s="86">
        <f t="shared" si="7"/>
        <v>0</v>
      </c>
      <c r="V20" s="87">
        <f>分析係数表!D23</f>
        <v>0</v>
      </c>
      <c r="W20" s="88">
        <f t="shared" si="8"/>
        <v>0</v>
      </c>
      <c r="X20" s="76">
        <f>分析係数表!E23</f>
        <v>0</v>
      </c>
      <c r="Y20" s="89">
        <f t="shared" si="9"/>
        <v>0</v>
      </c>
    </row>
    <row r="21" spans="1:25" x14ac:dyDescent="0.2">
      <c r="A21" s="6" t="s">
        <v>9</v>
      </c>
      <c r="B21" s="5" t="s">
        <v>270</v>
      </c>
      <c r="C21" s="90"/>
      <c r="D21" s="76">
        <f>投入係数表!P21</f>
        <v>0</v>
      </c>
      <c r="E21" s="77">
        <f t="shared" si="0"/>
        <v>0</v>
      </c>
      <c r="F21" s="76">
        <f>分析係数表!C24</f>
        <v>1.7094017094017144E-2</v>
      </c>
      <c r="G21" s="77">
        <f t="shared" si="1"/>
        <v>0</v>
      </c>
      <c r="H21" s="77">
        <v>7.8984026096033173E-5</v>
      </c>
      <c r="I21" s="77">
        <f t="shared" si="2"/>
        <v>7.8984026096033173E-5</v>
      </c>
      <c r="J21" s="76">
        <f>分析係数表!G24</f>
        <v>0.27777777777777779</v>
      </c>
      <c r="K21" s="78">
        <f t="shared" si="3"/>
        <v>2.1940007248898103E-5</v>
      </c>
      <c r="L21" s="79"/>
      <c r="M21" s="80"/>
      <c r="N21" s="81">
        <f>分析係数表!H24</f>
        <v>2.9610175601215306E-4</v>
      </c>
      <c r="O21" s="82">
        <f t="shared" si="4"/>
        <v>5.6881227411668712E-3</v>
      </c>
      <c r="P21" s="76">
        <f>分析係数表!C24</f>
        <v>1.7094017094017144E-2</v>
      </c>
      <c r="Q21" s="82">
        <f t="shared" si="5"/>
        <v>9.7232867370374153E-5</v>
      </c>
      <c r="R21" s="83">
        <v>3.0912377208772369E-4</v>
      </c>
      <c r="S21" s="84">
        <f t="shared" si="6"/>
        <v>3.8810779818375689E-4</v>
      </c>
      <c r="T21" s="85">
        <f>分析係数表!F24</f>
        <v>0.5</v>
      </c>
      <c r="U21" s="86">
        <f t="shared" si="7"/>
        <v>1.9405389909187844E-4</v>
      </c>
      <c r="V21" s="87">
        <f>分析係数表!D24</f>
        <v>0.16666666666666666</v>
      </c>
      <c r="W21" s="88">
        <f t="shared" si="8"/>
        <v>0</v>
      </c>
      <c r="X21" s="76">
        <f>分析係数表!E24</f>
        <v>0.1111111111111111</v>
      </c>
      <c r="Y21" s="89">
        <f t="shared" si="9"/>
        <v>0</v>
      </c>
    </row>
    <row r="22" spans="1:25" x14ac:dyDescent="0.2">
      <c r="A22" s="6" t="s">
        <v>10</v>
      </c>
      <c r="B22" s="5" t="s">
        <v>271</v>
      </c>
      <c r="C22" s="90"/>
      <c r="D22" s="76">
        <f>投入係数表!P22</f>
        <v>2.7002700270027003E-3</v>
      </c>
      <c r="E22" s="77">
        <f t="shared" si="0"/>
        <v>0.27002700270027002</v>
      </c>
      <c r="F22" s="76">
        <f>分析係数表!C25</f>
        <v>0.19368131868131866</v>
      </c>
      <c r="G22" s="77">
        <f t="shared" si="1"/>
        <v>5.2299185962552293E-2</v>
      </c>
      <c r="H22" s="77">
        <v>5.8615593491542294E-2</v>
      </c>
      <c r="I22" s="77">
        <f t="shared" si="2"/>
        <v>5.8615593491542294E-2</v>
      </c>
      <c r="J22" s="76">
        <f>分析係数表!G25</f>
        <v>0.19689406544647808</v>
      </c>
      <c r="K22" s="78">
        <f t="shared" si="3"/>
        <v>1.1541062501107884E-2</v>
      </c>
      <c r="L22" s="79"/>
      <c r="M22" s="80"/>
      <c r="N22" s="81">
        <f>分析係数表!H25</f>
        <v>4.6346361810597868E-4</v>
      </c>
      <c r="O22" s="82">
        <f t="shared" si="4"/>
        <v>8.9031486383481465E-3</v>
      </c>
      <c r="P22" s="76">
        <f>分析係数表!C25</f>
        <v>0.19368131868131866</v>
      </c>
      <c r="Q22" s="82">
        <f t="shared" si="5"/>
        <v>1.7243735686910556E-3</v>
      </c>
      <c r="R22" s="83">
        <v>5.1092861360770561E-3</v>
      </c>
      <c r="S22" s="84">
        <f t="shared" si="6"/>
        <v>6.3724879627619344E-2</v>
      </c>
      <c r="T22" s="85">
        <f>分析係数表!F25</f>
        <v>0.35108153078202997</v>
      </c>
      <c r="U22" s="86">
        <f t="shared" si="7"/>
        <v>2.2372628288565195E-2</v>
      </c>
      <c r="V22" s="87">
        <f>分析係数表!D25</f>
        <v>0.17692734331669441</v>
      </c>
      <c r="W22" s="88">
        <f t="shared" si="8"/>
        <v>0</v>
      </c>
      <c r="X22" s="76">
        <f>分析係数表!E25</f>
        <v>0.17249029395452026</v>
      </c>
      <c r="Y22" s="89">
        <f t="shared" si="9"/>
        <v>0</v>
      </c>
    </row>
    <row r="23" spans="1:25" x14ac:dyDescent="0.2">
      <c r="A23" s="6" t="s">
        <v>11</v>
      </c>
      <c r="B23" s="5" t="s">
        <v>35</v>
      </c>
      <c r="C23" s="90"/>
      <c r="D23" s="76">
        <f>投入係数表!P23</f>
        <v>9.0009000900090005E-4</v>
      </c>
      <c r="E23" s="77">
        <f t="shared" si="0"/>
        <v>9.0009000900090008E-2</v>
      </c>
      <c r="F23" s="76">
        <f>分析係数表!C26</f>
        <v>8.4388185654008518E-3</v>
      </c>
      <c r="G23" s="77">
        <f t="shared" si="1"/>
        <v>7.5956962784886153E-4</v>
      </c>
      <c r="H23" s="77">
        <v>8.6140647955583569E-4</v>
      </c>
      <c r="I23" s="77">
        <f t="shared" si="2"/>
        <v>8.6140647955583569E-4</v>
      </c>
      <c r="J23" s="76">
        <f>分析係数表!G26</f>
        <v>0.2073170731707317</v>
      </c>
      <c r="K23" s="78">
        <f t="shared" si="3"/>
        <v>1.7858427015181959E-4</v>
      </c>
      <c r="L23" s="79"/>
      <c r="M23" s="80"/>
      <c r="N23" s="81">
        <f>分析係数表!H26</f>
        <v>9.7456099696173852E-3</v>
      </c>
      <c r="O23" s="82">
        <f t="shared" si="4"/>
        <v>0.18721343108970964</v>
      </c>
      <c r="P23" s="76">
        <f>分析係数表!C26</f>
        <v>8.4388185654008518E-3</v>
      </c>
      <c r="Q23" s="82">
        <f t="shared" si="5"/>
        <v>1.5798601779722348E-3</v>
      </c>
      <c r="R23" s="83">
        <v>1.6141372902788514E-3</v>
      </c>
      <c r="S23" s="84">
        <f t="shared" si="6"/>
        <v>2.4755437698346871E-3</v>
      </c>
      <c r="T23" s="85">
        <f>分析係数表!F26</f>
        <v>0.34146341463414637</v>
      </c>
      <c r="U23" s="86">
        <f t="shared" si="7"/>
        <v>8.4530762872403952E-4</v>
      </c>
      <c r="V23" s="87">
        <f>分析係数表!D26</f>
        <v>3.6585365853658534E-2</v>
      </c>
      <c r="W23" s="88">
        <f t="shared" si="8"/>
        <v>0</v>
      </c>
      <c r="X23" s="76">
        <f>分析係数表!E26</f>
        <v>2.4390243902439025E-2</v>
      </c>
      <c r="Y23" s="89">
        <f t="shared" si="9"/>
        <v>0</v>
      </c>
    </row>
    <row r="24" spans="1:25" x14ac:dyDescent="0.2">
      <c r="A24" s="6" t="s">
        <v>12</v>
      </c>
      <c r="B24" s="5" t="s">
        <v>365</v>
      </c>
      <c r="C24" s="90"/>
      <c r="D24" s="76">
        <f>投入係数表!P24</f>
        <v>0</v>
      </c>
      <c r="E24" s="77">
        <f t="shared" si="0"/>
        <v>0</v>
      </c>
      <c r="F24" s="76">
        <f>分析係数表!C27</f>
        <v>0.17323420074349438</v>
      </c>
      <c r="G24" s="77">
        <f t="shared" si="1"/>
        <v>0</v>
      </c>
      <c r="H24" s="77">
        <v>4.2679534675298456E-4</v>
      </c>
      <c r="I24" s="77">
        <f t="shared" si="2"/>
        <v>4.2679534675298456E-4</v>
      </c>
      <c r="J24" s="76">
        <f>分析係数表!G27</f>
        <v>0.16805324459234608</v>
      </c>
      <c r="K24" s="78">
        <f t="shared" si="3"/>
        <v>7.1724342798754477E-5</v>
      </c>
      <c r="L24" s="79"/>
      <c r="M24" s="80"/>
      <c r="N24" s="81">
        <f>分析係数表!H27</f>
        <v>9.7971059271847166E-3</v>
      </c>
      <c r="O24" s="82">
        <f t="shared" si="4"/>
        <v>0.18820266982730388</v>
      </c>
      <c r="P24" s="76">
        <f>分析係数表!C27</f>
        <v>0.17323420074349438</v>
      </c>
      <c r="Q24" s="82">
        <f t="shared" si="5"/>
        <v>3.260313908532475E-2</v>
      </c>
      <c r="R24" s="83">
        <v>3.2925924964586857E-2</v>
      </c>
      <c r="S24" s="84">
        <f t="shared" si="6"/>
        <v>3.3352720311339838E-2</v>
      </c>
      <c r="T24" s="85">
        <f>分析係数表!F27</f>
        <v>0.31780366056572379</v>
      </c>
      <c r="U24" s="86">
        <f t="shared" si="7"/>
        <v>1.0599616604768568E-2</v>
      </c>
      <c r="V24" s="87">
        <f>分析係数表!D27</f>
        <v>2.4958402662229616E-2</v>
      </c>
      <c r="W24" s="88">
        <f t="shared" si="8"/>
        <v>0</v>
      </c>
      <c r="X24" s="76">
        <f>分析係数表!E27</f>
        <v>2.9950083194675542E-2</v>
      </c>
      <c r="Y24" s="89">
        <f t="shared" si="9"/>
        <v>0</v>
      </c>
    </row>
    <row r="25" spans="1:25" x14ac:dyDescent="0.2">
      <c r="A25" s="6" t="s">
        <v>13</v>
      </c>
      <c r="B25" s="5" t="s">
        <v>191</v>
      </c>
      <c r="C25" s="90"/>
      <c r="D25" s="76">
        <f>投入係数表!P25</f>
        <v>0</v>
      </c>
      <c r="E25" s="77">
        <f t="shared" si="0"/>
        <v>0</v>
      </c>
      <c r="F25" s="76">
        <f>分析係数表!C28</f>
        <v>2.7870216306156381E-2</v>
      </c>
      <c r="G25" s="77">
        <f t="shared" si="1"/>
        <v>0</v>
      </c>
      <c r="H25" s="77">
        <v>6.058645614224772E-4</v>
      </c>
      <c r="I25" s="77">
        <f t="shared" si="2"/>
        <v>6.058645614224772E-4</v>
      </c>
      <c r="J25" s="76">
        <f>分析係数表!G28</f>
        <v>0.12625250501002003</v>
      </c>
      <c r="K25" s="78">
        <f t="shared" si="3"/>
        <v>7.6491918576384888E-5</v>
      </c>
      <c r="L25" s="79"/>
      <c r="M25" s="80"/>
      <c r="N25" s="81">
        <f>分析係数表!H28</f>
        <v>1.9722951748287761E-2</v>
      </c>
      <c r="O25" s="82">
        <f t="shared" si="4"/>
        <v>0.37887843649859337</v>
      </c>
      <c r="P25" s="76">
        <f>分析係数表!C28</f>
        <v>2.7870216306156381E-2</v>
      </c>
      <c r="Q25" s="82">
        <f t="shared" si="5"/>
        <v>1.0559423978954131E-2</v>
      </c>
      <c r="R25" s="83">
        <v>1.0893113583047171E-2</v>
      </c>
      <c r="S25" s="84">
        <f t="shared" si="6"/>
        <v>1.1498978144469648E-2</v>
      </c>
      <c r="T25" s="85">
        <f>分析係数表!F28</f>
        <v>0.21442885771543085</v>
      </c>
      <c r="U25" s="86">
        <f t="shared" si="7"/>
        <v>2.4657127484133314E-3</v>
      </c>
      <c r="V25" s="87">
        <f>分析係数表!D28</f>
        <v>6.0120240480961923E-3</v>
      </c>
      <c r="W25" s="88">
        <f t="shared" si="8"/>
        <v>0</v>
      </c>
      <c r="X25" s="76">
        <f>分析係数表!E28</f>
        <v>0</v>
      </c>
      <c r="Y25" s="89">
        <f t="shared" si="9"/>
        <v>0</v>
      </c>
    </row>
    <row r="26" spans="1:25" x14ac:dyDescent="0.2">
      <c r="A26" s="6" t="s">
        <v>14</v>
      </c>
      <c r="B26" s="5" t="s">
        <v>50</v>
      </c>
      <c r="C26" s="90"/>
      <c r="D26" s="76">
        <f>投入係数表!P26</f>
        <v>2.7002700270027003E-3</v>
      </c>
      <c r="E26" s="77">
        <f t="shared" si="0"/>
        <v>0.27002700270027002</v>
      </c>
      <c r="F26" s="76">
        <f>分析係数表!C29</f>
        <v>7.0910556003223157E-2</v>
      </c>
      <c r="G26" s="77">
        <f t="shared" si="1"/>
        <v>1.914776489735999E-2</v>
      </c>
      <c r="H26" s="77">
        <v>2.4791615923033205E-2</v>
      </c>
      <c r="I26" s="77">
        <f t="shared" si="2"/>
        <v>2.4791615923033205E-2</v>
      </c>
      <c r="J26" s="76">
        <f>分析係数表!G29</f>
        <v>0.26315789473684209</v>
      </c>
      <c r="K26" s="78">
        <f t="shared" si="3"/>
        <v>6.5241094534297904E-3</v>
      </c>
      <c r="L26" s="79"/>
      <c r="M26" s="80"/>
      <c r="N26" s="81">
        <f>分析係数表!H29</f>
        <v>9.1405324682012467E-3</v>
      </c>
      <c r="O26" s="82">
        <f t="shared" si="4"/>
        <v>0.17558987592297734</v>
      </c>
      <c r="P26" s="76">
        <f>分析係数表!C29</f>
        <v>7.0910556003223157E-2</v>
      </c>
      <c r="Q26" s="82">
        <f t="shared" si="5"/>
        <v>1.2451175730235291E-2</v>
      </c>
      <c r="R26" s="83">
        <v>1.5444987132189319E-2</v>
      </c>
      <c r="S26" s="84">
        <f t="shared" si="6"/>
        <v>4.0236603055222524E-2</v>
      </c>
      <c r="T26" s="85">
        <f>分析係数表!F29</f>
        <v>0.38157894736842107</v>
      </c>
      <c r="U26" s="86">
        <f t="shared" si="7"/>
        <v>1.5353440639492805E-2</v>
      </c>
      <c r="V26" s="87">
        <f>分析係数表!D29</f>
        <v>0.16666666666666666</v>
      </c>
      <c r="W26" s="88">
        <f t="shared" si="8"/>
        <v>0</v>
      </c>
      <c r="X26" s="76">
        <f>分析係数表!E29</f>
        <v>7.0175438596491224E-2</v>
      </c>
      <c r="Y26" s="89">
        <f t="shared" si="9"/>
        <v>0</v>
      </c>
    </row>
    <row r="27" spans="1:25" x14ac:dyDescent="0.2">
      <c r="A27" s="6" t="s">
        <v>15</v>
      </c>
      <c r="B27" s="5" t="s">
        <v>36</v>
      </c>
      <c r="C27" s="90"/>
      <c r="D27" s="76">
        <f>投入係数表!P27</f>
        <v>3.6003600360036002E-3</v>
      </c>
      <c r="E27" s="77">
        <f t="shared" si="0"/>
        <v>0.36003600360036003</v>
      </c>
      <c r="F27" s="76">
        <f>分析係数表!C30</f>
        <v>1</v>
      </c>
      <c r="G27" s="77">
        <f t="shared" si="1"/>
        <v>0.36003600360036003</v>
      </c>
      <c r="H27" s="77">
        <v>0.42360323865971355</v>
      </c>
      <c r="I27" s="77">
        <f t="shared" si="2"/>
        <v>0.42360323865971355</v>
      </c>
      <c r="J27" s="76">
        <f>分析係数表!G30</f>
        <v>0.34535617673579799</v>
      </c>
      <c r="K27" s="78">
        <f t="shared" si="3"/>
        <v>0.14629399495642045</v>
      </c>
      <c r="L27" s="79"/>
      <c r="M27" s="80"/>
      <c r="N27" s="81">
        <f>分析係数表!H30</f>
        <v>0</v>
      </c>
      <c r="O27" s="82">
        <f t="shared" si="4"/>
        <v>0</v>
      </c>
      <c r="P27" s="76">
        <f>分析係数表!C30</f>
        <v>1</v>
      </c>
      <c r="Q27" s="82">
        <f t="shared" si="5"/>
        <v>0</v>
      </c>
      <c r="R27" s="83">
        <v>6.729611525776405E-2</v>
      </c>
      <c r="S27" s="84">
        <f t="shared" si="6"/>
        <v>0.49089935391747763</v>
      </c>
      <c r="T27" s="85">
        <f>分析係数表!F30</f>
        <v>0.44183949504057712</v>
      </c>
      <c r="U27" s="86">
        <f t="shared" si="7"/>
        <v>0.21689872265064386</v>
      </c>
      <c r="V27" s="87">
        <f>分析係数表!D30</f>
        <v>0.16290952810339646</v>
      </c>
      <c r="W27" s="88">
        <f t="shared" si="8"/>
        <v>0</v>
      </c>
      <c r="X27" s="76">
        <f>分析係数表!E30</f>
        <v>9.6483318304779075E-2</v>
      </c>
      <c r="Y27" s="89">
        <f t="shared" si="9"/>
        <v>0</v>
      </c>
    </row>
    <row r="28" spans="1:25" x14ac:dyDescent="0.2">
      <c r="A28" s="6" t="s">
        <v>16</v>
      </c>
      <c r="B28" s="5" t="s">
        <v>192</v>
      </c>
      <c r="C28" s="90"/>
      <c r="D28" s="76">
        <f>投入係数表!P28</f>
        <v>2.3402340234023402E-2</v>
      </c>
      <c r="E28" s="77">
        <f t="shared" si="0"/>
        <v>2.3402340234023402</v>
      </c>
      <c r="F28" s="76">
        <f>分析係数表!C31</f>
        <v>0.94798822374877334</v>
      </c>
      <c r="G28" s="77">
        <f t="shared" si="1"/>
        <v>2.2185142950016297</v>
      </c>
      <c r="H28" s="77">
        <v>2.7195627349708862</v>
      </c>
      <c r="I28" s="77">
        <f t="shared" si="2"/>
        <v>2.7195627349708862</v>
      </c>
      <c r="J28" s="76">
        <f>分析係数表!G31</f>
        <v>7.0922795797167662E-2</v>
      </c>
      <c r="K28" s="78">
        <f t="shared" si="3"/>
        <v>0.19287899250992696</v>
      </c>
      <c r="L28" s="79"/>
      <c r="M28" s="80"/>
      <c r="N28" s="81">
        <f>分析係数表!H31</f>
        <v>9.4804057881456308E-2</v>
      </c>
      <c r="O28" s="82">
        <f t="shared" si="4"/>
        <v>1.8211885159109931</v>
      </c>
      <c r="P28" s="76">
        <f>分析係数表!C31</f>
        <v>0.94798822374877334</v>
      </c>
      <c r="Q28" s="82">
        <f t="shared" si="5"/>
        <v>1.726465266310127</v>
      </c>
      <c r="R28" s="83">
        <v>1.9811165894478744</v>
      </c>
      <c r="S28" s="84">
        <f t="shared" si="6"/>
        <v>4.7006793244187604</v>
      </c>
      <c r="T28" s="85">
        <f>分析係数表!F31</f>
        <v>0.34490634993147556</v>
      </c>
      <c r="U28" s="86">
        <f t="shared" si="7"/>
        <v>1.6212941479836291</v>
      </c>
      <c r="V28" s="87">
        <f>分析係数表!D31</f>
        <v>1.4846962083142987E-3</v>
      </c>
      <c r="W28" s="88">
        <f t="shared" si="8"/>
        <v>0</v>
      </c>
      <c r="X28" s="76">
        <f>分析係数表!E31</f>
        <v>1.2562814070351759E-3</v>
      </c>
      <c r="Y28" s="89">
        <f t="shared" si="9"/>
        <v>0</v>
      </c>
    </row>
    <row r="29" spans="1:25" x14ac:dyDescent="0.2">
      <c r="A29" s="6" t="s">
        <v>17</v>
      </c>
      <c r="B29" s="5" t="s">
        <v>272</v>
      </c>
      <c r="C29" s="90"/>
      <c r="D29" s="76">
        <f>投入係数表!P29</f>
        <v>9.0009000900090005E-4</v>
      </c>
      <c r="E29" s="77">
        <f t="shared" si="0"/>
        <v>9.0009000900090008E-2</v>
      </c>
      <c r="F29" s="76">
        <f>分析係数表!C32</f>
        <v>0.48216833095577749</v>
      </c>
      <c r="G29" s="77">
        <f t="shared" si="1"/>
        <v>4.3399489734993475E-2</v>
      </c>
      <c r="H29" s="77">
        <v>4.9044411008510376E-2</v>
      </c>
      <c r="I29" s="77">
        <f t="shared" si="2"/>
        <v>4.9044411008510376E-2</v>
      </c>
      <c r="J29" s="76">
        <f>分析係数表!G32</f>
        <v>0.14117647058823529</v>
      </c>
      <c r="K29" s="78">
        <f t="shared" si="3"/>
        <v>6.923916848260288E-3</v>
      </c>
      <c r="L29" s="79"/>
      <c r="M29" s="80"/>
      <c r="N29" s="81">
        <f>分析係数表!H32</f>
        <v>5.9349091096348935E-3</v>
      </c>
      <c r="O29" s="82">
        <f t="shared" si="4"/>
        <v>0.11400976450773599</v>
      </c>
      <c r="P29" s="76">
        <f>分析係数表!C32</f>
        <v>0.48216833095577749</v>
      </c>
      <c r="Q29" s="82">
        <f t="shared" si="5"/>
        <v>5.4971897865356299E-2</v>
      </c>
      <c r="R29" s="83">
        <v>6.594923341209398E-2</v>
      </c>
      <c r="S29" s="84">
        <f t="shared" si="6"/>
        <v>0.11499364442060436</v>
      </c>
      <c r="T29" s="85">
        <f>分析係数表!F32</f>
        <v>0.4823529411764706</v>
      </c>
      <c r="U29" s="86">
        <f t="shared" si="7"/>
        <v>5.5467522602879751E-2</v>
      </c>
      <c r="V29" s="87">
        <f>分析係数表!D32</f>
        <v>1.4705882352941176E-2</v>
      </c>
      <c r="W29" s="88">
        <f t="shared" si="8"/>
        <v>0</v>
      </c>
      <c r="X29" s="76">
        <f>分析係数表!E32</f>
        <v>2.3529411764705882E-2</v>
      </c>
      <c r="Y29" s="89">
        <f t="shared" si="9"/>
        <v>0</v>
      </c>
    </row>
    <row r="30" spans="1:25" x14ac:dyDescent="0.2">
      <c r="A30" s="6" t="s">
        <v>18</v>
      </c>
      <c r="B30" s="5" t="s">
        <v>273</v>
      </c>
      <c r="C30" s="90"/>
      <c r="D30" s="76">
        <f>投入係数表!P30</f>
        <v>0</v>
      </c>
      <c r="E30" s="77">
        <f t="shared" si="0"/>
        <v>0</v>
      </c>
      <c r="F30" s="76">
        <f>分析係数表!C33</f>
        <v>1</v>
      </c>
      <c r="G30" s="77">
        <f t="shared" si="1"/>
        <v>0</v>
      </c>
      <c r="H30" s="77">
        <v>3.8538301780845691E-2</v>
      </c>
      <c r="I30" s="77">
        <f t="shared" si="2"/>
        <v>3.8538301780845691E-2</v>
      </c>
      <c r="J30" s="76">
        <f>分析係数表!G33</f>
        <v>0.50451467268623029</v>
      </c>
      <c r="K30" s="78">
        <f t="shared" si="3"/>
        <v>1.9443138708846529E-2</v>
      </c>
      <c r="L30" s="79"/>
      <c r="M30" s="80"/>
      <c r="N30" s="81">
        <f>分析係数表!H33</f>
        <v>8.6255728925279361E-4</v>
      </c>
      <c r="O30" s="82">
        <f t="shared" si="4"/>
        <v>1.6569748854703494E-2</v>
      </c>
      <c r="P30" s="76">
        <f>分析係数表!C33</f>
        <v>1</v>
      </c>
      <c r="Q30" s="82">
        <f t="shared" si="5"/>
        <v>1.6569748854703494E-2</v>
      </c>
      <c r="R30" s="83">
        <v>6.0731940778178901E-2</v>
      </c>
      <c r="S30" s="84">
        <f t="shared" si="6"/>
        <v>9.9270242559024585E-2</v>
      </c>
      <c r="T30" s="85">
        <f>分析係数表!F33</f>
        <v>0.64446952595936791</v>
      </c>
      <c r="U30" s="86">
        <f t="shared" si="7"/>
        <v>6.3976646163886042E-2</v>
      </c>
      <c r="V30" s="87">
        <f>分析係数表!D33</f>
        <v>5.4176072234762979E-2</v>
      </c>
      <c r="W30" s="88">
        <f t="shared" si="8"/>
        <v>0</v>
      </c>
      <c r="X30" s="76">
        <f>分析係数表!E33</f>
        <v>4.5146726862302484E-2</v>
      </c>
      <c r="Y30" s="89">
        <f t="shared" si="9"/>
        <v>0</v>
      </c>
    </row>
    <row r="31" spans="1:25" x14ac:dyDescent="0.2">
      <c r="A31" s="6" t="s">
        <v>19</v>
      </c>
      <c r="B31" s="5" t="s">
        <v>274</v>
      </c>
      <c r="C31" s="90"/>
      <c r="D31" s="76">
        <f>投入係数表!P31</f>
        <v>4.6804680468046804E-2</v>
      </c>
      <c r="E31" s="77">
        <f t="shared" si="0"/>
        <v>4.6804680468046804</v>
      </c>
      <c r="F31" s="76">
        <f>分析係数表!C34</f>
        <v>0.2053323853537149</v>
      </c>
      <c r="G31" s="77">
        <f t="shared" si="1"/>
        <v>0.96105166862224789</v>
      </c>
      <c r="H31" s="77">
        <v>1.0210752652157162</v>
      </c>
      <c r="I31" s="77">
        <f t="shared" si="2"/>
        <v>1.0210752652157162</v>
      </c>
      <c r="J31" s="76">
        <f>分析係数表!G34</f>
        <v>0.42520016856300041</v>
      </c>
      <c r="K31" s="78">
        <f t="shared" si="3"/>
        <v>0.43416137488523288</v>
      </c>
      <c r="L31" s="79"/>
      <c r="M31" s="80"/>
      <c r="N31" s="81">
        <f>分析係数表!H34</f>
        <v>0.14534734023379164</v>
      </c>
      <c r="O31" s="82">
        <f t="shared" si="4"/>
        <v>2.792126336859738</v>
      </c>
      <c r="P31" s="76">
        <f>分析係数表!C34</f>
        <v>0.2053323853537149</v>
      </c>
      <c r="Q31" s="82">
        <f t="shared" si="5"/>
        <v>0.57331396095634013</v>
      </c>
      <c r="R31" s="83">
        <v>0.60918021726574245</v>
      </c>
      <c r="S31" s="84">
        <f t="shared" si="6"/>
        <v>1.6302554824814588</v>
      </c>
      <c r="T31" s="85">
        <f>分析係数表!F34</f>
        <v>0.70143278550358201</v>
      </c>
      <c r="U31" s="86">
        <f t="shared" si="7"/>
        <v>1.1435146441594557</v>
      </c>
      <c r="V31" s="87">
        <f>分析係数表!D34</f>
        <v>0.41908975979772439</v>
      </c>
      <c r="W31" s="88">
        <f t="shared" si="8"/>
        <v>1</v>
      </c>
      <c r="X31" s="76">
        <f>分析係数表!E34</f>
        <v>0.33775811209439527</v>
      </c>
      <c r="Y31" s="89">
        <f t="shared" si="9"/>
        <v>1</v>
      </c>
    </row>
    <row r="32" spans="1:25" x14ac:dyDescent="0.2">
      <c r="A32" s="6" t="s">
        <v>20</v>
      </c>
      <c r="B32" s="5" t="s">
        <v>37</v>
      </c>
      <c r="C32" s="90"/>
      <c r="D32" s="76">
        <f>投入係数表!P32</f>
        <v>1.0801080108010801E-2</v>
      </c>
      <c r="E32" s="77">
        <f t="shared" si="0"/>
        <v>1.0801080108010801</v>
      </c>
      <c r="F32" s="76">
        <f>分析係数表!C35</f>
        <v>4.5295002507103499E-2</v>
      </c>
      <c r="G32" s="77">
        <f t="shared" si="1"/>
        <v>4.8923495057177496E-2</v>
      </c>
      <c r="H32" s="77">
        <v>5.5652164233816512E-2</v>
      </c>
      <c r="I32" s="77">
        <f t="shared" si="2"/>
        <v>5.5652164233816512E-2</v>
      </c>
      <c r="J32" s="76">
        <f>分析係数表!G35</f>
        <v>0.3217993079584775</v>
      </c>
      <c r="K32" s="78">
        <f t="shared" si="3"/>
        <v>1.7908827936833686E-2</v>
      </c>
      <c r="L32" s="79"/>
      <c r="M32" s="80"/>
      <c r="N32" s="81">
        <f>分析係数表!H35</f>
        <v>5.6027601833256092E-2</v>
      </c>
      <c r="O32" s="82">
        <f t="shared" si="4"/>
        <v>1.0762917465025315</v>
      </c>
      <c r="P32" s="76">
        <f>分析係数表!C35</f>
        <v>4.5295002507103499E-2</v>
      </c>
      <c r="Q32" s="82">
        <f t="shared" si="5"/>
        <v>4.8750637356206966E-2</v>
      </c>
      <c r="R32" s="83">
        <v>6.2454523462129652E-2</v>
      </c>
      <c r="S32" s="84">
        <f t="shared" si="6"/>
        <v>0.11810668769594616</v>
      </c>
      <c r="T32" s="85">
        <f>分析係数表!F35</f>
        <v>0.66089965397923878</v>
      </c>
      <c r="U32" s="86">
        <f t="shared" si="7"/>
        <v>7.8056669030884832E-2</v>
      </c>
      <c r="V32" s="87">
        <f>分析係数表!D35</f>
        <v>0.27335640138408307</v>
      </c>
      <c r="W32" s="88">
        <f t="shared" si="8"/>
        <v>0</v>
      </c>
      <c r="X32" s="76">
        <f>分析係数表!E35</f>
        <v>0.23875432525951557</v>
      </c>
      <c r="Y32" s="89">
        <f t="shared" si="9"/>
        <v>0</v>
      </c>
    </row>
    <row r="33" spans="1:25" x14ac:dyDescent="0.2">
      <c r="A33" s="6" t="s">
        <v>21</v>
      </c>
      <c r="B33" s="5" t="s">
        <v>38</v>
      </c>
      <c r="C33" s="90"/>
      <c r="D33" s="76">
        <f>投入係数表!P33</f>
        <v>3.6003600360036002E-3</v>
      </c>
      <c r="E33" s="77">
        <f t="shared" si="0"/>
        <v>0.36003600360036003</v>
      </c>
      <c r="F33" s="76">
        <f>分析係数表!C36</f>
        <v>0.81690507152145642</v>
      </c>
      <c r="G33" s="77">
        <f t="shared" si="1"/>
        <v>0.29411523727145145</v>
      </c>
      <c r="H33" s="77">
        <v>0.34209899303640601</v>
      </c>
      <c r="I33" s="77">
        <f t="shared" si="2"/>
        <v>0.34209899303640601</v>
      </c>
      <c r="J33" s="76">
        <f>分析係数表!G36</f>
        <v>2.4669743752984245E-3</v>
      </c>
      <c r="K33" s="78">
        <f t="shared" si="3"/>
        <v>8.439494496362078E-4</v>
      </c>
      <c r="L33" s="79"/>
      <c r="M33" s="80"/>
      <c r="N33" s="81">
        <f>分析係数表!H36</f>
        <v>0.1886168185797415</v>
      </c>
      <c r="O33" s="82">
        <f t="shared" si="4"/>
        <v>3.6233341861232971</v>
      </c>
      <c r="P33" s="76">
        <f>分析係数表!C36</f>
        <v>0.81690507152145642</v>
      </c>
      <c r="Q33" s="82">
        <f t="shared" si="5"/>
        <v>2.9599200724611903</v>
      </c>
      <c r="R33" s="83">
        <v>3.0239024135748971</v>
      </c>
      <c r="S33" s="84">
        <f t="shared" si="6"/>
        <v>3.3660014066113031</v>
      </c>
      <c r="T33" s="85">
        <f>分析係数表!F36</f>
        <v>0.90092312589527301</v>
      </c>
      <c r="U33" s="86">
        <f t="shared" si="7"/>
        <v>3.0325085090121409</v>
      </c>
      <c r="V33" s="87">
        <f>分析係数表!D36</f>
        <v>6.6051249403151361E-3</v>
      </c>
      <c r="W33" s="88">
        <f t="shared" si="8"/>
        <v>0</v>
      </c>
      <c r="X33" s="76">
        <f>分析係数表!E36</f>
        <v>5.0931083877128764E-3</v>
      </c>
      <c r="Y33" s="89">
        <f t="shared" si="9"/>
        <v>0</v>
      </c>
    </row>
    <row r="34" spans="1:25" x14ac:dyDescent="0.2">
      <c r="A34" s="6" t="s">
        <v>22</v>
      </c>
      <c r="B34" s="5" t="s">
        <v>377</v>
      </c>
      <c r="C34" s="90"/>
      <c r="D34" s="76">
        <f>投入係数表!P34</f>
        <v>1.9801980198019802E-2</v>
      </c>
      <c r="E34" s="77">
        <f t="shared" si="0"/>
        <v>1.9801980198019802</v>
      </c>
      <c r="F34" s="76">
        <f>分析係数表!C37</f>
        <v>0.29905561385099688</v>
      </c>
      <c r="G34" s="77">
        <f t="shared" si="1"/>
        <v>0.5921893343584097</v>
      </c>
      <c r="H34" s="77">
        <v>0.67202811470175583</v>
      </c>
      <c r="I34" s="77">
        <f t="shared" si="2"/>
        <v>0.67202811470175583</v>
      </c>
      <c r="J34" s="76">
        <f>分析係数表!G37</f>
        <v>0.52083333333333337</v>
      </c>
      <c r="K34" s="78">
        <f t="shared" si="3"/>
        <v>0.35001464307383118</v>
      </c>
      <c r="L34" s="79"/>
      <c r="M34" s="80"/>
      <c r="N34" s="81">
        <f>分析係数表!H37</f>
        <v>4.2677274833925534E-2</v>
      </c>
      <c r="O34" s="82">
        <f t="shared" si="4"/>
        <v>0.8198316037812251</v>
      </c>
      <c r="P34" s="76">
        <f>分析係数表!C37</f>
        <v>0.29905561385099688</v>
      </c>
      <c r="Q34" s="82">
        <f t="shared" si="5"/>
        <v>0.24517524352324152</v>
      </c>
      <c r="R34" s="83">
        <v>0.28786726121564005</v>
      </c>
      <c r="S34" s="84">
        <f t="shared" si="6"/>
        <v>0.95989537591739582</v>
      </c>
      <c r="T34" s="85">
        <f>分析係数表!F37</f>
        <v>0.73171768707482998</v>
      </c>
      <c r="U34" s="86">
        <f t="shared" si="7"/>
        <v>0.70237242430010127</v>
      </c>
      <c r="V34" s="87">
        <f>分析係数表!D37</f>
        <v>0.14753401360544219</v>
      </c>
      <c r="W34" s="88">
        <f t="shared" si="8"/>
        <v>0</v>
      </c>
      <c r="X34" s="76">
        <f>分析係数表!E37</f>
        <v>0.141156462585034</v>
      </c>
      <c r="Y34" s="89">
        <f t="shared" si="9"/>
        <v>0</v>
      </c>
    </row>
    <row r="35" spans="1:25" x14ac:dyDescent="0.2">
      <c r="A35" s="6" t="s">
        <v>23</v>
      </c>
      <c r="B35" s="5" t="s">
        <v>193</v>
      </c>
      <c r="C35" s="90"/>
      <c r="D35" s="76">
        <f>投入係数表!P35</f>
        <v>7.2007200720072004E-3</v>
      </c>
      <c r="E35" s="77">
        <f t="shared" si="0"/>
        <v>0.72007200720072007</v>
      </c>
      <c r="F35" s="76">
        <f>分析係数表!C38</f>
        <v>4.4463264874020636E-3</v>
      </c>
      <c r="G35" s="77">
        <f t="shared" si="1"/>
        <v>3.201675238453331E-3</v>
      </c>
      <c r="H35" s="77">
        <v>3.6654350036864273E-3</v>
      </c>
      <c r="I35" s="77">
        <f t="shared" si="2"/>
        <v>3.6654350036864273E-3</v>
      </c>
      <c r="J35" s="76">
        <f>分析係数表!G38</f>
        <v>0.34146341463414637</v>
      </c>
      <c r="K35" s="78">
        <f t="shared" si="3"/>
        <v>1.2516119524782923E-3</v>
      </c>
      <c r="L35" s="79"/>
      <c r="M35" s="80"/>
      <c r="N35" s="81">
        <f>分析係数表!H38</f>
        <v>3.8918069931510375E-2</v>
      </c>
      <c r="O35" s="82">
        <f t="shared" si="4"/>
        <v>0.74761717593684573</v>
      </c>
      <c r="P35" s="76">
        <f>分析係数表!C38</f>
        <v>4.4463264874020636E-3</v>
      </c>
      <c r="Q35" s="82">
        <f t="shared" si="5"/>
        <v>3.324150051804726E-3</v>
      </c>
      <c r="R35" s="83">
        <v>3.7234573669695397E-3</v>
      </c>
      <c r="S35" s="84">
        <f t="shared" si="6"/>
        <v>7.3888923706559671E-3</v>
      </c>
      <c r="T35" s="85">
        <f>分析係数表!F38</f>
        <v>0.56097560975609762</v>
      </c>
      <c r="U35" s="86">
        <f t="shared" si="7"/>
        <v>4.1449884030509091E-3</v>
      </c>
      <c r="V35" s="87">
        <f>分析係数表!D38</f>
        <v>0.87804878048780488</v>
      </c>
      <c r="W35" s="88">
        <f t="shared" si="8"/>
        <v>0</v>
      </c>
      <c r="X35" s="76">
        <f>分析係数表!E38</f>
        <v>0.68292682926829273</v>
      </c>
      <c r="Y35" s="89">
        <f t="shared" si="9"/>
        <v>0</v>
      </c>
    </row>
    <row r="36" spans="1:25" x14ac:dyDescent="0.2">
      <c r="A36" s="6" t="s">
        <v>24</v>
      </c>
      <c r="B36" s="5" t="s">
        <v>39</v>
      </c>
      <c r="C36" s="90"/>
      <c r="D36" s="76">
        <f>投入係数表!P36</f>
        <v>0</v>
      </c>
      <c r="E36" s="77">
        <f t="shared" si="0"/>
        <v>0</v>
      </c>
      <c r="F36" s="76">
        <f>分析係数表!C39</f>
        <v>1</v>
      </c>
      <c r="G36" s="77">
        <f t="shared" si="1"/>
        <v>0</v>
      </c>
      <c r="H36" s="77">
        <v>5.3173893957805668E-3</v>
      </c>
      <c r="I36" s="77">
        <f t="shared" si="2"/>
        <v>5.3173893957805668E-3</v>
      </c>
      <c r="J36" s="76">
        <f>分析係数表!G39</f>
        <v>0.35427190863167141</v>
      </c>
      <c r="K36" s="78">
        <f t="shared" si="3"/>
        <v>1.8838016901809914E-3</v>
      </c>
      <c r="L36" s="79"/>
      <c r="M36" s="80"/>
      <c r="N36" s="81">
        <f>分析係数表!H39</f>
        <v>3.437355167619342E-3</v>
      </c>
      <c r="O36" s="82">
        <f t="shared" si="4"/>
        <v>6.6031685734415424E-2</v>
      </c>
      <c r="P36" s="76">
        <f>分析係数表!C39</f>
        <v>1</v>
      </c>
      <c r="Q36" s="82">
        <f t="shared" si="5"/>
        <v>6.6031685734415424E-2</v>
      </c>
      <c r="R36" s="83">
        <v>7.0501527961066582E-2</v>
      </c>
      <c r="S36" s="84">
        <f t="shared" si="6"/>
        <v>7.5818917356847149E-2</v>
      </c>
      <c r="T36" s="85">
        <f>分析係数表!F39</f>
        <v>0.7050296507797057</v>
      </c>
      <c r="U36" s="86">
        <f t="shared" si="7"/>
        <v>5.3454584826593314E-2</v>
      </c>
      <c r="V36" s="87">
        <f>分析係数表!D39</f>
        <v>5.7324840764331211E-2</v>
      </c>
      <c r="W36" s="88">
        <f t="shared" si="8"/>
        <v>0</v>
      </c>
      <c r="X36" s="76">
        <f>分析係数表!E39</f>
        <v>7.26993191302438E-2</v>
      </c>
      <c r="Y36" s="89">
        <f t="shared" si="9"/>
        <v>0</v>
      </c>
    </row>
    <row r="37" spans="1:25" x14ac:dyDescent="0.2">
      <c r="A37" s="6" t="s">
        <v>25</v>
      </c>
      <c r="B37" s="5" t="s">
        <v>40</v>
      </c>
      <c r="C37" s="90"/>
      <c r="D37" s="76">
        <f>投入係数表!P37</f>
        <v>0</v>
      </c>
      <c r="E37" s="77">
        <f t="shared" si="0"/>
        <v>0</v>
      </c>
      <c r="F37" s="76">
        <f>分析係数表!C40</f>
        <v>0.83920615633859863</v>
      </c>
      <c r="G37" s="77">
        <f t="shared" si="1"/>
        <v>0</v>
      </c>
      <c r="H37" s="77">
        <v>4.2304804740365119E-4</v>
      </c>
      <c r="I37" s="77">
        <f t="shared" si="2"/>
        <v>4.2304804740365119E-4</v>
      </c>
      <c r="J37" s="76">
        <f>分析係数表!G40</f>
        <v>0.51760656605771782</v>
      </c>
      <c r="K37" s="78">
        <f t="shared" si="3"/>
        <v>2.1897244709402652E-4</v>
      </c>
      <c r="L37" s="79"/>
      <c r="M37" s="80"/>
      <c r="N37" s="81">
        <f>分析係数表!H40</f>
        <v>3.2622689118904168E-2</v>
      </c>
      <c r="O37" s="82">
        <f t="shared" si="4"/>
        <v>0.62668274026595017</v>
      </c>
      <c r="P37" s="76">
        <f>分析係数表!C40</f>
        <v>0.83920615633859863</v>
      </c>
      <c r="Q37" s="82">
        <f t="shared" si="5"/>
        <v>0.52591601370232832</v>
      </c>
      <c r="R37" s="83">
        <v>0.52619630701645415</v>
      </c>
      <c r="S37" s="84">
        <f t="shared" si="6"/>
        <v>0.52661935506385782</v>
      </c>
      <c r="T37" s="85">
        <f>分析係数表!F40</f>
        <v>0.71604447974583008</v>
      </c>
      <c r="U37" s="86">
        <f t="shared" si="7"/>
        <v>0.37708288212078461</v>
      </c>
      <c r="V37" s="87">
        <f>分析係数表!D40</f>
        <v>0.10193275086047128</v>
      </c>
      <c r="W37" s="88">
        <f t="shared" si="8"/>
        <v>0</v>
      </c>
      <c r="X37" s="76">
        <f>分析係数表!E40</f>
        <v>6.4469155414350013E-2</v>
      </c>
      <c r="Y37" s="89">
        <f t="shared" si="9"/>
        <v>0</v>
      </c>
    </row>
    <row r="38" spans="1:25" x14ac:dyDescent="0.2">
      <c r="A38" s="6" t="s">
        <v>26</v>
      </c>
      <c r="B38" s="5" t="s">
        <v>276</v>
      </c>
      <c r="C38" s="90"/>
      <c r="D38" s="76">
        <f>投入係数表!P38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0.89402450910079301</v>
      </c>
      <c r="P38" s="76">
        <f>分析係数表!C41</f>
        <v>0.78804261408809029</v>
      </c>
      <c r="Q38" s="82">
        <f t="shared" si="5"/>
        <v>0.70452941121061063</v>
      </c>
      <c r="R38" s="83">
        <v>0.7162957729400703</v>
      </c>
      <c r="S38" s="84">
        <f t="shared" si="6"/>
        <v>0.7162957729400703</v>
      </c>
      <c r="T38" s="85">
        <f>分析係数表!F41</f>
        <v>0.55067630164906434</v>
      </c>
      <c r="U38" s="86">
        <f t="shared" si="7"/>
        <v>0.39444710712949582</v>
      </c>
      <c r="V38" s="87">
        <f>分析係数表!D41</f>
        <v>0.13461182138224939</v>
      </c>
      <c r="W38" s="88">
        <f t="shared" si="8"/>
        <v>0</v>
      </c>
      <c r="X38" s="76">
        <f>分析係数表!E41</f>
        <v>0.12840466926070038</v>
      </c>
      <c r="Y38" s="89">
        <f t="shared" si="9"/>
        <v>0</v>
      </c>
    </row>
    <row r="39" spans="1:25" x14ac:dyDescent="0.2">
      <c r="A39" s="6" t="s">
        <v>51</v>
      </c>
      <c r="B39" s="5" t="s">
        <v>367</v>
      </c>
      <c r="C39" s="90"/>
      <c r="D39" s="76">
        <f>投入係数表!P39</f>
        <v>9.0009000900090005E-4</v>
      </c>
      <c r="E39" s="77">
        <f>$C$18*D39</f>
        <v>9.0009000900090008E-2</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0.21070785110757279</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投入係数表!P40</f>
        <v>2.6102610261026102E-2</v>
      </c>
      <c r="E40" s="77">
        <f>$C$18*D40</f>
        <v>2.6102610261026102</v>
      </c>
      <c r="F40" s="76">
        <f>分析係数表!C43</f>
        <v>0.20173745173745172</v>
      </c>
      <c r="G40" s="77">
        <f>E40*F40</f>
        <v>0.52658740777552659</v>
      </c>
      <c r="H40" s="77">
        <v>0.63928310380995923</v>
      </c>
      <c r="I40" s="77">
        <f>C40+H40</f>
        <v>0.63928310380995923</v>
      </c>
      <c r="J40" s="76">
        <f>分析係数表!G43</f>
        <v>0.40060929169840059</v>
      </c>
      <c r="K40" s="78">
        <f>I40*J40</f>
        <v>0.25610275141206285</v>
      </c>
      <c r="L40" s="79"/>
      <c r="M40" s="80"/>
      <c r="N40" s="81">
        <f>分析係数表!H43</f>
        <v>3.0614346773778257E-2</v>
      </c>
      <c r="O40" s="82">
        <f t="shared" si="4"/>
        <v>0.58810242949977476</v>
      </c>
      <c r="P40" s="76">
        <f>分析係数表!C43</f>
        <v>0.20173745173745172</v>
      </c>
      <c r="Q40" s="82">
        <f>O40*P40</f>
        <v>0.11864228548788891</v>
      </c>
      <c r="R40" s="83">
        <v>0.19199680010011713</v>
      </c>
      <c r="S40" s="84">
        <f>I40+R40</f>
        <v>0.83127990391007633</v>
      </c>
      <c r="T40" s="85">
        <f>分析係数表!F43</f>
        <v>0.64280274181264285</v>
      </c>
      <c r="U40" s="86">
        <f>S40*T40</f>
        <v>0.53434900144714736</v>
      </c>
      <c r="V40" s="87">
        <f>分析係数表!D43</f>
        <v>0.46991622239146991</v>
      </c>
      <c r="W40" s="88">
        <f>ROUND(S40*V40,0)</f>
        <v>0</v>
      </c>
      <c r="X40" s="76">
        <f>分析係数表!E43</f>
        <v>0.30083777608530082</v>
      </c>
      <c r="Y40" s="89">
        <f>ROUND(S40*X40,0)</f>
        <v>0</v>
      </c>
    </row>
    <row r="41" spans="1:25" x14ac:dyDescent="0.2">
      <c r="A41" s="6" t="s">
        <v>340</v>
      </c>
      <c r="B41" s="5" t="s">
        <v>42</v>
      </c>
      <c r="C41" s="90"/>
      <c r="D41" s="76">
        <f>投入係数表!P41</f>
        <v>0</v>
      </c>
      <c r="E41" s="77">
        <f>$C$18*D41</f>
        <v>0</v>
      </c>
      <c r="F41" s="76">
        <f>分析係数表!C44</f>
        <v>0.27638971906754328</v>
      </c>
      <c r="G41" s="77">
        <f>E41*F41</f>
        <v>0</v>
      </c>
      <c r="H41" s="77">
        <v>5.7150153630829723E-4</v>
      </c>
      <c r="I41" s="77">
        <f>C41+H41</f>
        <v>5.7150153630829723E-4</v>
      </c>
      <c r="J41" s="76">
        <f>分析係数表!G44</f>
        <v>0.27192982456140352</v>
      </c>
      <c r="K41" s="78">
        <f>I41*J41</f>
        <v>1.5540831250488785E-4</v>
      </c>
      <c r="L41" s="79"/>
      <c r="M41" s="80"/>
      <c r="N41" s="81">
        <f>分析係数表!H44</f>
        <v>9.8074051186981828E-2</v>
      </c>
      <c r="O41" s="82">
        <f t="shared" si="4"/>
        <v>1.8840051757482275</v>
      </c>
      <c r="P41" s="76">
        <f>分析係数表!C44</f>
        <v>0.27638971906754328</v>
      </c>
      <c r="Q41" s="82">
        <f>O41*P41</f>
        <v>0.5207196612468501</v>
      </c>
      <c r="R41" s="83">
        <v>0.5264341587581759</v>
      </c>
      <c r="S41" s="84">
        <f>I41+R41</f>
        <v>0.52700566029448415</v>
      </c>
      <c r="T41" s="85">
        <f>分析係数表!F44</f>
        <v>0.48268106162843005</v>
      </c>
      <c r="U41" s="86">
        <f>S41*T41</f>
        <v>0.25437565159513337</v>
      </c>
      <c r="V41" s="87">
        <f>分析係数表!D44</f>
        <v>0.23571749887539362</v>
      </c>
      <c r="W41" s="88">
        <f>ROUND(S41*V41,0)</f>
        <v>0</v>
      </c>
      <c r="X41" s="76">
        <f>分析係数表!E44</f>
        <v>0.16711650922177237</v>
      </c>
      <c r="Y41" s="89">
        <f>ROUND(S41*X41,0)</f>
        <v>0</v>
      </c>
    </row>
    <row r="42" spans="1:25" x14ac:dyDescent="0.2">
      <c r="A42" s="6" t="s">
        <v>341</v>
      </c>
      <c r="B42" s="5" t="s">
        <v>278</v>
      </c>
      <c r="C42" s="90"/>
      <c r="D42" s="76">
        <f>投入係数表!P42</f>
        <v>0</v>
      </c>
      <c r="E42" s="77">
        <f>$C$18*D42</f>
        <v>0</v>
      </c>
      <c r="F42" s="76">
        <f>分析係数表!C45</f>
        <v>1</v>
      </c>
      <c r="G42" s="77">
        <f>E42*F42</f>
        <v>0</v>
      </c>
      <c r="H42" s="77">
        <v>2.6903386222270676E-3</v>
      </c>
      <c r="I42" s="77">
        <f>C42+H42</f>
        <v>2.6903386222270676E-3</v>
      </c>
      <c r="J42" s="76">
        <f>分析係数表!G45</f>
        <v>0</v>
      </c>
      <c r="K42" s="78">
        <f>I42*J42</f>
        <v>0</v>
      </c>
      <c r="L42" s="79"/>
      <c r="M42" s="80"/>
      <c r="N42" s="81">
        <f>分析係数表!H45</f>
        <v>0</v>
      </c>
      <c r="O42" s="82">
        <f t="shared" si="4"/>
        <v>0</v>
      </c>
      <c r="P42" s="76">
        <f>分析係数表!C45</f>
        <v>1</v>
      </c>
      <c r="Q42" s="82">
        <f>O42*P42</f>
        <v>0</v>
      </c>
      <c r="R42" s="83">
        <v>3.4327187636643925E-3</v>
      </c>
      <c r="S42" s="84">
        <f>I42+R42</f>
        <v>6.1230573858914606E-3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投入係数表!P43</f>
        <v>4.5004500450045006E-3</v>
      </c>
      <c r="E43" s="77">
        <f>$C$18*D43</f>
        <v>0.45004500450045004</v>
      </c>
      <c r="F43" s="76">
        <f>分析係数表!C46</f>
        <v>5.367793240556662E-2</v>
      </c>
      <c r="G43" s="77">
        <f>E43*F43</f>
        <v>2.4157485331038082E-2</v>
      </c>
      <c r="H43" s="77">
        <v>2.7346574035442914E-2</v>
      </c>
      <c r="I43" s="77">
        <f>C43+H43</f>
        <v>2.7346574035442914E-2</v>
      </c>
      <c r="J43" s="76">
        <f>分析係数表!G46</f>
        <v>9.2592592592592587E-3</v>
      </c>
      <c r="K43" s="78">
        <f>I43*J43</f>
        <v>2.5320901884669364E-4</v>
      </c>
      <c r="L43" s="79"/>
      <c r="M43" s="80"/>
      <c r="N43" s="81">
        <f>分析係数表!H46</f>
        <v>2.0456769143622225E-2</v>
      </c>
      <c r="O43" s="82">
        <f t="shared" si="4"/>
        <v>0.39297508850931123</v>
      </c>
      <c r="P43" s="76">
        <f>分析係数表!C46</f>
        <v>5.367793240556662E-2</v>
      </c>
      <c r="Q43" s="82">
        <f>O43*P43</f>
        <v>2.1094090238074369E-2</v>
      </c>
      <c r="R43" s="83">
        <v>2.2987760022777283E-2</v>
      </c>
      <c r="S43" s="84">
        <f>I43+R43</f>
        <v>5.0334334058220201E-2</v>
      </c>
      <c r="T43" s="85">
        <f>分析係数表!F46</f>
        <v>0.30555555555555558</v>
      </c>
      <c r="U43" s="86">
        <f>S43*T43</f>
        <v>1.5379935406678397E-2</v>
      </c>
      <c r="V43" s="87">
        <f>分析係数表!D46</f>
        <v>2.7777777777777776E-2</v>
      </c>
      <c r="W43" s="88">
        <f>ROUND(S43*V43,0)</f>
        <v>0</v>
      </c>
      <c r="X43" s="76">
        <f>分析係数表!E46</f>
        <v>8.3333333333333329E-2</v>
      </c>
      <c r="Y43" s="89">
        <f>ROUND(S43*X43,0)</f>
        <v>0</v>
      </c>
    </row>
    <row r="44" spans="1:25" x14ac:dyDescent="0.2">
      <c r="A44" s="192">
        <v>40</v>
      </c>
      <c r="B44" s="14" t="s">
        <v>150</v>
      </c>
      <c r="C44" s="197">
        <f>SUM(C5:C43)</f>
        <v>100</v>
      </c>
      <c r="D44" s="92">
        <f>投入係数表!P44</f>
        <v>0.55895589558955894</v>
      </c>
      <c r="E44" s="91">
        <f>SUM(E5:E43)</f>
        <v>55.895589558955891</v>
      </c>
      <c r="F44" s="92">
        <f>分析係数表!C47</f>
        <v>0.43100924499229587</v>
      </c>
      <c r="G44" s="91">
        <f>SUM(G5:G43)</f>
        <v>10.285923845390647</v>
      </c>
      <c r="H44" s="91">
        <f>SUM(H5:H43)</f>
        <v>11.612951670834777</v>
      </c>
      <c r="I44" s="91">
        <f>SUM(I5:I43)</f>
        <v>111.61295167083479</v>
      </c>
      <c r="J44" s="92">
        <f>分析係数表!G47</f>
        <v>0.27411589384994556</v>
      </c>
      <c r="K44" s="93">
        <f>SUM(K5:K43)</f>
        <v>30.638001667212947</v>
      </c>
      <c r="L44" s="94">
        <f>最終需要_まとめ!$L$33</f>
        <v>0.627</v>
      </c>
      <c r="M44" s="91">
        <f>K44*L44</f>
        <v>19.210027045342517</v>
      </c>
      <c r="N44" s="95">
        <f>分析係数表!H47</f>
        <v>1</v>
      </c>
      <c r="O44" s="96">
        <f>SUM(O5:O43)</f>
        <v>19.210027045342514</v>
      </c>
      <c r="P44" s="92">
        <f>分析係数表!C47</f>
        <v>0.43100924499229587</v>
      </c>
      <c r="Q44" s="96">
        <f>SUM(Q5:Q43)</f>
        <v>7.7262897170448834</v>
      </c>
      <c r="R44" s="91">
        <f>SUM(R5:R43)</f>
        <v>8.3871141739667845</v>
      </c>
      <c r="S44" s="97">
        <f>SUM(S5:S43)</f>
        <v>120.00006584480155</v>
      </c>
      <c r="T44" s="98">
        <f>分析係数表!F47</f>
        <v>0.60561987734280964</v>
      </c>
      <c r="U44" s="99">
        <f>SUM(U5:U43)</f>
        <v>53.00898646239942</v>
      </c>
      <c r="V44" s="100">
        <f>分析係数表!D47</f>
        <v>0.12179744368659369</v>
      </c>
      <c r="W44" s="101">
        <f>SUM(W5:W43)</f>
        <v>11</v>
      </c>
      <c r="X44" s="92">
        <f>分析係数表!E47</f>
        <v>9.5847423625838257E-2</v>
      </c>
      <c r="Y44" s="102">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298</v>
      </c>
      <c r="S2" s="3" t="s">
        <v>152</v>
      </c>
      <c r="U2" s="64" t="s">
        <v>209</v>
      </c>
      <c r="W2" s="3" t="s">
        <v>130</v>
      </c>
      <c r="Y2" s="3" t="s">
        <v>153</v>
      </c>
    </row>
    <row r="3" spans="1:25" ht="44" x14ac:dyDescent="0.2">
      <c r="B3" s="65"/>
      <c r="C3" s="66" t="s">
        <v>227</v>
      </c>
      <c r="D3" s="66" t="s">
        <v>310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投入係数表!Q5</f>
        <v>0</v>
      </c>
      <c r="E5" s="77">
        <f t="shared" ref="E5:E38" si="0">$C$19*D5</f>
        <v>0</v>
      </c>
      <c r="F5" s="76">
        <f>分析係数表!C8</f>
        <v>0.30496453900709219</v>
      </c>
      <c r="G5" s="77">
        <f t="shared" ref="G5:G38" si="1">E5*F5</f>
        <v>0</v>
      </c>
      <c r="H5" s="77">
        <f t="array" ref="H5:H43">MMULT(逆行列係数!C5:AO43,'15'!G5:G43)</f>
        <v>8.6866608470886718E-5</v>
      </c>
      <c r="I5" s="77">
        <f t="shared" ref="I5:I38" si="2">C5+H5</f>
        <v>8.6866608470886718E-5</v>
      </c>
      <c r="J5" s="76">
        <f>分析係数表!G8</f>
        <v>0.12049861495844875</v>
      </c>
      <c r="K5" s="78">
        <f t="shared" ref="K5:K38" si="3">I5*J5</f>
        <v>1.0467306006879702E-5</v>
      </c>
      <c r="L5" s="79" t="s">
        <v>183</v>
      </c>
      <c r="M5" s="80" t="s">
        <v>183</v>
      </c>
      <c r="N5" s="81">
        <f>分析係数表!H8</f>
        <v>1.0415057417992687E-2</v>
      </c>
      <c r="O5" s="82">
        <f t="shared" ref="O5:O43" si="4">$M$44*N5</f>
        <v>0.15694984975701873</v>
      </c>
      <c r="P5" s="76">
        <f>分析係数表!C8</f>
        <v>0.30496453900709219</v>
      </c>
      <c r="Q5" s="82">
        <f t="shared" ref="Q5:Q38" si="5">O5*P5</f>
        <v>4.78641385783816E-2</v>
      </c>
      <c r="R5" s="83">
        <f t="array" ref="R5:R43">MMULT(逆行列係数!C5:AO43,'15'!Q5:Q43)</f>
        <v>5.3729404846548784E-2</v>
      </c>
      <c r="S5" s="84">
        <f t="shared" ref="S5:S38" si="6">I5+R5</f>
        <v>5.3816271455019674E-2</v>
      </c>
      <c r="T5" s="85">
        <f>分析係数表!F8</f>
        <v>0.45429362880886426</v>
      </c>
      <c r="U5" s="86">
        <f t="shared" ref="U5:U38" si="7">S5*T5</f>
        <v>2.4448389248263785E-2</v>
      </c>
      <c r="V5" s="87">
        <f>分析係数表!D8</f>
        <v>0.67451523545706371</v>
      </c>
      <c r="W5" s="167">
        <f t="shared" ref="W5:W38" si="8">ROUND(S5*V5,0)</f>
        <v>0</v>
      </c>
      <c r="X5" s="76">
        <f>分析係数表!E8</f>
        <v>0.3476454293628809</v>
      </c>
      <c r="Y5" s="166">
        <f t="shared" ref="Y5:Y38" si="9">ROUND(S5*X5,0)</f>
        <v>0</v>
      </c>
    </row>
    <row r="6" spans="1:25" x14ac:dyDescent="0.2">
      <c r="A6" s="6" t="s">
        <v>219</v>
      </c>
      <c r="B6" s="5" t="s">
        <v>265</v>
      </c>
      <c r="C6" s="90"/>
      <c r="D6" s="76">
        <f>投入係数表!Q6</f>
        <v>0</v>
      </c>
      <c r="E6" s="77">
        <f t="shared" si="0"/>
        <v>0</v>
      </c>
      <c r="F6" s="76">
        <f>分析係数表!C9</f>
        <v>0.30769230769230771</v>
      </c>
      <c r="G6" s="77">
        <f t="shared" si="1"/>
        <v>0</v>
      </c>
      <c r="H6" s="77">
        <v>2.1037506232011333E-5</v>
      </c>
      <c r="I6" s="77">
        <f t="shared" si="2"/>
        <v>2.1037506232011333E-5</v>
      </c>
      <c r="J6" s="76">
        <f>分析係数表!G9</f>
        <v>0.27272727272727271</v>
      </c>
      <c r="K6" s="78">
        <f t="shared" si="3"/>
        <v>5.737501699639454E-6</v>
      </c>
      <c r="L6" s="79"/>
      <c r="M6" s="80"/>
      <c r="N6" s="81">
        <f>分析係数表!H9</f>
        <v>5.5358154384880782E-4</v>
      </c>
      <c r="O6" s="82">
        <f t="shared" si="4"/>
        <v>8.3422046224373349E-3</v>
      </c>
      <c r="P6" s="76">
        <f>分析係数表!C9</f>
        <v>0.30769230769230771</v>
      </c>
      <c r="Q6" s="82">
        <f t="shared" si="5"/>
        <v>2.5668321915191801E-3</v>
      </c>
      <c r="R6" s="83">
        <v>2.8629165706620025E-3</v>
      </c>
      <c r="S6" s="84">
        <f t="shared" si="6"/>
        <v>2.8839540768940139E-3</v>
      </c>
      <c r="T6" s="85">
        <f>分析係数表!F9</f>
        <v>0.77272727272727271</v>
      </c>
      <c r="U6" s="86">
        <f t="shared" si="7"/>
        <v>2.2285099685090109E-3</v>
      </c>
      <c r="V6" s="87">
        <f>分析係数表!D9</f>
        <v>0.36363636363636365</v>
      </c>
      <c r="W6" s="167">
        <f t="shared" si="8"/>
        <v>0</v>
      </c>
      <c r="X6" s="76">
        <f>分析係数表!E9</f>
        <v>0</v>
      </c>
      <c r="Y6" s="166">
        <f t="shared" si="9"/>
        <v>0</v>
      </c>
    </row>
    <row r="7" spans="1:25" x14ac:dyDescent="0.2">
      <c r="A7" s="6" t="s">
        <v>220</v>
      </c>
      <c r="B7" s="5" t="s">
        <v>266</v>
      </c>
      <c r="C7" s="90"/>
      <c r="D7" s="76">
        <f>投入係数表!Q7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1.6102394968890672E-2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投入係数表!Q8</f>
        <v>0</v>
      </c>
      <c r="E8" s="77">
        <f t="shared" si="0"/>
        <v>0</v>
      </c>
      <c r="F8" s="76">
        <f>分析係数表!C11</f>
        <v>7.2833211944645093E-4</v>
      </c>
      <c r="G8" s="77">
        <f t="shared" si="1"/>
        <v>0</v>
      </c>
      <c r="H8" s="77">
        <v>6.4579248131081083E-4</v>
      </c>
      <c r="I8" s="77">
        <f t="shared" si="2"/>
        <v>6.4579248131081083E-4</v>
      </c>
      <c r="J8" s="76">
        <f>分析係数表!G11</f>
        <v>0.75</v>
      </c>
      <c r="K8" s="78">
        <f t="shared" si="3"/>
        <v>4.8434436098310815E-4</v>
      </c>
      <c r="L8" s="79"/>
      <c r="M8" s="80"/>
      <c r="N8" s="81">
        <f>分析係数表!H11</f>
        <v>-1.2873989391832741E-5</v>
      </c>
      <c r="O8" s="82">
        <f t="shared" si="4"/>
        <v>-1.9400475866133339E-4</v>
      </c>
      <c r="P8" s="76">
        <f>分析係数表!C11</f>
        <v>7.2833211944645093E-4</v>
      </c>
      <c r="Q8" s="82">
        <f t="shared" si="5"/>
        <v>-1.4129989705850615E-7</v>
      </c>
      <c r="R8" s="83">
        <v>3.4114643540012997E-4</v>
      </c>
      <c r="S8" s="84">
        <f t="shared" si="6"/>
        <v>9.869389167109408E-4</v>
      </c>
      <c r="T8" s="85">
        <f>分析係数表!F11</f>
        <v>1</v>
      </c>
      <c r="U8" s="86">
        <f t="shared" si="7"/>
        <v>9.869389167109408E-4</v>
      </c>
      <c r="V8" s="87">
        <f>分析係数表!D11</f>
        <v>0</v>
      </c>
      <c r="W8" s="167">
        <f t="shared" si="8"/>
        <v>0</v>
      </c>
      <c r="X8" s="76">
        <f>分析係数表!E11</f>
        <v>0</v>
      </c>
      <c r="Y8" s="166">
        <f t="shared" si="9"/>
        <v>0</v>
      </c>
    </row>
    <row r="9" spans="1:25" x14ac:dyDescent="0.2">
      <c r="A9" s="6" t="s">
        <v>222</v>
      </c>
      <c r="B9" s="5" t="s">
        <v>190</v>
      </c>
      <c r="C9" s="90"/>
      <c r="D9" s="76">
        <f>投入係数表!Q9</f>
        <v>0</v>
      </c>
      <c r="E9" s="77">
        <f t="shared" si="0"/>
        <v>0</v>
      </c>
      <c r="F9" s="76">
        <f>分析係数表!C12</f>
        <v>4.5760430686406783E-3</v>
      </c>
      <c r="G9" s="77">
        <f t="shared" si="1"/>
        <v>0</v>
      </c>
      <c r="H9" s="77">
        <v>1.2818498251448502E-6</v>
      </c>
      <c r="I9" s="77">
        <f t="shared" si="2"/>
        <v>1.2818498251448502E-6</v>
      </c>
      <c r="J9" s="76">
        <f>分析係数表!G12</f>
        <v>0.12408759124087591</v>
      </c>
      <c r="K9" s="78">
        <f t="shared" si="3"/>
        <v>1.5906165713476244E-7</v>
      </c>
      <c r="L9" s="79"/>
      <c r="M9" s="80"/>
      <c r="N9" s="81">
        <f>分析係数表!H12</f>
        <v>8.1814202585097071E-2</v>
      </c>
      <c r="O9" s="82">
        <f t="shared" si="4"/>
        <v>1.2329002412927739</v>
      </c>
      <c r="P9" s="76">
        <f>分析係数表!C12</f>
        <v>4.5760430686406783E-3</v>
      </c>
      <c r="Q9" s="82">
        <f t="shared" si="5"/>
        <v>5.6418046034932175E-3</v>
      </c>
      <c r="R9" s="83">
        <v>6.0181823353983371E-3</v>
      </c>
      <c r="S9" s="84">
        <f t="shared" si="6"/>
        <v>6.0194641852234819E-3</v>
      </c>
      <c r="T9" s="85">
        <f>分析係数表!F12</f>
        <v>0.42153284671532848</v>
      </c>
      <c r="U9" s="86">
        <f t="shared" si="7"/>
        <v>2.5374018736982196E-3</v>
      </c>
      <c r="V9" s="87">
        <f>分析係数表!D12</f>
        <v>4.3795620437956206E-2</v>
      </c>
      <c r="W9" s="167">
        <f t="shared" si="8"/>
        <v>0</v>
      </c>
      <c r="X9" s="76">
        <f>分析係数表!E12</f>
        <v>3.2846715328467155E-2</v>
      </c>
      <c r="Y9" s="166">
        <f t="shared" si="9"/>
        <v>0</v>
      </c>
    </row>
    <row r="10" spans="1:25" x14ac:dyDescent="0.2">
      <c r="A10" s="6" t="s">
        <v>223</v>
      </c>
      <c r="B10" s="5" t="s">
        <v>28</v>
      </c>
      <c r="C10" s="90"/>
      <c r="D10" s="76">
        <f>投入係数表!Q10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0.19264672535070407</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76">
        <f>投入係数表!Q11</f>
        <v>0</v>
      </c>
      <c r="E11" s="77">
        <f t="shared" si="0"/>
        <v>0</v>
      </c>
      <c r="F11" s="76">
        <f>分析係数表!C14</f>
        <v>3.0252100840336138E-2</v>
      </c>
      <c r="G11" s="77">
        <f t="shared" si="1"/>
        <v>0</v>
      </c>
      <c r="H11" s="77">
        <v>7.6789906774518734E-4</v>
      </c>
      <c r="I11" s="77">
        <f t="shared" si="2"/>
        <v>7.6789906774518734E-4</v>
      </c>
      <c r="J11" s="76">
        <f>分析係数表!G14</f>
        <v>0.20338983050847459</v>
      </c>
      <c r="K11" s="78">
        <f t="shared" si="3"/>
        <v>1.5618286123630931E-4</v>
      </c>
      <c r="L11" s="79"/>
      <c r="M11" s="80"/>
      <c r="N11" s="81">
        <f>分析係数表!H14</f>
        <v>1.0556671301302847E-3</v>
      </c>
      <c r="O11" s="82">
        <f t="shared" si="4"/>
        <v>1.5908390210229339E-2</v>
      </c>
      <c r="P11" s="76">
        <f>分析係数表!C14</f>
        <v>3.0252100840336138E-2</v>
      </c>
      <c r="Q11" s="82">
        <f t="shared" si="5"/>
        <v>4.812622248472742E-4</v>
      </c>
      <c r="R11" s="83">
        <v>1.2679244140304884E-3</v>
      </c>
      <c r="S11" s="84">
        <f t="shared" si="6"/>
        <v>2.0358234817756758E-3</v>
      </c>
      <c r="T11" s="85">
        <f>分析係数表!F14</f>
        <v>0.40677966101694918</v>
      </c>
      <c r="U11" s="86">
        <f t="shared" si="7"/>
        <v>8.2813158580705463E-4</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投入係数表!Q12</f>
        <v>0</v>
      </c>
      <c r="E12" s="77">
        <f t="shared" si="0"/>
        <v>0</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0.1138807933342027</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投入係数表!Q13</f>
        <v>0</v>
      </c>
      <c r="E13" s="77">
        <f t="shared" si="0"/>
        <v>0</v>
      </c>
      <c r="F13" s="76">
        <f>分析係数表!C16</f>
        <v>1.9157088122605526E-3</v>
      </c>
      <c r="G13" s="77">
        <f t="shared" si="1"/>
        <v>0</v>
      </c>
      <c r="H13" s="77">
        <v>3.8782604192218363E-4</v>
      </c>
      <c r="I13" s="77">
        <f t="shared" si="2"/>
        <v>3.8782604192218363E-4</v>
      </c>
      <c r="J13" s="76">
        <f>分析係数表!G16</f>
        <v>0.1111111111111111</v>
      </c>
      <c r="K13" s="78">
        <f t="shared" si="3"/>
        <v>4.3091782435798177E-5</v>
      </c>
      <c r="L13" s="79"/>
      <c r="M13" s="80"/>
      <c r="N13" s="81">
        <f>分析係数表!H16</f>
        <v>1.5294299397497296E-2</v>
      </c>
      <c r="O13" s="82">
        <f t="shared" si="4"/>
        <v>0.23047765328966408</v>
      </c>
      <c r="P13" s="76">
        <f>分析係数表!C16</f>
        <v>1.9157088122605526E-3</v>
      </c>
      <c r="Q13" s="82">
        <f t="shared" si="5"/>
        <v>4.4152807143614178E-4</v>
      </c>
      <c r="R13" s="83">
        <v>6.5246115872203032E-4</v>
      </c>
      <c r="S13" s="84">
        <f t="shared" si="6"/>
        <v>1.0402872006442139E-3</v>
      </c>
      <c r="T13" s="85">
        <f>分析係数表!F16</f>
        <v>0.33333333333333331</v>
      </c>
      <c r="U13" s="86">
        <f t="shared" si="7"/>
        <v>3.4676240021473795E-4</v>
      </c>
      <c r="V13" s="87">
        <f>分析係数表!D16</f>
        <v>0</v>
      </c>
      <c r="W13" s="167">
        <f t="shared" si="8"/>
        <v>0</v>
      </c>
      <c r="X13" s="76">
        <f>分析係数表!E16</f>
        <v>0</v>
      </c>
      <c r="Y13" s="166">
        <f t="shared" si="9"/>
        <v>0</v>
      </c>
    </row>
    <row r="14" spans="1:25" x14ac:dyDescent="0.2">
      <c r="A14" s="6" t="s">
        <v>2</v>
      </c>
      <c r="B14" s="5" t="s">
        <v>364</v>
      </c>
      <c r="C14" s="90"/>
      <c r="D14" s="76">
        <f>投入係数表!Q14</f>
        <v>0</v>
      </c>
      <c r="E14" s="77">
        <f t="shared" si="0"/>
        <v>0</v>
      </c>
      <c r="F14" s="76">
        <f>分析係数表!C17</f>
        <v>5.5194805194805241E-2</v>
      </c>
      <c r="G14" s="77">
        <f t="shared" si="1"/>
        <v>0</v>
      </c>
      <c r="H14" s="77">
        <v>1.1664844092298841E-3</v>
      </c>
      <c r="I14" s="77">
        <f t="shared" si="2"/>
        <v>1.1664844092298841E-3</v>
      </c>
      <c r="J14" s="76">
        <f>分析係数表!G17</f>
        <v>0.21860465116279071</v>
      </c>
      <c r="K14" s="78">
        <f t="shared" si="3"/>
        <v>2.5499891736653282E-4</v>
      </c>
      <c r="L14" s="79"/>
      <c r="M14" s="80"/>
      <c r="N14" s="81">
        <f>分析係数表!H17</f>
        <v>2.7035377722848756E-3</v>
      </c>
      <c r="O14" s="82">
        <f t="shared" si="4"/>
        <v>4.0740999318880013E-2</v>
      </c>
      <c r="P14" s="76">
        <f>分析係数表!C17</f>
        <v>5.5194805194805241E-2</v>
      </c>
      <c r="Q14" s="82">
        <f t="shared" si="5"/>
        <v>2.2486915208472752E-3</v>
      </c>
      <c r="R14" s="83">
        <v>3.2152997543386263E-3</v>
      </c>
      <c r="S14" s="84">
        <f t="shared" si="6"/>
        <v>4.3817841635685108E-3</v>
      </c>
      <c r="T14" s="85">
        <f>分析係数表!F17</f>
        <v>0.33023255813953489</v>
      </c>
      <c r="U14" s="86">
        <f t="shared" si="7"/>
        <v>1.4470077935505314E-3</v>
      </c>
      <c r="V14" s="87">
        <f>分析係数表!D17</f>
        <v>0</v>
      </c>
      <c r="W14" s="167">
        <f t="shared" si="8"/>
        <v>0</v>
      </c>
      <c r="X14" s="76">
        <f>分析係数表!E17</f>
        <v>0</v>
      </c>
      <c r="Y14" s="166">
        <f t="shared" si="9"/>
        <v>0</v>
      </c>
    </row>
    <row r="15" spans="1:25" x14ac:dyDescent="0.2">
      <c r="A15" s="6" t="s">
        <v>3</v>
      </c>
      <c r="B15" s="5" t="s">
        <v>31</v>
      </c>
      <c r="C15" s="90"/>
      <c r="D15" s="76">
        <f>投入係数表!Q15</f>
        <v>0</v>
      </c>
      <c r="E15" s="77">
        <f t="shared" si="0"/>
        <v>0</v>
      </c>
      <c r="F15" s="76">
        <f>分析係数表!C18</f>
        <v>0.35732009925558317</v>
      </c>
      <c r="G15" s="77">
        <f t="shared" si="1"/>
        <v>0</v>
      </c>
      <c r="H15" s="77">
        <v>7.3670625013741312E-3</v>
      </c>
      <c r="I15" s="77">
        <f t="shared" si="2"/>
        <v>7.3670625013741312E-3</v>
      </c>
      <c r="J15" s="76">
        <f>分析係数表!G18</f>
        <v>0.21543778801843319</v>
      </c>
      <c r="K15" s="78">
        <f t="shared" si="3"/>
        <v>1.5871436494895883E-3</v>
      </c>
      <c r="L15" s="79"/>
      <c r="M15" s="80"/>
      <c r="N15" s="81">
        <f>分析係数表!H18</f>
        <v>3.9909367114681499E-4</v>
      </c>
      <c r="O15" s="82">
        <f t="shared" si="4"/>
        <v>6.0141475185013357E-3</v>
      </c>
      <c r="P15" s="76">
        <f>分析係数表!C18</f>
        <v>0.35732009925558317</v>
      </c>
      <c r="Q15" s="82">
        <f t="shared" si="5"/>
        <v>2.1489757882486166E-3</v>
      </c>
      <c r="R15" s="83">
        <v>4.6098927512656452E-3</v>
      </c>
      <c r="S15" s="84">
        <f t="shared" si="6"/>
        <v>1.1976955252639776E-2</v>
      </c>
      <c r="T15" s="85">
        <f>分析係数表!F18</f>
        <v>0.46082949308755761</v>
      </c>
      <c r="U15" s="86">
        <f t="shared" si="7"/>
        <v>5.5193342178063483E-3</v>
      </c>
      <c r="V15" s="87">
        <f>分析係数表!D18</f>
        <v>4.0322580645161289E-2</v>
      </c>
      <c r="W15" s="167">
        <f t="shared" si="8"/>
        <v>0</v>
      </c>
      <c r="X15" s="76">
        <f>分析係数表!E18</f>
        <v>3.6866359447004608E-2</v>
      </c>
      <c r="Y15" s="166">
        <f t="shared" si="9"/>
        <v>0</v>
      </c>
    </row>
    <row r="16" spans="1:25" x14ac:dyDescent="0.2">
      <c r="A16" s="6" t="s">
        <v>4</v>
      </c>
      <c r="B16" s="5" t="s">
        <v>32</v>
      </c>
      <c r="C16" s="90"/>
      <c r="D16" s="76">
        <f>投入係数表!Q16</f>
        <v>0.13636363636363635</v>
      </c>
      <c r="E16" s="77">
        <f t="shared" si="0"/>
        <v>13.636363636363635</v>
      </c>
      <c r="F16" s="76">
        <f>分析係数表!C19</f>
        <v>0.13532513181019334</v>
      </c>
      <c r="G16" s="77">
        <f t="shared" si="1"/>
        <v>1.8453427065026362</v>
      </c>
      <c r="H16" s="77">
        <v>2.0266795298490146</v>
      </c>
      <c r="I16" s="77">
        <f t="shared" si="2"/>
        <v>2.0266795298490146</v>
      </c>
      <c r="J16" s="76">
        <f>分析係数表!G19</f>
        <v>5.8997050147492625E-2</v>
      </c>
      <c r="K16" s="78">
        <f t="shared" si="3"/>
        <v>0.11956811385539909</v>
      </c>
      <c r="L16" s="79"/>
      <c r="M16" s="80"/>
      <c r="N16" s="81">
        <f>分析係数表!H19</f>
        <v>-1.0299191513466193E-4</v>
      </c>
      <c r="O16" s="82">
        <f t="shared" si="4"/>
        <v>-1.5520380692906671E-3</v>
      </c>
      <c r="P16" s="76">
        <f>分析係数表!C19</f>
        <v>0.13532513181019334</v>
      </c>
      <c r="Q16" s="82">
        <f t="shared" si="5"/>
        <v>-2.1002975630119751E-4</v>
      </c>
      <c r="R16" s="83">
        <v>3.2082286174415071E-4</v>
      </c>
      <c r="S16" s="84">
        <f t="shared" si="6"/>
        <v>2.0270003527107585</v>
      </c>
      <c r="T16" s="85">
        <f>分析係数表!F19</f>
        <v>0.24483775811209441</v>
      </c>
      <c r="U16" s="86">
        <f t="shared" si="7"/>
        <v>0.49628622205012674</v>
      </c>
      <c r="V16" s="87">
        <f>分析係数表!D19</f>
        <v>3.8348082595870206E-2</v>
      </c>
      <c r="W16" s="167">
        <f t="shared" si="8"/>
        <v>0</v>
      </c>
      <c r="X16" s="76">
        <f>分析係数表!E19</f>
        <v>3.2448377581120944E-2</v>
      </c>
      <c r="Y16" s="166">
        <f t="shared" si="9"/>
        <v>0</v>
      </c>
    </row>
    <row r="17" spans="1:25" x14ac:dyDescent="0.2">
      <c r="A17" s="6" t="s">
        <v>5</v>
      </c>
      <c r="B17" s="5" t="s">
        <v>33</v>
      </c>
      <c r="C17" s="90"/>
      <c r="D17" s="76">
        <f>投入係数表!Q17</f>
        <v>4.5454545454545456E-2</v>
      </c>
      <c r="E17" s="77">
        <f t="shared" si="0"/>
        <v>4.5454545454545459</v>
      </c>
      <c r="F17" s="76">
        <f>分析係数表!C20</f>
        <v>1.7543859649122862E-2</v>
      </c>
      <c r="G17" s="77">
        <f t="shared" si="1"/>
        <v>7.9744816586922104E-2</v>
      </c>
      <c r="H17" s="77">
        <v>8.2070626561795285E-2</v>
      </c>
      <c r="I17" s="77">
        <f t="shared" si="2"/>
        <v>8.2070626561795285E-2</v>
      </c>
      <c r="J17" s="76">
        <f>分析係数表!G20</f>
        <v>9.5238095238095233E-2</v>
      </c>
      <c r="K17" s="78">
        <f t="shared" si="3"/>
        <v>7.8162501487424076E-3</v>
      </c>
      <c r="L17" s="79"/>
      <c r="M17" s="80"/>
      <c r="N17" s="81">
        <f>分析係数表!H20</f>
        <v>5.0208558628147691E-4</v>
      </c>
      <c r="O17" s="82">
        <f t="shared" si="4"/>
        <v>7.566185587792003E-3</v>
      </c>
      <c r="P17" s="76">
        <f>分析係数表!C20</f>
        <v>1.7543859649122862E-2</v>
      </c>
      <c r="Q17" s="82">
        <f t="shared" si="5"/>
        <v>1.3274009803143907E-4</v>
      </c>
      <c r="R17" s="83">
        <v>2.1407355878418042E-4</v>
      </c>
      <c r="S17" s="84">
        <f t="shared" si="6"/>
        <v>8.2284700120579465E-2</v>
      </c>
      <c r="T17" s="85">
        <f>分析係数表!F20</f>
        <v>0.21428571428571427</v>
      </c>
      <c r="U17" s="86">
        <f t="shared" si="7"/>
        <v>1.7632435740124169E-2</v>
      </c>
      <c r="V17" s="87">
        <f>分析係数表!D20</f>
        <v>0</v>
      </c>
      <c r="W17" s="167">
        <f t="shared" si="8"/>
        <v>0</v>
      </c>
      <c r="X17" s="76">
        <f>分析係数表!E20</f>
        <v>0</v>
      </c>
      <c r="Y17" s="166">
        <f t="shared" si="9"/>
        <v>0</v>
      </c>
    </row>
    <row r="18" spans="1:25" x14ac:dyDescent="0.2">
      <c r="A18" s="6" t="s">
        <v>6</v>
      </c>
      <c r="B18" s="5" t="s">
        <v>34</v>
      </c>
      <c r="C18" s="90"/>
      <c r="D18" s="76">
        <f>投入係数表!Q18</f>
        <v>4.5454545454545456E-2</v>
      </c>
      <c r="E18" s="77">
        <f t="shared" si="0"/>
        <v>4.5454545454545459</v>
      </c>
      <c r="F18" s="76">
        <f>分析係数表!C21</f>
        <v>0.22938530734632678</v>
      </c>
      <c r="G18" s="77">
        <f t="shared" si="1"/>
        <v>1.0426604879378492</v>
      </c>
      <c r="H18" s="77">
        <v>1.0628250769843537</v>
      </c>
      <c r="I18" s="77">
        <f t="shared" si="2"/>
        <v>1.0628250769843537</v>
      </c>
      <c r="J18" s="76">
        <f>分析係数表!G21</f>
        <v>0.28442844284428442</v>
      </c>
      <c r="K18" s="78">
        <f t="shared" si="3"/>
        <v>0.30229768166251642</v>
      </c>
      <c r="L18" s="79"/>
      <c r="M18" s="80"/>
      <c r="N18" s="81">
        <f>分析係数表!H21</f>
        <v>8.3680931046912815E-4</v>
      </c>
      <c r="O18" s="82">
        <f t="shared" si="4"/>
        <v>1.2610309312986671E-2</v>
      </c>
      <c r="P18" s="76">
        <f>分析係数表!C21</f>
        <v>0.22938530734632678</v>
      </c>
      <c r="Q18" s="82">
        <f t="shared" si="5"/>
        <v>2.8926196774916946E-3</v>
      </c>
      <c r="R18" s="83">
        <v>5.8029337783643683E-3</v>
      </c>
      <c r="S18" s="84">
        <f t="shared" si="6"/>
        <v>1.068628010762718</v>
      </c>
      <c r="T18" s="85">
        <f>分析係数表!F21</f>
        <v>0.42664266426642666</v>
      </c>
      <c r="U18" s="86">
        <f t="shared" si="7"/>
        <v>0.45592230162153768</v>
      </c>
      <c r="V18" s="87">
        <f>分析係数表!D21</f>
        <v>9.7209720972097208E-2</v>
      </c>
      <c r="W18" s="167">
        <f t="shared" si="8"/>
        <v>0</v>
      </c>
      <c r="X18" s="76">
        <f>分析係数表!E21</f>
        <v>8.1908190819081905E-2</v>
      </c>
      <c r="Y18" s="166">
        <f t="shared" si="9"/>
        <v>0</v>
      </c>
    </row>
    <row r="19" spans="1:25" x14ac:dyDescent="0.2">
      <c r="A19" s="6" t="s">
        <v>7</v>
      </c>
      <c r="B19" s="5" t="s">
        <v>268</v>
      </c>
      <c r="C19" s="75">
        <f>最終需要_まとめ!C20</f>
        <v>100</v>
      </c>
      <c r="D19" s="76">
        <f>投入係数表!Q19</f>
        <v>0.18181818181818182</v>
      </c>
      <c r="E19" s="77">
        <f t="shared" si="0"/>
        <v>18.181818181818183</v>
      </c>
      <c r="F19" s="76">
        <f>分析係数表!C22</f>
        <v>0</v>
      </c>
      <c r="G19" s="77">
        <f t="shared" si="1"/>
        <v>0</v>
      </c>
      <c r="H19" s="77">
        <v>0</v>
      </c>
      <c r="I19" s="77">
        <f t="shared" si="2"/>
        <v>100</v>
      </c>
      <c r="J19" s="76">
        <f>分析係数表!G22</f>
        <v>0.22727272727272727</v>
      </c>
      <c r="K19" s="78">
        <f t="shared" si="3"/>
        <v>22.727272727272727</v>
      </c>
      <c r="L19" s="79"/>
      <c r="M19" s="80"/>
      <c r="N19" s="81">
        <f>分析係数表!H22</f>
        <v>3.8621968175498223E-5</v>
      </c>
      <c r="O19" s="82">
        <f t="shared" si="4"/>
        <v>5.8201427598400014E-4</v>
      </c>
      <c r="P19" s="76">
        <f>分析係数表!C22</f>
        <v>0</v>
      </c>
      <c r="Q19" s="82">
        <f t="shared" si="5"/>
        <v>0</v>
      </c>
      <c r="R19" s="83">
        <v>0</v>
      </c>
      <c r="S19" s="84">
        <f t="shared" si="6"/>
        <v>100</v>
      </c>
      <c r="T19" s="85">
        <f>分析係数表!F22</f>
        <v>0.45454545454545453</v>
      </c>
      <c r="U19" s="86">
        <f t="shared" si="7"/>
        <v>45.454545454545453</v>
      </c>
      <c r="V19" s="87">
        <f>分析係数表!D22</f>
        <v>0.29545454545454547</v>
      </c>
      <c r="W19" s="167">
        <f t="shared" si="8"/>
        <v>30</v>
      </c>
      <c r="X19" s="76">
        <f>分析係数表!E22</f>
        <v>0.18181818181818182</v>
      </c>
      <c r="Y19" s="166">
        <f t="shared" si="9"/>
        <v>18</v>
      </c>
    </row>
    <row r="20" spans="1:25" x14ac:dyDescent="0.2">
      <c r="A20" s="6" t="s">
        <v>8</v>
      </c>
      <c r="B20" s="5" t="s">
        <v>269</v>
      </c>
      <c r="C20" s="90"/>
      <c r="D20" s="76">
        <f>投入係数表!Q20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3.8800951732266678E-4</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投入係数表!Q21</f>
        <v>0</v>
      </c>
      <c r="E21" s="77">
        <f t="shared" si="0"/>
        <v>0</v>
      </c>
      <c r="F21" s="76">
        <f>分析係数表!C24</f>
        <v>1.7094017094017144E-2</v>
      </c>
      <c r="G21" s="77">
        <f t="shared" si="1"/>
        <v>0</v>
      </c>
      <c r="H21" s="77">
        <v>6.3684229551810878E-5</v>
      </c>
      <c r="I21" s="77">
        <f t="shared" si="2"/>
        <v>6.3684229551810878E-5</v>
      </c>
      <c r="J21" s="76">
        <f>分析係数表!G24</f>
        <v>0.27777777777777779</v>
      </c>
      <c r="K21" s="78">
        <f t="shared" si="3"/>
        <v>1.7690063764391911E-5</v>
      </c>
      <c r="L21" s="79"/>
      <c r="M21" s="80"/>
      <c r="N21" s="81">
        <f>分析係数表!H24</f>
        <v>2.9610175601215306E-4</v>
      </c>
      <c r="O21" s="82">
        <f t="shared" si="4"/>
        <v>4.4621094492106684E-3</v>
      </c>
      <c r="P21" s="76">
        <f>分析係数表!C24</f>
        <v>1.7094017094017144E-2</v>
      </c>
      <c r="Q21" s="82">
        <f t="shared" si="5"/>
        <v>7.6275375200182593E-5</v>
      </c>
      <c r="R21" s="83">
        <v>2.4249548878850597E-4</v>
      </c>
      <c r="S21" s="84">
        <f t="shared" si="6"/>
        <v>3.0617971834031687E-4</v>
      </c>
      <c r="T21" s="85">
        <f>分析係数表!F24</f>
        <v>0.5</v>
      </c>
      <c r="U21" s="86">
        <f t="shared" si="7"/>
        <v>1.5308985917015844E-4</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投入係数表!Q22</f>
        <v>0</v>
      </c>
      <c r="E22" s="77">
        <f t="shared" si="0"/>
        <v>0</v>
      </c>
      <c r="F22" s="76">
        <f>分析係数表!C25</f>
        <v>0.19368131868131866</v>
      </c>
      <c r="G22" s="77">
        <f t="shared" si="1"/>
        <v>0</v>
      </c>
      <c r="H22" s="77">
        <v>2.9406849706858796E-3</v>
      </c>
      <c r="I22" s="77">
        <f t="shared" si="2"/>
        <v>2.9406849706858796E-3</v>
      </c>
      <c r="J22" s="76">
        <f>分析係数表!G25</f>
        <v>0.19689406544647808</v>
      </c>
      <c r="K22" s="78">
        <f t="shared" si="3"/>
        <v>5.7900341907570006E-4</v>
      </c>
      <c r="L22" s="79"/>
      <c r="M22" s="80"/>
      <c r="N22" s="81">
        <f>分析係数表!H25</f>
        <v>4.6346361810597868E-4</v>
      </c>
      <c r="O22" s="82">
        <f t="shared" si="4"/>
        <v>6.9841713118080021E-3</v>
      </c>
      <c r="P22" s="76">
        <f>分析係数表!C25</f>
        <v>0.19368131868131866</v>
      </c>
      <c r="Q22" s="82">
        <f t="shared" si="5"/>
        <v>1.352703509567209E-3</v>
      </c>
      <c r="R22" s="83">
        <v>4.0080348093602556E-3</v>
      </c>
      <c r="S22" s="84">
        <f t="shared" si="6"/>
        <v>6.9487197800461352E-3</v>
      </c>
      <c r="T22" s="85">
        <f>分析係数表!F25</f>
        <v>0.35108153078202997</v>
      </c>
      <c r="U22" s="86">
        <f t="shared" si="7"/>
        <v>2.4395671773539676E-3</v>
      </c>
      <c r="V22" s="87">
        <f>分析係数表!D25</f>
        <v>0.17692734331669441</v>
      </c>
      <c r="W22" s="167">
        <f t="shared" si="8"/>
        <v>0</v>
      </c>
      <c r="X22" s="76">
        <f>分析係数表!E25</f>
        <v>0.17249029395452026</v>
      </c>
      <c r="Y22" s="166">
        <f t="shared" si="9"/>
        <v>0</v>
      </c>
    </row>
    <row r="23" spans="1:25" x14ac:dyDescent="0.2">
      <c r="A23" s="6" t="s">
        <v>11</v>
      </c>
      <c r="B23" s="5" t="s">
        <v>35</v>
      </c>
      <c r="C23" s="90"/>
      <c r="D23" s="76">
        <f>投入係数表!Q23</f>
        <v>2.2727272727272728E-2</v>
      </c>
      <c r="E23" s="77">
        <f t="shared" si="0"/>
        <v>2.2727272727272729</v>
      </c>
      <c r="F23" s="76">
        <f>分析係数表!C26</f>
        <v>8.4388185654008518E-3</v>
      </c>
      <c r="G23" s="77">
        <f t="shared" si="1"/>
        <v>1.9179133103183754E-2</v>
      </c>
      <c r="H23" s="77">
        <v>1.9252871078829618E-2</v>
      </c>
      <c r="I23" s="77">
        <f t="shared" si="2"/>
        <v>1.9252871078829618E-2</v>
      </c>
      <c r="J23" s="76">
        <f>分析係数表!G26</f>
        <v>0.2073170731707317</v>
      </c>
      <c r="K23" s="78">
        <f t="shared" si="3"/>
        <v>3.9914488821963844E-3</v>
      </c>
      <c r="L23" s="79"/>
      <c r="M23" s="80"/>
      <c r="N23" s="81">
        <f>分析係数表!H26</f>
        <v>9.7456099696173852E-3</v>
      </c>
      <c r="O23" s="82">
        <f t="shared" si="4"/>
        <v>0.1468616023066294</v>
      </c>
      <c r="P23" s="76">
        <f>分析係数表!C26</f>
        <v>8.4388185654008518E-3</v>
      </c>
      <c r="Q23" s="82">
        <f t="shared" si="5"/>
        <v>1.2393384160897007E-3</v>
      </c>
      <c r="R23" s="83">
        <v>1.2662274678339729E-3</v>
      </c>
      <c r="S23" s="84">
        <f t="shared" si="6"/>
        <v>2.0519098546663589E-2</v>
      </c>
      <c r="T23" s="85">
        <f>分析係数表!F26</f>
        <v>0.34146341463414637</v>
      </c>
      <c r="U23" s="86">
        <f t="shared" si="7"/>
        <v>7.0065214549582993E-3</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投入係数表!Q24</f>
        <v>0</v>
      </c>
      <c r="E24" s="77">
        <f t="shared" si="0"/>
        <v>0</v>
      </c>
      <c r="F24" s="76">
        <f>分析係数表!C27</f>
        <v>0.17323420074349438</v>
      </c>
      <c r="G24" s="77">
        <f t="shared" si="1"/>
        <v>0</v>
      </c>
      <c r="H24" s="77">
        <v>2.6520290218340597E-4</v>
      </c>
      <c r="I24" s="77">
        <f t="shared" si="2"/>
        <v>2.6520290218340597E-4</v>
      </c>
      <c r="J24" s="76">
        <f>分析係数表!G27</f>
        <v>0.16805324459234608</v>
      </c>
      <c r="K24" s="78">
        <f t="shared" si="3"/>
        <v>4.4568208187227952E-5</v>
      </c>
      <c r="L24" s="79"/>
      <c r="M24" s="80"/>
      <c r="N24" s="81">
        <f>分析係数表!H27</f>
        <v>9.7971059271847166E-3</v>
      </c>
      <c r="O24" s="82">
        <f t="shared" si="4"/>
        <v>0.14763762134127473</v>
      </c>
      <c r="P24" s="76">
        <f>分析係数表!C27</f>
        <v>0.17323420074349438</v>
      </c>
      <c r="Q24" s="82">
        <f t="shared" si="5"/>
        <v>2.5575885332726398E-2</v>
      </c>
      <c r="R24" s="83">
        <v>2.5829098209358459E-2</v>
      </c>
      <c r="S24" s="84">
        <f t="shared" si="6"/>
        <v>2.6094301111541866E-2</v>
      </c>
      <c r="T24" s="85">
        <f>分析係数表!F27</f>
        <v>0.31780366056572379</v>
      </c>
      <c r="U24" s="86">
        <f t="shared" si="7"/>
        <v>8.2928644131522403E-3</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投入係数表!Q25</f>
        <v>0</v>
      </c>
      <c r="E25" s="77">
        <f t="shared" si="0"/>
        <v>0</v>
      </c>
      <c r="F25" s="76">
        <f>分析係数表!C28</f>
        <v>2.7870216306156381E-2</v>
      </c>
      <c r="G25" s="77">
        <f t="shared" si="1"/>
        <v>0</v>
      </c>
      <c r="H25" s="77">
        <v>5.0963176581443007E-4</v>
      </c>
      <c r="I25" s="77">
        <f t="shared" si="2"/>
        <v>5.0963176581443007E-4</v>
      </c>
      <c r="J25" s="76">
        <f>分析係数表!G28</f>
        <v>0.12625250501002003</v>
      </c>
      <c r="K25" s="78">
        <f t="shared" si="3"/>
        <v>6.4342287066751692E-5</v>
      </c>
      <c r="L25" s="79"/>
      <c r="M25" s="80"/>
      <c r="N25" s="81">
        <f>分析係数表!H28</f>
        <v>1.9722951748287761E-2</v>
      </c>
      <c r="O25" s="82">
        <f t="shared" si="4"/>
        <v>0.29721529026916277</v>
      </c>
      <c r="P25" s="76">
        <f>分析係数表!C28</f>
        <v>2.7870216306156381E-2</v>
      </c>
      <c r="Q25" s="82">
        <f t="shared" si="5"/>
        <v>8.2834544292986218E-3</v>
      </c>
      <c r="R25" s="83">
        <v>8.5452208508898456E-3</v>
      </c>
      <c r="S25" s="84">
        <f t="shared" si="6"/>
        <v>9.0548526167042766E-3</v>
      </c>
      <c r="T25" s="85">
        <f>分析係数表!F28</f>
        <v>0.21442885771543085</v>
      </c>
      <c r="U25" s="86">
        <f t="shared" si="7"/>
        <v>1.941621703381478E-3</v>
      </c>
      <c r="V25" s="87">
        <f>分析係数表!D28</f>
        <v>6.0120240480961923E-3</v>
      </c>
      <c r="W25" s="167">
        <f t="shared" si="8"/>
        <v>0</v>
      </c>
      <c r="X25" s="76">
        <f>分析係数表!E28</f>
        <v>0</v>
      </c>
      <c r="Y25" s="166">
        <f t="shared" si="9"/>
        <v>0</v>
      </c>
    </row>
    <row r="26" spans="1:25" x14ac:dyDescent="0.2">
      <c r="A26" s="6" t="s">
        <v>14</v>
      </c>
      <c r="B26" s="5" t="s">
        <v>50</v>
      </c>
      <c r="C26" s="90"/>
      <c r="D26" s="76">
        <f>投入係数表!Q26</f>
        <v>0</v>
      </c>
      <c r="E26" s="77">
        <f t="shared" si="0"/>
        <v>0</v>
      </c>
      <c r="F26" s="76">
        <f>分析係数表!C29</f>
        <v>7.0910556003223157E-2</v>
      </c>
      <c r="G26" s="77">
        <f t="shared" si="1"/>
        <v>0</v>
      </c>
      <c r="H26" s="77">
        <v>3.8347003965598938E-3</v>
      </c>
      <c r="I26" s="77">
        <f t="shared" si="2"/>
        <v>3.8347003965598938E-3</v>
      </c>
      <c r="J26" s="76">
        <f>分析係数表!G29</f>
        <v>0.26315789473684209</v>
      </c>
      <c r="K26" s="78">
        <f t="shared" si="3"/>
        <v>1.0091316833052352E-3</v>
      </c>
      <c r="L26" s="79"/>
      <c r="M26" s="80"/>
      <c r="N26" s="81">
        <f>分析係数表!H29</f>
        <v>9.1405324682012467E-3</v>
      </c>
      <c r="O26" s="82">
        <f t="shared" si="4"/>
        <v>0.13774337864954672</v>
      </c>
      <c r="P26" s="76">
        <f>分析係数表!C29</f>
        <v>7.0910556003223157E-2</v>
      </c>
      <c r="Q26" s="82">
        <f t="shared" si="5"/>
        <v>9.7674595658018559E-3</v>
      </c>
      <c r="R26" s="83">
        <v>1.211598732332231E-2</v>
      </c>
      <c r="S26" s="84">
        <f t="shared" si="6"/>
        <v>1.5950687719882204E-2</v>
      </c>
      <c r="T26" s="85">
        <f>分析係数表!F29</f>
        <v>0.38157894736842107</v>
      </c>
      <c r="U26" s="86">
        <f t="shared" si="7"/>
        <v>6.0864466299550522E-3</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投入係数表!Q27</f>
        <v>0</v>
      </c>
      <c r="E27" s="77">
        <f t="shared" si="0"/>
        <v>0</v>
      </c>
      <c r="F27" s="76">
        <f>分析係数表!C30</f>
        <v>1</v>
      </c>
      <c r="G27" s="77">
        <f t="shared" si="1"/>
        <v>0</v>
      </c>
      <c r="H27" s="77">
        <v>4.7328770211452882E-2</v>
      </c>
      <c r="I27" s="77">
        <f t="shared" si="2"/>
        <v>4.7328770211452882E-2</v>
      </c>
      <c r="J27" s="76">
        <f>分析係数表!G30</f>
        <v>0.34535617673579799</v>
      </c>
      <c r="K27" s="78">
        <f t="shared" si="3"/>
        <v>1.6345283129834492E-2</v>
      </c>
      <c r="L27" s="79"/>
      <c r="M27" s="80"/>
      <c r="N27" s="81">
        <f>分析係数表!H30</f>
        <v>0</v>
      </c>
      <c r="O27" s="82">
        <f t="shared" si="4"/>
        <v>0</v>
      </c>
      <c r="P27" s="76">
        <f>分析係数表!C30</f>
        <v>1</v>
      </c>
      <c r="Q27" s="82">
        <f t="shared" si="5"/>
        <v>0</v>
      </c>
      <c r="R27" s="83">
        <v>5.2791165987609953E-2</v>
      </c>
      <c r="S27" s="84">
        <f t="shared" si="6"/>
        <v>0.10011993619906284</v>
      </c>
      <c r="T27" s="85">
        <f>分析係数表!F30</f>
        <v>0.44183949504057712</v>
      </c>
      <c r="U27" s="86">
        <f t="shared" si="7"/>
        <v>4.4236942053688721E-2</v>
      </c>
      <c r="V27" s="87">
        <f>分析係数表!D30</f>
        <v>0.16290952810339646</v>
      </c>
      <c r="W27" s="167">
        <f t="shared" si="8"/>
        <v>0</v>
      </c>
      <c r="X27" s="76">
        <f>分析係数表!E30</f>
        <v>9.6483318304779075E-2</v>
      </c>
      <c r="Y27" s="166">
        <f t="shared" si="9"/>
        <v>0</v>
      </c>
    </row>
    <row r="28" spans="1:25" x14ac:dyDescent="0.2">
      <c r="A28" s="6" t="s">
        <v>16</v>
      </c>
      <c r="B28" s="5" t="s">
        <v>192</v>
      </c>
      <c r="C28" s="90"/>
      <c r="D28" s="76">
        <f>投入係数表!Q28</f>
        <v>2.2727272727272728E-2</v>
      </c>
      <c r="E28" s="77">
        <f t="shared" si="0"/>
        <v>2.2727272727272729</v>
      </c>
      <c r="F28" s="76">
        <f>分析係数表!C31</f>
        <v>0.94798822374877334</v>
      </c>
      <c r="G28" s="77">
        <f t="shared" si="1"/>
        <v>2.1545186903381213</v>
      </c>
      <c r="H28" s="77">
        <v>2.5408826861970302</v>
      </c>
      <c r="I28" s="77">
        <f t="shared" si="2"/>
        <v>2.5408826861970302</v>
      </c>
      <c r="J28" s="76">
        <f>分析係数表!G31</f>
        <v>7.0922795797167662E-2</v>
      </c>
      <c r="K28" s="78">
        <f t="shared" si="3"/>
        <v>0.18020650389771081</v>
      </c>
      <c r="L28" s="79"/>
      <c r="M28" s="80"/>
      <c r="N28" s="81">
        <f>分析係数表!H31</f>
        <v>9.4804057881456308E-2</v>
      </c>
      <c r="O28" s="82">
        <f t="shared" si="4"/>
        <v>1.4286510427820591</v>
      </c>
      <c r="P28" s="76">
        <f>分析係数表!C31</f>
        <v>0.94798822374877334</v>
      </c>
      <c r="Q28" s="82">
        <f t="shared" si="5"/>
        <v>1.3543443644037969</v>
      </c>
      <c r="R28" s="83">
        <v>1.5541083510356757</v>
      </c>
      <c r="S28" s="84">
        <f t="shared" si="6"/>
        <v>4.0949910372327061</v>
      </c>
      <c r="T28" s="85">
        <f>分析係数表!F31</f>
        <v>0.34490634993147556</v>
      </c>
      <c r="U28" s="86">
        <f t="shared" si="7"/>
        <v>1.4123884116540397</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投入係数表!Q29</f>
        <v>0</v>
      </c>
      <c r="E29" s="77">
        <f t="shared" si="0"/>
        <v>0</v>
      </c>
      <c r="F29" s="76">
        <f>分析係数表!C32</f>
        <v>0.48216833095577749</v>
      </c>
      <c r="G29" s="77">
        <f t="shared" si="1"/>
        <v>0</v>
      </c>
      <c r="H29" s="77">
        <v>2.472117135521017E-3</v>
      </c>
      <c r="I29" s="77">
        <f t="shared" si="2"/>
        <v>2.472117135521017E-3</v>
      </c>
      <c r="J29" s="76">
        <f>分析係数表!G32</f>
        <v>0.14117647058823529</v>
      </c>
      <c r="K29" s="78">
        <f t="shared" si="3"/>
        <v>3.4900477207355535E-4</v>
      </c>
      <c r="L29" s="79"/>
      <c r="M29" s="80"/>
      <c r="N29" s="81">
        <f>分析係数表!H32</f>
        <v>5.9349091096348935E-3</v>
      </c>
      <c r="O29" s="82">
        <f t="shared" si="4"/>
        <v>8.9436193742874689E-2</v>
      </c>
      <c r="P29" s="76">
        <f>分析係数表!C32</f>
        <v>0.48216833095577749</v>
      </c>
      <c r="Q29" s="82">
        <f t="shared" si="5"/>
        <v>4.3123300264039439E-2</v>
      </c>
      <c r="R29" s="83">
        <v>5.1734589945915406E-2</v>
      </c>
      <c r="S29" s="84">
        <f t="shared" si="6"/>
        <v>5.420670708143642E-2</v>
      </c>
      <c r="T29" s="85">
        <f>分析係数表!F32</f>
        <v>0.4823529411764706</v>
      </c>
      <c r="U29" s="86">
        <f t="shared" si="7"/>
        <v>2.6146764592222274E-2</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投入係数表!Q30</f>
        <v>0</v>
      </c>
      <c r="E30" s="77">
        <f t="shared" si="0"/>
        <v>0</v>
      </c>
      <c r="F30" s="76">
        <f>分析係数表!C33</f>
        <v>1</v>
      </c>
      <c r="G30" s="77">
        <f t="shared" si="1"/>
        <v>0</v>
      </c>
      <c r="H30" s="77">
        <v>3.3051200884017549E-2</v>
      </c>
      <c r="I30" s="77">
        <f t="shared" si="2"/>
        <v>3.3051200884017549E-2</v>
      </c>
      <c r="J30" s="76">
        <f>分析係数表!G33</f>
        <v>0.50451467268623029</v>
      </c>
      <c r="K30" s="78">
        <f t="shared" si="3"/>
        <v>1.667481579588696E-2</v>
      </c>
      <c r="L30" s="79"/>
      <c r="M30" s="80"/>
      <c r="N30" s="81">
        <f>分析係数表!H33</f>
        <v>8.6255728925279361E-4</v>
      </c>
      <c r="O30" s="82">
        <f t="shared" si="4"/>
        <v>1.2998318830309337E-2</v>
      </c>
      <c r="P30" s="76">
        <f>分析係数表!C33</f>
        <v>1</v>
      </c>
      <c r="Q30" s="82">
        <f t="shared" si="5"/>
        <v>1.2998318830309337E-2</v>
      </c>
      <c r="R30" s="83">
        <v>4.7641828270327161E-2</v>
      </c>
      <c r="S30" s="84">
        <f t="shared" si="6"/>
        <v>8.0693029154344703E-2</v>
      </c>
      <c r="T30" s="85">
        <f>分析係数表!F33</f>
        <v>0.64446952595936791</v>
      </c>
      <c r="U30" s="86">
        <f t="shared" si="7"/>
        <v>5.2004198247325988E-2</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投入係数表!Q31</f>
        <v>4.5454545454545456E-2</v>
      </c>
      <c r="E31" s="77">
        <f t="shared" si="0"/>
        <v>4.5454545454545459</v>
      </c>
      <c r="F31" s="76">
        <f>分析係数表!C34</f>
        <v>0.2053323853537149</v>
      </c>
      <c r="G31" s="77">
        <f t="shared" si="1"/>
        <v>0.93332902433506781</v>
      </c>
      <c r="H31" s="77">
        <v>0.96915376459168923</v>
      </c>
      <c r="I31" s="77">
        <f t="shared" si="2"/>
        <v>0.96915376459168923</v>
      </c>
      <c r="J31" s="76">
        <f>分析係数表!G34</f>
        <v>0.42520016856300041</v>
      </c>
      <c r="K31" s="78">
        <f t="shared" si="3"/>
        <v>0.41208434406785266</v>
      </c>
      <c r="L31" s="79"/>
      <c r="M31" s="80"/>
      <c r="N31" s="81">
        <f>分析係数表!H34</f>
        <v>0.14534734023379164</v>
      </c>
      <c r="O31" s="82">
        <f t="shared" si="4"/>
        <v>2.1903137252864542</v>
      </c>
      <c r="P31" s="76">
        <f>分析係数表!C34</f>
        <v>0.2053323853537149</v>
      </c>
      <c r="Q31" s="82">
        <f t="shared" si="5"/>
        <v>0.44974234188604906</v>
      </c>
      <c r="R31" s="83">
        <v>0.47787801484326886</v>
      </c>
      <c r="S31" s="84">
        <f t="shared" si="6"/>
        <v>1.4470317794349581</v>
      </c>
      <c r="T31" s="85">
        <f>分析係数表!F34</f>
        <v>0.70143278550358201</v>
      </c>
      <c r="U31" s="86">
        <f t="shared" si="7"/>
        <v>1.0149955317612676</v>
      </c>
      <c r="V31" s="87">
        <f>分析係数表!D34</f>
        <v>0.41908975979772439</v>
      </c>
      <c r="W31" s="167">
        <f t="shared" si="8"/>
        <v>1</v>
      </c>
      <c r="X31" s="76">
        <f>分析係数表!E34</f>
        <v>0.33775811209439527</v>
      </c>
      <c r="Y31" s="166">
        <f t="shared" si="9"/>
        <v>0</v>
      </c>
    </row>
    <row r="32" spans="1:25" x14ac:dyDescent="0.2">
      <c r="A32" s="6" t="s">
        <v>20</v>
      </c>
      <c r="B32" s="5" t="s">
        <v>37</v>
      </c>
      <c r="C32" s="90"/>
      <c r="D32" s="76">
        <f>投入係数表!Q32</f>
        <v>0</v>
      </c>
      <c r="E32" s="77">
        <f t="shared" si="0"/>
        <v>0</v>
      </c>
      <c r="F32" s="76">
        <f>分析係数表!C35</f>
        <v>4.5295002507103499E-2</v>
      </c>
      <c r="G32" s="77">
        <f t="shared" si="1"/>
        <v>0</v>
      </c>
      <c r="H32" s="77">
        <v>4.0996256269317756E-3</v>
      </c>
      <c r="I32" s="77">
        <f t="shared" si="2"/>
        <v>4.0996256269317756E-3</v>
      </c>
      <c r="J32" s="76">
        <f>分析係数表!G35</f>
        <v>0.3217993079584775</v>
      </c>
      <c r="K32" s="78">
        <f t="shared" si="3"/>
        <v>1.3192566896354848E-3</v>
      </c>
      <c r="L32" s="79"/>
      <c r="M32" s="80"/>
      <c r="N32" s="81">
        <f>分析係数表!H35</f>
        <v>5.6027601833256092E-2</v>
      </c>
      <c r="O32" s="82">
        <f t="shared" si="4"/>
        <v>0.84430870969412297</v>
      </c>
      <c r="P32" s="76">
        <f>分析係数表!C35</f>
        <v>4.5295002507103499E-2</v>
      </c>
      <c r="Q32" s="82">
        <f t="shared" si="5"/>
        <v>3.8242965122364622E-2</v>
      </c>
      <c r="R32" s="83">
        <v>4.8993126900976368E-2</v>
      </c>
      <c r="S32" s="84">
        <f t="shared" si="6"/>
        <v>5.3092752527908141E-2</v>
      </c>
      <c r="T32" s="85">
        <f>分析係数表!F35</f>
        <v>0.66089965397923878</v>
      </c>
      <c r="U32" s="86">
        <f t="shared" si="7"/>
        <v>3.5088981774499844E-2</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投入係数表!Q33</f>
        <v>0</v>
      </c>
      <c r="E33" s="77">
        <f t="shared" si="0"/>
        <v>0</v>
      </c>
      <c r="F33" s="76">
        <f>分析係数表!C36</f>
        <v>0.81690507152145642</v>
      </c>
      <c r="G33" s="77">
        <f t="shared" si="1"/>
        <v>0</v>
      </c>
      <c r="H33" s="77">
        <v>3.2176189055422737E-2</v>
      </c>
      <c r="I33" s="77">
        <f t="shared" si="2"/>
        <v>3.2176189055422737E-2</v>
      </c>
      <c r="J33" s="76">
        <f>分析係数表!G36</f>
        <v>2.4669743752984245E-3</v>
      </c>
      <c r="K33" s="78">
        <f t="shared" si="3"/>
        <v>7.9377833894485509E-5</v>
      </c>
      <c r="L33" s="79"/>
      <c r="M33" s="80"/>
      <c r="N33" s="81">
        <f>分析係数表!H36</f>
        <v>0.1886168185797415</v>
      </c>
      <c r="O33" s="82">
        <f t="shared" si="4"/>
        <v>2.8423637191471958</v>
      </c>
      <c r="P33" s="76">
        <f>分析係数表!C36</f>
        <v>0.81690507152145642</v>
      </c>
      <c r="Q33" s="82">
        <f t="shared" si="5"/>
        <v>2.3219413372799327</v>
      </c>
      <c r="R33" s="83">
        <v>2.3721329772738904</v>
      </c>
      <c r="S33" s="84">
        <f t="shared" si="6"/>
        <v>2.404309166329313</v>
      </c>
      <c r="T33" s="85">
        <f>分析係数表!F36</f>
        <v>0.90092312589527301</v>
      </c>
      <c r="U33" s="86">
        <f t="shared" si="7"/>
        <v>2.1660977297480626</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投入係数表!Q34</f>
        <v>0</v>
      </c>
      <c r="E34" s="77">
        <f t="shared" si="0"/>
        <v>0</v>
      </c>
      <c r="F34" s="76">
        <f>分析係数表!C37</f>
        <v>0.29905561385099688</v>
      </c>
      <c r="G34" s="77">
        <f t="shared" si="1"/>
        <v>0</v>
      </c>
      <c r="H34" s="77">
        <v>4.9654848025938961E-2</v>
      </c>
      <c r="I34" s="77">
        <f t="shared" si="2"/>
        <v>4.9654848025938961E-2</v>
      </c>
      <c r="J34" s="76">
        <f>分析係数表!G37</f>
        <v>0.52083333333333337</v>
      </c>
      <c r="K34" s="78">
        <f t="shared" si="3"/>
        <v>2.5861900013509877E-2</v>
      </c>
      <c r="L34" s="79"/>
      <c r="M34" s="80"/>
      <c r="N34" s="81">
        <f>分析係数表!H37</f>
        <v>4.2677274833925534E-2</v>
      </c>
      <c r="O34" s="82">
        <f t="shared" si="4"/>
        <v>0.64312577496232015</v>
      </c>
      <c r="P34" s="76">
        <f>分析係数表!C37</f>
        <v>0.29905561385099688</v>
      </c>
      <c r="Q34" s="82">
        <f t="shared" si="5"/>
        <v>0.19233037341475473</v>
      </c>
      <c r="R34" s="83">
        <v>0.22582058876690117</v>
      </c>
      <c r="S34" s="84">
        <f t="shared" si="6"/>
        <v>0.27547543679284014</v>
      </c>
      <c r="T34" s="85">
        <f>分析係数表!F37</f>
        <v>0.73171768707482998</v>
      </c>
      <c r="U34" s="86">
        <f t="shared" si="7"/>
        <v>0.20157024945598551</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投入係数表!Q35</f>
        <v>0</v>
      </c>
      <c r="E35" s="77">
        <f t="shared" si="0"/>
        <v>0</v>
      </c>
      <c r="F35" s="76">
        <f>分析係数表!C38</f>
        <v>4.4463264874020636E-3</v>
      </c>
      <c r="G35" s="77">
        <f t="shared" si="1"/>
        <v>0</v>
      </c>
      <c r="H35" s="77">
        <v>3.4253995989040316E-4</v>
      </c>
      <c r="I35" s="77">
        <f t="shared" si="2"/>
        <v>3.4253995989040316E-4</v>
      </c>
      <c r="J35" s="76">
        <f>分析係数表!G38</f>
        <v>0.34146341463414637</v>
      </c>
      <c r="K35" s="78">
        <f t="shared" si="3"/>
        <v>1.169648643528206E-4</v>
      </c>
      <c r="L35" s="79"/>
      <c r="M35" s="80"/>
      <c r="N35" s="81">
        <f>分析係数表!H38</f>
        <v>3.8918069931510375E-2</v>
      </c>
      <c r="O35" s="82">
        <f t="shared" si="4"/>
        <v>0.5864763854332109</v>
      </c>
      <c r="P35" s="76">
        <f>分析係数表!C38</f>
        <v>4.4463264874020636E-3</v>
      </c>
      <c r="Q35" s="82">
        <f t="shared" si="5"/>
        <v>2.6076654867875073E-3</v>
      </c>
      <c r="R35" s="83">
        <v>2.9209064320365797E-3</v>
      </c>
      <c r="S35" s="84">
        <f t="shared" si="6"/>
        <v>3.2634463919269828E-3</v>
      </c>
      <c r="T35" s="85">
        <f>分析係数表!F38</f>
        <v>0.56097560975609762</v>
      </c>
      <c r="U35" s="86">
        <f t="shared" si="7"/>
        <v>1.8307138296175759E-3</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投入係数表!Q36</f>
        <v>0</v>
      </c>
      <c r="E36" s="77">
        <f t="shared" si="0"/>
        <v>0</v>
      </c>
      <c r="F36" s="76">
        <f>分析係数表!C39</f>
        <v>1</v>
      </c>
      <c r="G36" s="77">
        <f t="shared" si="1"/>
        <v>0</v>
      </c>
      <c r="H36" s="77">
        <v>3.4623018161548177E-4</v>
      </c>
      <c r="I36" s="77">
        <f t="shared" si="2"/>
        <v>3.4623018161548177E-4</v>
      </c>
      <c r="J36" s="76">
        <f>分析係数表!G39</f>
        <v>0.35427190863167141</v>
      </c>
      <c r="K36" s="78">
        <f t="shared" si="3"/>
        <v>1.2265962726680694E-4</v>
      </c>
      <c r="L36" s="79"/>
      <c r="M36" s="80"/>
      <c r="N36" s="81">
        <f>分析係数表!H39</f>
        <v>3.437355167619342E-3</v>
      </c>
      <c r="O36" s="82">
        <f t="shared" si="4"/>
        <v>5.1799270562576022E-2</v>
      </c>
      <c r="P36" s="76">
        <f>分析係数表!C39</f>
        <v>1</v>
      </c>
      <c r="Q36" s="82">
        <f t="shared" si="5"/>
        <v>5.1799270562576022E-2</v>
      </c>
      <c r="R36" s="83">
        <v>5.5305686676221516E-2</v>
      </c>
      <c r="S36" s="84">
        <f t="shared" si="6"/>
        <v>5.5651916857836999E-2</v>
      </c>
      <c r="T36" s="85">
        <f>分析係数表!F39</f>
        <v>0.7050296507797057</v>
      </c>
      <c r="U36" s="86">
        <f t="shared" si="7"/>
        <v>3.9236251507502033E-2</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投入係数表!Q37</f>
        <v>0</v>
      </c>
      <c r="E37" s="77">
        <f t="shared" si="0"/>
        <v>0</v>
      </c>
      <c r="F37" s="76">
        <f>分析係数表!C40</f>
        <v>0.83920615633859863</v>
      </c>
      <c r="G37" s="77">
        <f t="shared" si="1"/>
        <v>0</v>
      </c>
      <c r="H37" s="77">
        <v>2.5826678745879906E-4</v>
      </c>
      <c r="I37" s="77">
        <f t="shared" si="2"/>
        <v>2.5826678745879906E-4</v>
      </c>
      <c r="J37" s="76">
        <f>分析係数表!G40</f>
        <v>0.51760656605771782</v>
      </c>
      <c r="K37" s="78">
        <f t="shared" si="3"/>
        <v>1.3368058498330743E-4</v>
      </c>
      <c r="L37" s="79"/>
      <c r="M37" s="80"/>
      <c r="N37" s="81">
        <f>分析係数表!H40</f>
        <v>3.2622689118904168E-2</v>
      </c>
      <c r="O37" s="82">
        <f t="shared" si="4"/>
        <v>0.49160805844781885</v>
      </c>
      <c r="P37" s="76">
        <f>分析係数表!C40</f>
        <v>0.83920615633859863</v>
      </c>
      <c r="Q37" s="82">
        <f t="shared" si="5"/>
        <v>0.41256050915507519</v>
      </c>
      <c r="R37" s="83">
        <v>0.41278038827907171</v>
      </c>
      <c r="S37" s="84">
        <f t="shared" si="6"/>
        <v>0.41303865506653048</v>
      </c>
      <c r="T37" s="85">
        <f>分析係数表!F40</f>
        <v>0.71604447974583008</v>
      </c>
      <c r="U37" s="86">
        <f t="shared" si="7"/>
        <v>0.29575404888203116</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投入係数表!Q38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0.70132720256072023</v>
      </c>
      <c r="P38" s="76">
        <f>分析係数表!C41</f>
        <v>0.78804261408809029</v>
      </c>
      <c r="Q38" s="82">
        <f t="shared" si="5"/>
        <v>0.55267572203703763</v>
      </c>
      <c r="R38" s="83">
        <v>0.56190597184790614</v>
      </c>
      <c r="S38" s="84">
        <f t="shared" si="6"/>
        <v>0.56190597184790614</v>
      </c>
      <c r="T38" s="85">
        <f>分析係数表!F41</f>
        <v>0.55067630164906434</v>
      </c>
      <c r="U38" s="86">
        <f t="shared" si="7"/>
        <v>0.3094283024517282</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投入係数表!Q39</f>
        <v>0</v>
      </c>
      <c r="E39" s="77">
        <f>$C$19*D39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0.16529205437945604</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投入係数表!Q40</f>
        <v>2.2727272727272728E-2</v>
      </c>
      <c r="E40" s="77">
        <f>$C$19*D40</f>
        <v>2.2727272727272729</v>
      </c>
      <c r="F40" s="76">
        <f>分析係数表!C43</f>
        <v>0.20173745173745172</v>
      </c>
      <c r="G40" s="77">
        <f>E40*F40</f>
        <v>0.45849420849420852</v>
      </c>
      <c r="H40" s="77">
        <v>0.53841840832067245</v>
      </c>
      <c r="I40" s="77">
        <f>C40+H40</f>
        <v>0.53841840832067245</v>
      </c>
      <c r="J40" s="76">
        <f>分析係数表!G43</f>
        <v>0.40060929169840059</v>
      </c>
      <c r="K40" s="78">
        <f>I40*J40</f>
        <v>0.21569541719472482</v>
      </c>
      <c r="L40" s="79"/>
      <c r="M40" s="80"/>
      <c r="N40" s="81">
        <f>分析係数表!H43</f>
        <v>3.0614346773778257E-2</v>
      </c>
      <c r="O40" s="82">
        <f t="shared" si="4"/>
        <v>0.4613433160966508</v>
      </c>
      <c r="P40" s="76">
        <f>分析係数表!C43</f>
        <v>0.20173745173745172</v>
      </c>
      <c r="Q40" s="82">
        <f>O40*P40</f>
        <v>9.3070224965444023E-2</v>
      </c>
      <c r="R40" s="83">
        <v>0.15061396789922246</v>
      </c>
      <c r="S40" s="84">
        <f>I40+R40</f>
        <v>0.68903237621989488</v>
      </c>
      <c r="T40" s="85">
        <f>分析係数表!F43</f>
        <v>0.64280274181264285</v>
      </c>
      <c r="U40" s="86">
        <f>S40*T40</f>
        <v>0.44291190063182889</v>
      </c>
      <c r="V40" s="87">
        <f>分析係数表!D43</f>
        <v>0.46991622239146991</v>
      </c>
      <c r="W40" s="167">
        <f>ROUND(S40*V40,0)</f>
        <v>0</v>
      </c>
      <c r="X40" s="76">
        <f>分析係数表!E43</f>
        <v>0.30083777608530082</v>
      </c>
      <c r="Y40" s="166">
        <f>ROUND(S40*X40,0)</f>
        <v>0</v>
      </c>
    </row>
    <row r="41" spans="1:25" x14ac:dyDescent="0.2">
      <c r="A41" s="6" t="s">
        <v>340</v>
      </c>
      <c r="B41" s="5" t="s">
        <v>42</v>
      </c>
      <c r="C41" s="90"/>
      <c r="D41" s="76">
        <f>投入係数表!Q41</f>
        <v>0</v>
      </c>
      <c r="E41" s="77">
        <f>$C$19*D41</f>
        <v>0</v>
      </c>
      <c r="F41" s="76">
        <f>分析係数表!C44</f>
        <v>0.27638971906754328</v>
      </c>
      <c r="G41" s="77">
        <f>E41*F41</f>
        <v>0</v>
      </c>
      <c r="H41" s="77">
        <v>3.7964591617724319E-4</v>
      </c>
      <c r="I41" s="77">
        <f>C41+H41</f>
        <v>3.7964591617724319E-4</v>
      </c>
      <c r="J41" s="76">
        <f>分析係数表!G44</f>
        <v>0.27192982456140352</v>
      </c>
      <c r="K41" s="78">
        <f>I41*J41</f>
        <v>1.0323704738153105E-4</v>
      </c>
      <c r="L41" s="79"/>
      <c r="M41" s="80"/>
      <c r="N41" s="81">
        <f>分析係数表!H44</f>
        <v>9.8074051186981828E-2</v>
      </c>
      <c r="O41" s="82">
        <f t="shared" si="4"/>
        <v>1.477928251482038</v>
      </c>
      <c r="P41" s="76">
        <f>分析係数表!C44</f>
        <v>0.27638971906754328</v>
      </c>
      <c r="Q41" s="82">
        <f>O41*P41</f>
        <v>0.40848417422910593</v>
      </c>
      <c r="R41" s="83">
        <v>0.41296697365223289</v>
      </c>
      <c r="S41" s="84">
        <f>I41+R41</f>
        <v>0.41334661956841012</v>
      </c>
      <c r="T41" s="85">
        <f>分析係数表!F44</f>
        <v>0.48268106162843005</v>
      </c>
      <c r="U41" s="86">
        <f>S41*T41</f>
        <v>0.19951458515380299</v>
      </c>
      <c r="V41" s="87">
        <f>分析係数表!D44</f>
        <v>0.23571749887539362</v>
      </c>
      <c r="W41" s="167">
        <f>ROUND(S41*V41,0)</f>
        <v>0</v>
      </c>
      <c r="X41" s="76">
        <f>分析係数表!E44</f>
        <v>0.16711650922177237</v>
      </c>
      <c r="Y41" s="166">
        <f>ROUND(S41*X41,0)</f>
        <v>0</v>
      </c>
    </row>
    <row r="42" spans="1:25" x14ac:dyDescent="0.2">
      <c r="A42" s="6" t="s">
        <v>341</v>
      </c>
      <c r="B42" s="5" t="s">
        <v>278</v>
      </c>
      <c r="C42" s="90"/>
      <c r="D42" s="76">
        <f>投入係数表!Q42</f>
        <v>0</v>
      </c>
      <c r="E42" s="77">
        <f>$C$19*D42</f>
        <v>0</v>
      </c>
      <c r="F42" s="76">
        <f>分析係数表!C45</f>
        <v>1</v>
      </c>
      <c r="G42" s="77">
        <f>E42*F42</f>
        <v>0</v>
      </c>
      <c r="H42" s="77">
        <v>1.7462121502030005E-3</v>
      </c>
      <c r="I42" s="77">
        <f>C42+H42</f>
        <v>1.7462121502030005E-3</v>
      </c>
      <c r="J42" s="76">
        <f>分析係数表!G45</f>
        <v>0</v>
      </c>
      <c r="K42" s="78">
        <f>I42*J42</f>
        <v>0</v>
      </c>
      <c r="L42" s="79"/>
      <c r="M42" s="80"/>
      <c r="N42" s="81">
        <f>分析係数表!H45</f>
        <v>0</v>
      </c>
      <c r="O42" s="82">
        <f t="shared" si="4"/>
        <v>0</v>
      </c>
      <c r="P42" s="76">
        <f>分析係数表!C45</f>
        <v>1</v>
      </c>
      <c r="Q42" s="82">
        <f>O42*P42</f>
        <v>0</v>
      </c>
      <c r="R42" s="83">
        <v>2.6928333878898439E-3</v>
      </c>
      <c r="S42" s="84">
        <f>I42+R42</f>
        <v>4.4390455380928446E-3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投入係数表!Q43</f>
        <v>0</v>
      </c>
      <c r="E43" s="77">
        <f>$C$19*D43</f>
        <v>0</v>
      </c>
      <c r="F43" s="76">
        <f>分析係数表!C46</f>
        <v>5.367793240556662E-2</v>
      </c>
      <c r="G43" s="77">
        <f>E43*F43</f>
        <v>0</v>
      </c>
      <c r="H43" s="77">
        <v>1.7806123625939063E-3</v>
      </c>
      <c r="I43" s="77">
        <f>C43+H43</f>
        <v>1.7806123625939063E-3</v>
      </c>
      <c r="J43" s="76">
        <f>分析係数表!G46</f>
        <v>9.2592592592592587E-3</v>
      </c>
      <c r="K43" s="78">
        <f>I43*J43</f>
        <v>1.6487151505499132E-5</v>
      </c>
      <c r="L43" s="79"/>
      <c r="M43" s="80"/>
      <c r="N43" s="81">
        <f>分析係数表!H46</f>
        <v>2.0456769143622225E-2</v>
      </c>
      <c r="O43" s="82">
        <f t="shared" si="4"/>
        <v>0.30827356151285878</v>
      </c>
      <c r="P43" s="76">
        <f>分析係数表!C46</f>
        <v>5.367793240556662E-2</v>
      </c>
      <c r="Q43" s="82">
        <f>O43*P43</f>
        <v>1.6547487397310517E-2</v>
      </c>
      <c r="R43" s="83">
        <v>1.8032997155891118E-2</v>
      </c>
      <c r="S43" s="84">
        <f>I43+R43</f>
        <v>1.9813609518485025E-2</v>
      </c>
      <c r="T43" s="85">
        <f>分析係数表!F46</f>
        <v>0.30555555555555558</v>
      </c>
      <c r="U43" s="86">
        <f>S43*T43</f>
        <v>6.0541584639815359E-3</v>
      </c>
      <c r="V43" s="87">
        <f>分析係数表!D46</f>
        <v>2.7777777777777776E-2</v>
      </c>
      <c r="W43" s="167">
        <f>ROUND(S43*V43,0)</f>
        <v>0</v>
      </c>
      <c r="X43" s="76">
        <f>分析係数表!E46</f>
        <v>8.3333333333333329E-2</v>
      </c>
      <c r="Y43" s="166">
        <f>ROUND(S43*X43,0)</f>
        <v>0</v>
      </c>
    </row>
    <row r="44" spans="1:25" x14ac:dyDescent="0.2">
      <c r="A44" s="192">
        <v>40</v>
      </c>
      <c r="B44" s="14" t="s">
        <v>150</v>
      </c>
      <c r="C44" s="197">
        <f>SUM(C5:C43)</f>
        <v>100</v>
      </c>
      <c r="D44" s="92">
        <f>投入係数表!Q44</f>
        <v>0.52272727272727271</v>
      </c>
      <c r="E44" s="91">
        <f>SUM(E5:E43)</f>
        <v>52.272727272727273</v>
      </c>
      <c r="F44" s="92">
        <f>分析係数表!C47</f>
        <v>0.43100924499229587</v>
      </c>
      <c r="G44" s="91">
        <f>SUM(G5:G43)</f>
        <v>6.5332690672979892</v>
      </c>
      <c r="H44" s="91">
        <f>SUM(H5:H43)</f>
        <v>7.4309773766115113</v>
      </c>
      <c r="I44" s="91">
        <f>SUM(I5:I43)</f>
        <v>107.43097737661152</v>
      </c>
      <c r="J44" s="92">
        <f>分析係数表!G47</f>
        <v>0.27411589384994556</v>
      </c>
      <c r="K44" s="93">
        <f>SUM(K5:K43)</f>
        <v>24.03431201559447</v>
      </c>
      <c r="L44" s="94">
        <f>最終需要_まとめ!$L$33</f>
        <v>0.627</v>
      </c>
      <c r="M44" s="91">
        <f>K44*L44</f>
        <v>15.069513633777733</v>
      </c>
      <c r="N44" s="95">
        <f>分析係数表!H47</f>
        <v>1</v>
      </c>
      <c r="O44" s="96">
        <f>SUM(O5:O43)</f>
        <v>15.069513633777733</v>
      </c>
      <c r="P44" s="92">
        <f>分析係数表!C47</f>
        <v>0.43100924499229587</v>
      </c>
      <c r="Q44" s="96">
        <f>SUM(Q5:Q43)</f>
        <v>6.0609715933613657</v>
      </c>
      <c r="R44" s="91">
        <f>SUM(R5:R43)</f>
        <v>6.5793624909698494</v>
      </c>
      <c r="S44" s="97">
        <f>SUM(S5:S43)</f>
        <v>114.01033986758134</v>
      </c>
      <c r="T44" s="98">
        <f>分析係数表!F47</f>
        <v>0.60561987734280964</v>
      </c>
      <c r="U44" s="99">
        <f>SUM(U5:U43)</f>
        <v>52.735907771407348</v>
      </c>
      <c r="V44" s="100">
        <f>分析係数表!D47</f>
        <v>0.12179744368659369</v>
      </c>
      <c r="W44" s="164">
        <f>SUM(W5:W43)</f>
        <v>31</v>
      </c>
      <c r="X44" s="92">
        <f>分析係数表!E47</f>
        <v>9.5847423625838257E-2</v>
      </c>
      <c r="Y44" s="165">
        <f>SUM(Y5:Y43)</f>
        <v>18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323</v>
      </c>
      <c r="R4" s="33"/>
    </row>
    <row r="5" spans="1:18" x14ac:dyDescent="0.2">
      <c r="A5" s="25"/>
      <c r="B5" s="35" t="s">
        <v>324</v>
      </c>
      <c r="R5" s="33"/>
    </row>
    <row r="6" spans="1:18" x14ac:dyDescent="0.2">
      <c r="A6" s="25"/>
      <c r="B6" s="35" t="s">
        <v>325</v>
      </c>
      <c r="R6" s="33"/>
    </row>
    <row r="7" spans="1:18" x14ac:dyDescent="0.2">
      <c r="A7" s="25"/>
      <c r="B7" s="35" t="s">
        <v>326</v>
      </c>
      <c r="R7" s="33"/>
    </row>
    <row r="8" spans="1:18" x14ac:dyDescent="0.2">
      <c r="A8" s="25"/>
      <c r="B8" s="35" t="s">
        <v>327</v>
      </c>
      <c r="R8" s="33"/>
    </row>
    <row r="9" spans="1:18" x14ac:dyDescent="0.2">
      <c r="A9" s="25"/>
      <c r="B9" s="35" t="s">
        <v>328</v>
      </c>
      <c r="R9" s="33"/>
    </row>
    <row r="10" spans="1:18" x14ac:dyDescent="0.2">
      <c r="A10" s="25"/>
      <c r="B10" s="35" t="s">
        <v>329</v>
      </c>
      <c r="R10" s="33"/>
    </row>
    <row r="11" spans="1:18" x14ac:dyDescent="0.2">
      <c r="A11" s="25"/>
      <c r="B11" s="35" t="s">
        <v>330</v>
      </c>
      <c r="R11" s="33"/>
    </row>
    <row r="12" spans="1:18" ht="14" x14ac:dyDescent="0.3">
      <c r="A12" s="25"/>
      <c r="B12" s="32"/>
      <c r="R12" s="33"/>
    </row>
    <row r="13" spans="1:18" x14ac:dyDescent="0.2">
      <c r="A13" s="34" t="s">
        <v>113</v>
      </c>
      <c r="R13" s="33"/>
    </row>
    <row r="14" spans="1:18" x14ac:dyDescent="0.2">
      <c r="A14" s="25"/>
      <c r="B14" s="36" t="s">
        <v>361</v>
      </c>
      <c r="R14" s="33"/>
    </row>
    <row r="15" spans="1:18" x14ac:dyDescent="0.2">
      <c r="A15" s="25"/>
      <c r="B15" s="36" t="s">
        <v>363</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331</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362</v>
      </c>
      <c r="R25" s="33"/>
    </row>
    <row r="26" spans="1:18" x14ac:dyDescent="0.2">
      <c r="A26" s="25"/>
      <c r="B26" s="39" t="s">
        <v>332</v>
      </c>
      <c r="R26" s="33"/>
    </row>
    <row r="27" spans="1:18" x14ac:dyDescent="0.2">
      <c r="A27" s="25"/>
      <c r="B27" s="39" t="s">
        <v>116</v>
      </c>
      <c r="R27" s="33"/>
    </row>
    <row r="28" spans="1:18" x14ac:dyDescent="0.2">
      <c r="A28" s="25"/>
      <c r="B28" s="36" t="s">
        <v>333</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334</v>
      </c>
      <c r="R33" s="33"/>
    </row>
    <row r="34" spans="1:18" x14ac:dyDescent="0.2">
      <c r="A34" s="25"/>
      <c r="B34" s="36" t="s">
        <v>335</v>
      </c>
      <c r="R34" s="33"/>
    </row>
    <row r="35" spans="1:18" x14ac:dyDescent="0.2">
      <c r="A35" s="25"/>
      <c r="B35" s="36" t="s">
        <v>336</v>
      </c>
      <c r="R35" s="33"/>
    </row>
    <row r="36" spans="1:18" x14ac:dyDescent="0.2">
      <c r="A36" s="25"/>
      <c r="B36" s="39" t="s">
        <v>118</v>
      </c>
      <c r="R36" s="33"/>
    </row>
    <row r="37" spans="1:18" x14ac:dyDescent="0.2">
      <c r="A37" s="25"/>
      <c r="B37" s="36" t="s">
        <v>337</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297</v>
      </c>
      <c r="S2" s="3" t="s">
        <v>152</v>
      </c>
      <c r="U2" s="64" t="s">
        <v>209</v>
      </c>
      <c r="W2" s="3" t="s">
        <v>130</v>
      </c>
      <c r="Y2" s="3" t="s">
        <v>153</v>
      </c>
    </row>
    <row r="3" spans="1:25" ht="44" x14ac:dyDescent="0.2">
      <c r="B3" s="65"/>
      <c r="C3" s="66" t="s">
        <v>227</v>
      </c>
      <c r="D3" s="66" t="s">
        <v>311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投入係数表!R5</f>
        <v>0</v>
      </c>
      <c r="E5" s="77">
        <f t="shared" ref="E5:E38" si="0">$C$20*D5</f>
        <v>0</v>
      </c>
      <c r="F5" s="76">
        <f>分析係数表!C8</f>
        <v>0.30496453900709219</v>
      </c>
      <c r="G5" s="77">
        <f t="shared" ref="G5:G38" si="1">E5*F5</f>
        <v>0</v>
      </c>
      <c r="H5" s="77">
        <f t="array" ref="H5:H43">MMULT(逆行列係数!C5:AO43,'16'!G5:G43)</f>
        <v>6.556366190933753E-5</v>
      </c>
      <c r="I5" s="77">
        <f t="shared" ref="I5:I38" si="2">C5+H5</f>
        <v>6.556366190933753E-5</v>
      </c>
      <c r="J5" s="76">
        <f>分析係数表!G8</f>
        <v>0.12049861495844875</v>
      </c>
      <c r="K5" s="78">
        <f t="shared" ref="K5:K38" si="3">I5*J5</f>
        <v>7.9003304516791756E-6</v>
      </c>
      <c r="L5" s="79" t="s">
        <v>183</v>
      </c>
      <c r="M5" s="80" t="s">
        <v>183</v>
      </c>
      <c r="N5" s="81">
        <f>分析係数表!H8</f>
        <v>1.0415057417992687E-2</v>
      </c>
      <c r="O5" s="82">
        <f t="shared" ref="O5:O43" si="4">$M$44*N5</f>
        <v>0.15053225751499455</v>
      </c>
      <c r="P5" s="76">
        <f>分析係数表!C8</f>
        <v>0.30496453900709219</v>
      </c>
      <c r="Q5" s="82">
        <f t="shared" ref="Q5:Q38" si="5">O5*P5</f>
        <v>4.59070005187572E-2</v>
      </c>
      <c r="R5" s="83">
        <f t="array" ref="R5:R43">MMULT(逆行列係数!C5:AO43,'16'!Q5:Q43)</f>
        <v>5.1532439304717396E-2</v>
      </c>
      <c r="S5" s="84">
        <f t="shared" ref="S5:S38" si="6">I5+R5</f>
        <v>5.1598002966626734E-2</v>
      </c>
      <c r="T5" s="85">
        <f>分析係数表!F8</f>
        <v>0.45429362880886426</v>
      </c>
      <c r="U5" s="86">
        <f t="shared" ref="U5:U38" si="7">S5*T5</f>
        <v>2.3440644006999401E-2</v>
      </c>
      <c r="V5" s="87">
        <f>分析係数表!D8</f>
        <v>0.67451523545706371</v>
      </c>
      <c r="W5" s="167">
        <f t="shared" ref="W5:W38" si="8">ROUND(S5*V5,0)</f>
        <v>0</v>
      </c>
      <c r="X5" s="76">
        <f>分析係数表!E8</f>
        <v>0.3476454293628809</v>
      </c>
      <c r="Y5" s="166">
        <f t="shared" ref="Y5:Y38" si="9">ROUND(S5*X5,0)</f>
        <v>0</v>
      </c>
    </row>
    <row r="6" spans="1:25" x14ac:dyDescent="0.2">
      <c r="A6" s="6" t="s">
        <v>219</v>
      </c>
      <c r="B6" s="5" t="s">
        <v>265</v>
      </c>
      <c r="C6" s="90"/>
      <c r="D6" s="76">
        <f>投入係数表!R6</f>
        <v>0</v>
      </c>
      <c r="E6" s="77">
        <f t="shared" si="0"/>
        <v>0</v>
      </c>
      <c r="F6" s="76">
        <f>分析係数表!C9</f>
        <v>0.30769230769230771</v>
      </c>
      <c r="G6" s="77">
        <f t="shared" si="1"/>
        <v>0</v>
      </c>
      <c r="H6" s="77">
        <v>2.3921455153930093E-5</v>
      </c>
      <c r="I6" s="77">
        <f t="shared" si="2"/>
        <v>2.3921455153930093E-5</v>
      </c>
      <c r="J6" s="76">
        <f>分析係数表!G9</f>
        <v>0.27272727272727271</v>
      </c>
      <c r="K6" s="78">
        <f t="shared" si="3"/>
        <v>6.5240332237991159E-6</v>
      </c>
      <c r="L6" s="79"/>
      <c r="M6" s="80"/>
      <c r="N6" s="81">
        <f>分析係数表!H9</f>
        <v>5.5358154384880782E-4</v>
      </c>
      <c r="O6" s="82">
        <f t="shared" si="4"/>
        <v>8.0010965057413664E-3</v>
      </c>
      <c r="P6" s="76">
        <f>分析係数表!C9</f>
        <v>0.30769230769230771</v>
      </c>
      <c r="Q6" s="82">
        <f t="shared" si="5"/>
        <v>2.4618758479204206E-3</v>
      </c>
      <c r="R6" s="83">
        <v>2.7458535011408345E-3</v>
      </c>
      <c r="S6" s="84">
        <f t="shared" si="6"/>
        <v>2.7697749562947648E-3</v>
      </c>
      <c r="T6" s="85">
        <f>分析係数表!F9</f>
        <v>0.77272727272727271</v>
      </c>
      <c r="U6" s="86">
        <f t="shared" si="7"/>
        <v>2.1402806480459546E-3</v>
      </c>
      <c r="V6" s="87">
        <f>分析係数表!D9</f>
        <v>0.36363636363636365</v>
      </c>
      <c r="W6" s="167">
        <f t="shared" si="8"/>
        <v>0</v>
      </c>
      <c r="X6" s="76">
        <f>分析係数表!E9</f>
        <v>0</v>
      </c>
      <c r="Y6" s="166">
        <f t="shared" si="9"/>
        <v>0</v>
      </c>
    </row>
    <row r="7" spans="1:25" x14ac:dyDescent="0.2">
      <c r="A7" s="6" t="s">
        <v>220</v>
      </c>
      <c r="B7" s="5" t="s">
        <v>266</v>
      </c>
      <c r="C7" s="90"/>
      <c r="D7" s="76">
        <f>投入係数表!R7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1.5443976976198454E-2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投入係数表!R8</f>
        <v>0</v>
      </c>
      <c r="E8" s="77">
        <f t="shared" si="0"/>
        <v>0</v>
      </c>
      <c r="F8" s="76">
        <f>分析係数表!C11</f>
        <v>7.2833211944645093E-4</v>
      </c>
      <c r="G8" s="77">
        <f t="shared" si="1"/>
        <v>0</v>
      </c>
      <c r="H8" s="77">
        <v>3.4755303545478067E-4</v>
      </c>
      <c r="I8" s="77">
        <f t="shared" si="2"/>
        <v>3.4755303545478067E-4</v>
      </c>
      <c r="J8" s="76">
        <f>分析係数表!G11</f>
        <v>0.75</v>
      </c>
      <c r="K8" s="78">
        <f t="shared" si="3"/>
        <v>2.6066477659108552E-4</v>
      </c>
      <c r="L8" s="79"/>
      <c r="M8" s="80"/>
      <c r="N8" s="81">
        <f>分析係数表!H11</f>
        <v>-1.2873989391832741E-5</v>
      </c>
      <c r="O8" s="82">
        <f t="shared" si="4"/>
        <v>-1.8607201176142714E-4</v>
      </c>
      <c r="P8" s="76">
        <f>分析係数表!C11</f>
        <v>7.2833211944645093E-4</v>
      </c>
      <c r="Q8" s="82">
        <f t="shared" si="5"/>
        <v>-1.3552222269586517E-7</v>
      </c>
      <c r="R8" s="83">
        <v>3.2719714700891805E-4</v>
      </c>
      <c r="S8" s="84">
        <f t="shared" si="6"/>
        <v>6.7475018246369867E-4</v>
      </c>
      <c r="T8" s="85">
        <f>分析係数表!F11</f>
        <v>1</v>
      </c>
      <c r="U8" s="86">
        <f t="shared" si="7"/>
        <v>6.7475018246369867E-4</v>
      </c>
      <c r="V8" s="87">
        <f>分析係数表!D11</f>
        <v>0</v>
      </c>
      <c r="W8" s="167">
        <f t="shared" si="8"/>
        <v>0</v>
      </c>
      <c r="X8" s="76">
        <f>分析係数表!E11</f>
        <v>0</v>
      </c>
      <c r="Y8" s="166">
        <f t="shared" si="9"/>
        <v>0</v>
      </c>
    </row>
    <row r="9" spans="1:25" x14ac:dyDescent="0.2">
      <c r="A9" s="6" t="s">
        <v>222</v>
      </c>
      <c r="B9" s="5" t="s">
        <v>190</v>
      </c>
      <c r="C9" s="90"/>
      <c r="D9" s="76">
        <f>投入係数表!R9</f>
        <v>0</v>
      </c>
      <c r="E9" s="77">
        <f t="shared" si="0"/>
        <v>0</v>
      </c>
      <c r="F9" s="76">
        <f>分析係数表!C12</f>
        <v>4.5760430686406783E-3</v>
      </c>
      <c r="G9" s="77">
        <f t="shared" si="1"/>
        <v>0</v>
      </c>
      <c r="H9" s="77">
        <v>1.1240366656874541E-6</v>
      </c>
      <c r="I9" s="77">
        <f t="shared" si="2"/>
        <v>1.1240366656874541E-6</v>
      </c>
      <c r="J9" s="76">
        <f>分析係数表!G12</f>
        <v>0.12408759124087591</v>
      </c>
      <c r="K9" s="78">
        <f t="shared" si="3"/>
        <v>1.394790023115819E-7</v>
      </c>
      <c r="L9" s="79"/>
      <c r="M9" s="80"/>
      <c r="N9" s="81">
        <f>分析係数表!H12</f>
        <v>8.1814202585097071E-2</v>
      </c>
      <c r="O9" s="82">
        <f t="shared" si="4"/>
        <v>1.1824876347438695</v>
      </c>
      <c r="P9" s="76">
        <f>分析係数表!C12</f>
        <v>4.5760430686406783E-3</v>
      </c>
      <c r="Q9" s="82">
        <f t="shared" si="5"/>
        <v>5.4111143447229939E-3</v>
      </c>
      <c r="R9" s="83">
        <v>5.7721022000778357E-3</v>
      </c>
      <c r="S9" s="84">
        <f t="shared" si="6"/>
        <v>5.7732262367435234E-3</v>
      </c>
      <c r="T9" s="85">
        <f>分析係数表!F12</f>
        <v>0.42153284671532848</v>
      </c>
      <c r="U9" s="86">
        <f t="shared" si="7"/>
        <v>2.4336044903061202E-3</v>
      </c>
      <c r="V9" s="87">
        <f>分析係数表!D12</f>
        <v>4.3795620437956206E-2</v>
      </c>
      <c r="W9" s="167">
        <f t="shared" si="8"/>
        <v>0</v>
      </c>
      <c r="X9" s="76">
        <f>分析係数表!E12</f>
        <v>3.2846715328467155E-2</v>
      </c>
      <c r="Y9" s="166">
        <f t="shared" si="9"/>
        <v>0</v>
      </c>
    </row>
    <row r="10" spans="1:25" x14ac:dyDescent="0.2">
      <c r="A10" s="6" t="s">
        <v>223</v>
      </c>
      <c r="B10" s="5" t="s">
        <v>28</v>
      </c>
      <c r="C10" s="90"/>
      <c r="D10" s="76">
        <f>投入係数表!R10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0.18476950767909717</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76">
        <f>投入係数表!R11</f>
        <v>0</v>
      </c>
      <c r="E11" s="77">
        <f t="shared" si="0"/>
        <v>0</v>
      </c>
      <c r="F11" s="76">
        <f>分析係数表!C14</f>
        <v>3.0252100840336138E-2</v>
      </c>
      <c r="G11" s="77">
        <f t="shared" si="1"/>
        <v>0</v>
      </c>
      <c r="H11" s="77">
        <v>8.726554605601386E-4</v>
      </c>
      <c r="I11" s="77">
        <f t="shared" si="2"/>
        <v>8.726554605601386E-4</v>
      </c>
      <c r="J11" s="76">
        <f>分析係数表!G14</f>
        <v>0.20338983050847459</v>
      </c>
      <c r="K11" s="78">
        <f t="shared" si="3"/>
        <v>1.7748924621562143E-4</v>
      </c>
      <c r="L11" s="79"/>
      <c r="M11" s="80"/>
      <c r="N11" s="81">
        <f>分析係数表!H14</f>
        <v>1.0556671301302847E-3</v>
      </c>
      <c r="O11" s="82">
        <f t="shared" si="4"/>
        <v>1.5257904964437026E-2</v>
      </c>
      <c r="P11" s="76">
        <f>分析係数表!C14</f>
        <v>3.0252100840336138E-2</v>
      </c>
      <c r="Q11" s="82">
        <f t="shared" si="5"/>
        <v>4.615836795964143E-4</v>
      </c>
      <c r="R11" s="83">
        <v>1.2160796884984003E-3</v>
      </c>
      <c r="S11" s="84">
        <f t="shared" si="6"/>
        <v>2.0887351490585389E-3</v>
      </c>
      <c r="T11" s="85">
        <f>分析係数表!F14</f>
        <v>0.40677966101694918</v>
      </c>
      <c r="U11" s="86">
        <f t="shared" si="7"/>
        <v>8.4965497588821934E-4</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投入係数表!R12</f>
        <v>0</v>
      </c>
      <c r="E12" s="77">
        <f t="shared" si="0"/>
        <v>0</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0.10922427090395773</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投入係数表!R13</f>
        <v>0</v>
      </c>
      <c r="E13" s="77">
        <f t="shared" si="0"/>
        <v>0</v>
      </c>
      <c r="F13" s="76">
        <f>分析係数表!C16</f>
        <v>1.9157088122605526E-3</v>
      </c>
      <c r="G13" s="77">
        <f t="shared" si="1"/>
        <v>0</v>
      </c>
      <c r="H13" s="77">
        <v>2.637387261888197E-4</v>
      </c>
      <c r="I13" s="77">
        <f t="shared" si="2"/>
        <v>2.637387261888197E-4</v>
      </c>
      <c r="J13" s="76">
        <f>分析係数表!G16</f>
        <v>0.1111111111111111</v>
      </c>
      <c r="K13" s="78">
        <f t="shared" si="3"/>
        <v>2.9304302909868855E-5</v>
      </c>
      <c r="L13" s="79"/>
      <c r="M13" s="80"/>
      <c r="N13" s="81">
        <f>分析係数表!H16</f>
        <v>1.5294299397497296E-2</v>
      </c>
      <c r="O13" s="82">
        <f t="shared" si="4"/>
        <v>0.22105354997257545</v>
      </c>
      <c r="P13" s="76">
        <f>分析係数表!C16</f>
        <v>1.9157088122605526E-3</v>
      </c>
      <c r="Q13" s="82">
        <f t="shared" si="5"/>
        <v>4.2347423366394124E-4</v>
      </c>
      <c r="R13" s="83">
        <v>6.2578238408848331E-4</v>
      </c>
      <c r="S13" s="84">
        <f t="shared" si="6"/>
        <v>8.8952111027730302E-4</v>
      </c>
      <c r="T13" s="85">
        <f>分析係数表!F16</f>
        <v>0.33333333333333331</v>
      </c>
      <c r="U13" s="86">
        <f t="shared" si="7"/>
        <v>2.9650703675910097E-4</v>
      </c>
      <c r="V13" s="87">
        <f>分析係数表!D16</f>
        <v>0</v>
      </c>
      <c r="W13" s="167">
        <f t="shared" si="8"/>
        <v>0</v>
      </c>
      <c r="X13" s="76">
        <f>分析係数表!E16</f>
        <v>0</v>
      </c>
      <c r="Y13" s="166">
        <f t="shared" si="9"/>
        <v>0</v>
      </c>
    </row>
    <row r="14" spans="1:25" x14ac:dyDescent="0.2">
      <c r="A14" s="6" t="s">
        <v>2</v>
      </c>
      <c r="B14" s="5" t="s">
        <v>364</v>
      </c>
      <c r="C14" s="90"/>
      <c r="D14" s="76">
        <f>投入係数表!R14</f>
        <v>3.4090909090909088E-2</v>
      </c>
      <c r="E14" s="77">
        <f t="shared" si="0"/>
        <v>3.4090909090909087</v>
      </c>
      <c r="F14" s="76">
        <f>分析係数表!C17</f>
        <v>5.5194805194805241E-2</v>
      </c>
      <c r="G14" s="77">
        <f t="shared" si="1"/>
        <v>0.18816410861865421</v>
      </c>
      <c r="H14" s="77">
        <v>0.19274145514604729</v>
      </c>
      <c r="I14" s="77">
        <f t="shared" si="2"/>
        <v>0.19274145514604729</v>
      </c>
      <c r="J14" s="76">
        <f>分析係数表!G17</f>
        <v>0.21860465116279071</v>
      </c>
      <c r="K14" s="78">
        <f t="shared" si="3"/>
        <v>4.2134178566810343E-2</v>
      </c>
      <c r="L14" s="79"/>
      <c r="M14" s="80"/>
      <c r="N14" s="81">
        <f>分析係数表!H17</f>
        <v>2.7035377722848756E-3</v>
      </c>
      <c r="O14" s="82">
        <f t="shared" si="4"/>
        <v>3.9075122469899699E-2</v>
      </c>
      <c r="P14" s="76">
        <f>分析係数表!C17</f>
        <v>5.5194805194805241E-2</v>
      </c>
      <c r="Q14" s="82">
        <f t="shared" si="5"/>
        <v>2.1567437726892711E-3</v>
      </c>
      <c r="R14" s="83">
        <v>3.0838279320261433E-3</v>
      </c>
      <c r="S14" s="84">
        <f t="shared" si="6"/>
        <v>0.19582528307807343</v>
      </c>
      <c r="T14" s="85">
        <f>分析係数表!F17</f>
        <v>0.33023255813953489</v>
      </c>
      <c r="U14" s="86">
        <f t="shared" si="7"/>
        <v>6.466788417927076E-2</v>
      </c>
      <c r="V14" s="87">
        <f>分析係数表!D17</f>
        <v>0</v>
      </c>
      <c r="W14" s="167">
        <f t="shared" si="8"/>
        <v>0</v>
      </c>
      <c r="X14" s="76">
        <f>分析係数表!E17</f>
        <v>0</v>
      </c>
      <c r="Y14" s="166">
        <f t="shared" si="9"/>
        <v>0</v>
      </c>
    </row>
    <row r="15" spans="1:25" x14ac:dyDescent="0.2">
      <c r="A15" s="6" t="s">
        <v>3</v>
      </c>
      <c r="B15" s="5" t="s">
        <v>31</v>
      </c>
      <c r="C15" s="90"/>
      <c r="D15" s="76">
        <f>投入係数表!R15</f>
        <v>0</v>
      </c>
      <c r="E15" s="77">
        <f t="shared" si="0"/>
        <v>0</v>
      </c>
      <c r="F15" s="76">
        <f>分析係数表!C18</f>
        <v>0.35732009925558317</v>
      </c>
      <c r="G15" s="77">
        <f t="shared" si="1"/>
        <v>0</v>
      </c>
      <c r="H15" s="77">
        <v>9.0982119908031706E-3</v>
      </c>
      <c r="I15" s="77">
        <f t="shared" si="2"/>
        <v>9.0982119908031706E-3</v>
      </c>
      <c r="J15" s="76">
        <f>分析係数表!G18</f>
        <v>0.21543778801843319</v>
      </c>
      <c r="K15" s="78">
        <f t="shared" si="3"/>
        <v>1.9600986662214204E-3</v>
      </c>
      <c r="L15" s="79"/>
      <c r="M15" s="80"/>
      <c r="N15" s="81">
        <f>分析係数表!H18</f>
        <v>3.9909367114681499E-4</v>
      </c>
      <c r="O15" s="82">
        <f t="shared" si="4"/>
        <v>5.7682323646042416E-3</v>
      </c>
      <c r="P15" s="76">
        <f>分析係数表!C18</f>
        <v>0.35732009925558317</v>
      </c>
      <c r="Q15" s="82">
        <f t="shared" si="5"/>
        <v>2.0611053610496547E-3</v>
      </c>
      <c r="R15" s="83">
        <v>4.4213967953734487E-3</v>
      </c>
      <c r="S15" s="84">
        <f t="shared" si="6"/>
        <v>1.3519608786176619E-2</v>
      </c>
      <c r="T15" s="85">
        <f>分析係数表!F18</f>
        <v>0.46082949308755761</v>
      </c>
      <c r="U15" s="86">
        <f t="shared" si="7"/>
        <v>6.230234463675861E-3</v>
      </c>
      <c r="V15" s="87">
        <f>分析係数表!D18</f>
        <v>4.0322580645161289E-2</v>
      </c>
      <c r="W15" s="167">
        <f t="shared" si="8"/>
        <v>0</v>
      </c>
      <c r="X15" s="76">
        <f>分析係数表!E18</f>
        <v>3.6866359447004608E-2</v>
      </c>
      <c r="Y15" s="166">
        <f t="shared" si="9"/>
        <v>0</v>
      </c>
    </row>
    <row r="16" spans="1:25" x14ac:dyDescent="0.2">
      <c r="A16" s="6" t="s">
        <v>4</v>
      </c>
      <c r="B16" s="5" t="s">
        <v>32</v>
      </c>
      <c r="C16" s="90"/>
      <c r="D16" s="76">
        <f>投入係数表!R16</f>
        <v>9.0909090909090912E-2</v>
      </c>
      <c r="E16" s="77">
        <f t="shared" si="0"/>
        <v>9.0909090909090917</v>
      </c>
      <c r="F16" s="76">
        <f>分析係数表!C19</f>
        <v>0.13532513181019334</v>
      </c>
      <c r="G16" s="77">
        <f t="shared" si="1"/>
        <v>1.2302284710017577</v>
      </c>
      <c r="H16" s="77">
        <v>1.3545620407859784</v>
      </c>
      <c r="I16" s="77">
        <f t="shared" si="2"/>
        <v>1.3545620407859784</v>
      </c>
      <c r="J16" s="76">
        <f>分析係数表!G19</f>
        <v>5.8997050147492625E-2</v>
      </c>
      <c r="K16" s="78">
        <f t="shared" si="3"/>
        <v>7.9915164648140316E-2</v>
      </c>
      <c r="L16" s="79"/>
      <c r="M16" s="80"/>
      <c r="N16" s="81">
        <f>分析係数表!H19</f>
        <v>-1.0299191513466193E-4</v>
      </c>
      <c r="O16" s="82">
        <f t="shared" si="4"/>
        <v>-1.4885760940914171E-3</v>
      </c>
      <c r="P16" s="76">
        <f>分析係数表!C19</f>
        <v>0.13532513181019334</v>
      </c>
      <c r="Q16" s="82">
        <f t="shared" si="5"/>
        <v>-2.0144175614242378E-4</v>
      </c>
      <c r="R16" s="83">
        <v>3.0770459299919327E-4</v>
      </c>
      <c r="S16" s="84">
        <f t="shared" si="6"/>
        <v>1.3548697453789775</v>
      </c>
      <c r="T16" s="85">
        <f>分析係数表!F19</f>
        <v>0.24483775811209441</v>
      </c>
      <c r="U16" s="86">
        <f t="shared" si="7"/>
        <v>0.33172327099249305</v>
      </c>
      <c r="V16" s="87">
        <f>分析係数表!D19</f>
        <v>3.8348082595870206E-2</v>
      </c>
      <c r="W16" s="167">
        <f t="shared" si="8"/>
        <v>0</v>
      </c>
      <c r="X16" s="76">
        <f>分析係数表!E19</f>
        <v>3.2448377581120944E-2</v>
      </c>
      <c r="Y16" s="166">
        <f t="shared" si="9"/>
        <v>0</v>
      </c>
    </row>
    <row r="17" spans="1:25" x14ac:dyDescent="0.2">
      <c r="A17" s="6" t="s">
        <v>5</v>
      </c>
      <c r="B17" s="5" t="s">
        <v>33</v>
      </c>
      <c r="C17" s="90"/>
      <c r="D17" s="76">
        <f>投入係数表!R17</f>
        <v>2.2727272727272728E-2</v>
      </c>
      <c r="E17" s="77">
        <f t="shared" si="0"/>
        <v>2.2727272727272729</v>
      </c>
      <c r="F17" s="76">
        <f>分析係数表!C20</f>
        <v>1.7543859649122862E-2</v>
      </c>
      <c r="G17" s="77">
        <f t="shared" si="1"/>
        <v>3.9872408293461052E-2</v>
      </c>
      <c r="H17" s="77">
        <v>4.1661091860816027E-2</v>
      </c>
      <c r="I17" s="77">
        <f t="shared" si="2"/>
        <v>4.1661091860816027E-2</v>
      </c>
      <c r="J17" s="76">
        <f>分析係数表!G20</f>
        <v>9.5238095238095233E-2</v>
      </c>
      <c r="K17" s="78">
        <f t="shared" si="3"/>
        <v>3.9677230343634308E-3</v>
      </c>
      <c r="L17" s="79"/>
      <c r="M17" s="80"/>
      <c r="N17" s="81">
        <f>分析係数表!H20</f>
        <v>5.0208558628147691E-4</v>
      </c>
      <c r="O17" s="82">
        <f t="shared" si="4"/>
        <v>7.2568084586956587E-3</v>
      </c>
      <c r="P17" s="76">
        <f>分析係数表!C20</f>
        <v>1.7543859649122862E-2</v>
      </c>
      <c r="Q17" s="82">
        <f t="shared" si="5"/>
        <v>1.2731242909992424E-4</v>
      </c>
      <c r="R17" s="83">
        <v>2.0532020978637796E-4</v>
      </c>
      <c r="S17" s="84">
        <f t="shared" si="6"/>
        <v>4.1866412070602405E-2</v>
      </c>
      <c r="T17" s="85">
        <f>分析係数表!F20</f>
        <v>0.21428571428571427</v>
      </c>
      <c r="U17" s="86">
        <f t="shared" si="7"/>
        <v>8.9713740151290862E-3</v>
      </c>
      <c r="V17" s="87">
        <f>分析係数表!D20</f>
        <v>0</v>
      </c>
      <c r="W17" s="167">
        <f t="shared" si="8"/>
        <v>0</v>
      </c>
      <c r="X17" s="76">
        <f>分析係数表!E20</f>
        <v>0</v>
      </c>
      <c r="Y17" s="166">
        <f t="shared" si="9"/>
        <v>0</v>
      </c>
    </row>
    <row r="18" spans="1:25" x14ac:dyDescent="0.2">
      <c r="A18" s="6" t="s">
        <v>6</v>
      </c>
      <c r="B18" s="5" t="s">
        <v>34</v>
      </c>
      <c r="C18" s="90"/>
      <c r="D18" s="76">
        <f>投入係数表!R18</f>
        <v>3.4090909090909088E-2</v>
      </c>
      <c r="E18" s="77">
        <f t="shared" si="0"/>
        <v>3.4090909090909087</v>
      </c>
      <c r="F18" s="76">
        <f>分析係数表!C21</f>
        <v>0.22938530734632678</v>
      </c>
      <c r="G18" s="77">
        <f t="shared" si="1"/>
        <v>0.7819953659533867</v>
      </c>
      <c r="H18" s="77">
        <v>0.798864209219878</v>
      </c>
      <c r="I18" s="77">
        <f t="shared" si="2"/>
        <v>0.798864209219878</v>
      </c>
      <c r="J18" s="76">
        <f>分析係数表!G21</f>
        <v>0.28442844284428442</v>
      </c>
      <c r="K18" s="78">
        <f t="shared" si="3"/>
        <v>0.22721970307244055</v>
      </c>
      <c r="L18" s="79"/>
      <c r="M18" s="80"/>
      <c r="N18" s="81">
        <f>分析係数表!H21</f>
        <v>8.3680931046912815E-4</v>
      </c>
      <c r="O18" s="82">
        <f t="shared" si="4"/>
        <v>1.2094680764492764E-2</v>
      </c>
      <c r="P18" s="76">
        <f>分析係数表!C21</f>
        <v>0.22938530734632678</v>
      </c>
      <c r="Q18" s="82">
        <f t="shared" si="5"/>
        <v>2.7743420644188795E-3</v>
      </c>
      <c r="R18" s="83">
        <v>5.5656550370679278E-3</v>
      </c>
      <c r="S18" s="84">
        <f t="shared" si="6"/>
        <v>0.80442986425694596</v>
      </c>
      <c r="T18" s="85">
        <f>分析係数表!F21</f>
        <v>0.42664266426642666</v>
      </c>
      <c r="U18" s="86">
        <f t="shared" si="7"/>
        <v>0.34320410050206335</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投入係数表!R19</f>
        <v>3.4090909090909088E-2</v>
      </c>
      <c r="E19" s="77">
        <f t="shared" si="0"/>
        <v>3.4090909090909087</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5.5821603528428141E-4</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75">
        <f>最終需要_まとめ!C21</f>
        <v>100</v>
      </c>
      <c r="D20" s="76">
        <f>投入係数表!R20</f>
        <v>0.14772727272727273</v>
      </c>
      <c r="E20" s="77">
        <f t="shared" si="0"/>
        <v>14.772727272727273</v>
      </c>
      <c r="F20" s="76">
        <f>分析係数表!C23</f>
        <v>0</v>
      </c>
      <c r="G20" s="77">
        <f t="shared" si="1"/>
        <v>0</v>
      </c>
      <c r="H20" s="77">
        <v>0</v>
      </c>
      <c r="I20" s="77">
        <f t="shared" si="2"/>
        <v>100</v>
      </c>
      <c r="J20" s="76">
        <f>分析係数表!G23</f>
        <v>0.21590909090909091</v>
      </c>
      <c r="K20" s="78">
        <f t="shared" si="3"/>
        <v>21.59090909090909</v>
      </c>
      <c r="L20" s="79"/>
      <c r="M20" s="80"/>
      <c r="N20" s="81">
        <f>分析係数表!H23</f>
        <v>2.5747978783665482E-5</v>
      </c>
      <c r="O20" s="82">
        <f t="shared" si="4"/>
        <v>3.7214402352285427E-4</v>
      </c>
      <c r="P20" s="76">
        <f>分析係数表!C23</f>
        <v>0</v>
      </c>
      <c r="Q20" s="82">
        <f t="shared" si="5"/>
        <v>0</v>
      </c>
      <c r="R20" s="83">
        <v>0</v>
      </c>
      <c r="S20" s="84">
        <f t="shared" si="6"/>
        <v>100</v>
      </c>
      <c r="T20" s="85">
        <f>分析係数表!F23</f>
        <v>0.44318181818181818</v>
      </c>
      <c r="U20" s="86">
        <f t="shared" si="7"/>
        <v>44.31818181818182</v>
      </c>
      <c r="V20" s="87">
        <f>分析係数表!D23</f>
        <v>0</v>
      </c>
      <c r="W20" s="167">
        <f t="shared" si="8"/>
        <v>0</v>
      </c>
      <c r="X20" s="76">
        <f>分析係数表!E23</f>
        <v>0</v>
      </c>
      <c r="Y20" s="166">
        <f t="shared" si="9"/>
        <v>0</v>
      </c>
    </row>
    <row r="21" spans="1:25" x14ac:dyDescent="0.2">
      <c r="A21" s="6" t="s">
        <v>9</v>
      </c>
      <c r="B21" s="5" t="s">
        <v>270</v>
      </c>
      <c r="C21" s="90"/>
      <c r="D21" s="76">
        <f>投入係数表!R21</f>
        <v>1.1363636363636364E-2</v>
      </c>
      <c r="E21" s="77">
        <f t="shared" si="0"/>
        <v>1.1363636363636365</v>
      </c>
      <c r="F21" s="76">
        <f>分析係数表!C24</f>
        <v>1.7094017094017144E-2</v>
      </c>
      <c r="G21" s="77">
        <f t="shared" si="1"/>
        <v>1.9425019425019483E-2</v>
      </c>
      <c r="H21" s="77">
        <v>1.9566525745494515E-2</v>
      </c>
      <c r="I21" s="77">
        <f t="shared" si="2"/>
        <v>1.9566525745494515E-2</v>
      </c>
      <c r="J21" s="76">
        <f>分析係数表!G24</f>
        <v>0.27777777777777779</v>
      </c>
      <c r="K21" s="78">
        <f t="shared" si="3"/>
        <v>5.4351460404151435E-3</v>
      </c>
      <c r="L21" s="79"/>
      <c r="M21" s="80"/>
      <c r="N21" s="81">
        <f>分析係数表!H24</f>
        <v>2.9610175601215306E-4</v>
      </c>
      <c r="O21" s="82">
        <f t="shared" si="4"/>
        <v>4.2796562705128246E-3</v>
      </c>
      <c r="P21" s="76">
        <f>分析係数表!C24</f>
        <v>1.7094017094017144E-2</v>
      </c>
      <c r="Q21" s="82">
        <f t="shared" si="5"/>
        <v>7.3156517444663888E-5</v>
      </c>
      <c r="R21" s="83">
        <v>2.3257998284833306E-4</v>
      </c>
      <c r="S21" s="84">
        <f t="shared" si="6"/>
        <v>1.9799105728342849E-2</v>
      </c>
      <c r="T21" s="85">
        <f>分析係数表!F24</f>
        <v>0.5</v>
      </c>
      <c r="U21" s="86">
        <f t="shared" si="7"/>
        <v>9.8995528641714244E-3</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投入係数表!R22</f>
        <v>1.1363636363636364E-2</v>
      </c>
      <c r="E22" s="77">
        <f t="shared" si="0"/>
        <v>1.1363636363636365</v>
      </c>
      <c r="F22" s="76">
        <f>分析係数表!C25</f>
        <v>0.19368131868131866</v>
      </c>
      <c r="G22" s="77">
        <f t="shared" si="1"/>
        <v>0.22009240759240759</v>
      </c>
      <c r="H22" s="77">
        <v>0.23813744169812509</v>
      </c>
      <c r="I22" s="77">
        <f t="shared" si="2"/>
        <v>0.23813744169812509</v>
      </c>
      <c r="J22" s="76">
        <f>分析係数表!G25</f>
        <v>0.19689406544647808</v>
      </c>
      <c r="K22" s="78">
        <f t="shared" si="3"/>
        <v>4.6887849030967502E-2</v>
      </c>
      <c r="L22" s="79"/>
      <c r="M22" s="80"/>
      <c r="N22" s="81">
        <f>分析係数表!H25</f>
        <v>4.6346361810597868E-4</v>
      </c>
      <c r="O22" s="82">
        <f t="shared" si="4"/>
        <v>6.6985924234113769E-3</v>
      </c>
      <c r="P22" s="76">
        <f>分析係数表!C25</f>
        <v>0.19368131868131866</v>
      </c>
      <c r="Q22" s="82">
        <f t="shared" si="5"/>
        <v>1.2973922138750055E-3</v>
      </c>
      <c r="R22" s="83">
        <v>3.8441484906531378E-3</v>
      </c>
      <c r="S22" s="84">
        <f t="shared" si="6"/>
        <v>0.24198159018877824</v>
      </c>
      <c r="T22" s="85">
        <f>分析係数表!F25</f>
        <v>0.35108153078202997</v>
      </c>
      <c r="U22" s="86">
        <f t="shared" si="7"/>
        <v>8.4955267104546109E-2</v>
      </c>
      <c r="V22" s="87">
        <f>分析係数表!D25</f>
        <v>0.17692734331669441</v>
      </c>
      <c r="W22" s="167">
        <f t="shared" si="8"/>
        <v>0</v>
      </c>
      <c r="X22" s="76">
        <f>分析係数表!E25</f>
        <v>0.17249029395452026</v>
      </c>
      <c r="Y22" s="166">
        <f t="shared" si="9"/>
        <v>0</v>
      </c>
    </row>
    <row r="23" spans="1:25" x14ac:dyDescent="0.2">
      <c r="A23" s="6" t="s">
        <v>11</v>
      </c>
      <c r="B23" s="5" t="s">
        <v>35</v>
      </c>
      <c r="C23" s="90"/>
      <c r="D23" s="76">
        <f>投入係数表!R23</f>
        <v>2.2727272727272728E-2</v>
      </c>
      <c r="E23" s="77">
        <f t="shared" si="0"/>
        <v>2.2727272727272729</v>
      </c>
      <c r="F23" s="76">
        <f>分析係数表!C26</f>
        <v>8.4388185654008518E-3</v>
      </c>
      <c r="G23" s="77">
        <f t="shared" si="1"/>
        <v>1.9179133103183754E-2</v>
      </c>
      <c r="H23" s="77">
        <v>1.9323746646884556E-2</v>
      </c>
      <c r="I23" s="77">
        <f t="shared" si="2"/>
        <v>1.9323746646884556E-2</v>
      </c>
      <c r="J23" s="76">
        <f>分析係数表!G26</f>
        <v>0.2073170731707317</v>
      </c>
      <c r="K23" s="78">
        <f t="shared" si="3"/>
        <v>4.0061425975248463E-3</v>
      </c>
      <c r="L23" s="79"/>
      <c r="M23" s="80"/>
      <c r="N23" s="81">
        <f>分析係数表!H26</f>
        <v>9.7456099696173852E-3</v>
      </c>
      <c r="O23" s="82">
        <f t="shared" si="4"/>
        <v>0.14085651290340034</v>
      </c>
      <c r="P23" s="76">
        <f>分析係数表!C26</f>
        <v>8.4388185654008518E-3</v>
      </c>
      <c r="Q23" s="82">
        <f t="shared" si="5"/>
        <v>1.1886625561468396E-3</v>
      </c>
      <c r="R23" s="83">
        <v>1.2144521294899756E-3</v>
      </c>
      <c r="S23" s="84">
        <f t="shared" si="6"/>
        <v>2.0538198776374531E-2</v>
      </c>
      <c r="T23" s="85">
        <f>分析係数表!F26</f>
        <v>0.34146341463414637</v>
      </c>
      <c r="U23" s="86">
        <f t="shared" si="7"/>
        <v>7.013043484615694E-3</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投入係数表!R24</f>
        <v>0</v>
      </c>
      <c r="E24" s="77">
        <f t="shared" si="0"/>
        <v>0</v>
      </c>
      <c r="F24" s="76">
        <f>分析係数表!C27</f>
        <v>0.17323420074349438</v>
      </c>
      <c r="G24" s="77">
        <f t="shared" si="1"/>
        <v>0</v>
      </c>
      <c r="H24" s="77">
        <v>4.3637152254757537E-4</v>
      </c>
      <c r="I24" s="77">
        <f t="shared" si="2"/>
        <v>4.3637152254757537E-4</v>
      </c>
      <c r="J24" s="76">
        <f>分析係数表!G27</f>
        <v>0.16805324459234608</v>
      </c>
      <c r="K24" s="78">
        <f t="shared" si="3"/>
        <v>7.3333650211822153E-5</v>
      </c>
      <c r="L24" s="79"/>
      <c r="M24" s="80"/>
      <c r="N24" s="81">
        <f>分析係数表!H27</f>
        <v>9.7971059271847166E-3</v>
      </c>
      <c r="O24" s="82">
        <f t="shared" si="4"/>
        <v>0.14160080095044608</v>
      </c>
      <c r="P24" s="76">
        <f>分析係数表!C27</f>
        <v>0.17323420074349438</v>
      </c>
      <c r="Q24" s="82">
        <f t="shared" si="5"/>
        <v>2.4530101577289166E-2</v>
      </c>
      <c r="R24" s="83">
        <v>2.4772960719940784E-2</v>
      </c>
      <c r="S24" s="84">
        <f t="shared" si="6"/>
        <v>2.520933224248836E-2</v>
      </c>
      <c r="T24" s="85">
        <f>分析係数表!F27</f>
        <v>0.31780366056572379</v>
      </c>
      <c r="U24" s="86">
        <f t="shared" si="7"/>
        <v>8.0116180670803273E-3</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投入係数表!R25</f>
        <v>0</v>
      </c>
      <c r="E25" s="77">
        <f t="shared" si="0"/>
        <v>0</v>
      </c>
      <c r="F25" s="76">
        <f>分析係数表!C28</f>
        <v>2.7870216306156381E-2</v>
      </c>
      <c r="G25" s="77">
        <f t="shared" si="1"/>
        <v>0</v>
      </c>
      <c r="H25" s="77">
        <v>9.4345548996265438E-4</v>
      </c>
      <c r="I25" s="77">
        <f t="shared" si="2"/>
        <v>9.4345548996265438E-4</v>
      </c>
      <c r="J25" s="76">
        <f>分析係数表!G28</f>
        <v>0.12625250501002003</v>
      </c>
      <c r="K25" s="78">
        <f t="shared" si="3"/>
        <v>1.1911361897324092E-4</v>
      </c>
      <c r="L25" s="79"/>
      <c r="M25" s="80"/>
      <c r="N25" s="81">
        <f>分析係数表!H28</f>
        <v>1.9722951748287761E-2</v>
      </c>
      <c r="O25" s="82">
        <f t="shared" si="4"/>
        <v>0.2850623220185064</v>
      </c>
      <c r="P25" s="76">
        <f>分析係数表!C28</f>
        <v>2.7870216306156381E-2</v>
      </c>
      <c r="Q25" s="82">
        <f t="shared" si="5"/>
        <v>7.9447485753909777E-3</v>
      </c>
      <c r="R25" s="83">
        <v>8.1958115132960002E-3</v>
      </c>
      <c r="S25" s="84">
        <f t="shared" si="6"/>
        <v>9.139267003258655E-3</v>
      </c>
      <c r="T25" s="85">
        <f>分析係数表!F28</f>
        <v>0.21442885771543085</v>
      </c>
      <c r="U25" s="86">
        <f t="shared" si="7"/>
        <v>1.9597225838650823E-3</v>
      </c>
      <c r="V25" s="87">
        <f>分析係数表!D28</f>
        <v>6.0120240480961923E-3</v>
      </c>
      <c r="W25" s="167">
        <f t="shared" si="8"/>
        <v>0</v>
      </c>
      <c r="X25" s="76">
        <f>分析係数表!E28</f>
        <v>0</v>
      </c>
      <c r="Y25" s="166">
        <f t="shared" si="9"/>
        <v>0</v>
      </c>
    </row>
    <row r="26" spans="1:25" x14ac:dyDescent="0.2">
      <c r="A26" s="6" t="s">
        <v>14</v>
      </c>
      <c r="B26" s="5" t="s">
        <v>50</v>
      </c>
      <c r="C26" s="90"/>
      <c r="D26" s="76">
        <f>投入係数表!R26</f>
        <v>0</v>
      </c>
      <c r="E26" s="77">
        <f t="shared" si="0"/>
        <v>0</v>
      </c>
      <c r="F26" s="76">
        <f>分析係数表!C29</f>
        <v>7.0910556003223157E-2</v>
      </c>
      <c r="G26" s="77">
        <f t="shared" si="1"/>
        <v>0</v>
      </c>
      <c r="H26" s="77">
        <v>2.9676055551979084E-3</v>
      </c>
      <c r="I26" s="77">
        <f t="shared" si="2"/>
        <v>2.9676055551979084E-3</v>
      </c>
      <c r="J26" s="76">
        <f>分析係数表!G29</f>
        <v>0.26315789473684209</v>
      </c>
      <c r="K26" s="78">
        <f t="shared" si="3"/>
        <v>7.8094883031523904E-4</v>
      </c>
      <c r="L26" s="79"/>
      <c r="M26" s="80"/>
      <c r="N26" s="81">
        <f>分析係数表!H29</f>
        <v>9.1405324682012467E-3</v>
      </c>
      <c r="O26" s="82">
        <f t="shared" si="4"/>
        <v>0.13211112835061328</v>
      </c>
      <c r="P26" s="76">
        <f>分析係数表!C29</f>
        <v>7.0910556003223157E-2</v>
      </c>
      <c r="Q26" s="82">
        <f t="shared" si="5"/>
        <v>9.3680735655551663E-3</v>
      </c>
      <c r="R26" s="83">
        <v>1.1620571326613847E-2</v>
      </c>
      <c r="S26" s="84">
        <f t="shared" si="6"/>
        <v>1.4588176881811755E-2</v>
      </c>
      <c r="T26" s="85">
        <f>分析係数表!F29</f>
        <v>0.38157894736842107</v>
      </c>
      <c r="U26" s="86">
        <f t="shared" si="7"/>
        <v>5.5665411785860647E-3</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投入係数表!R27</f>
        <v>0</v>
      </c>
      <c r="E27" s="77">
        <f t="shared" si="0"/>
        <v>0</v>
      </c>
      <c r="F27" s="76">
        <f>分析係数表!C30</f>
        <v>1</v>
      </c>
      <c r="G27" s="77">
        <f t="shared" si="1"/>
        <v>0</v>
      </c>
      <c r="H27" s="77">
        <v>3.0293445404927444E-2</v>
      </c>
      <c r="I27" s="77">
        <f t="shared" si="2"/>
        <v>3.0293445404927444E-2</v>
      </c>
      <c r="J27" s="76">
        <f>分析係数表!G30</f>
        <v>0.34535617673579799</v>
      </c>
      <c r="K27" s="78">
        <f t="shared" si="3"/>
        <v>1.0462028485200369E-2</v>
      </c>
      <c r="L27" s="79"/>
      <c r="M27" s="80"/>
      <c r="N27" s="81">
        <f>分析係数表!H30</f>
        <v>0</v>
      </c>
      <c r="O27" s="82">
        <f t="shared" si="4"/>
        <v>0</v>
      </c>
      <c r="P27" s="76">
        <f>分析係数表!C30</f>
        <v>1</v>
      </c>
      <c r="Q27" s="82">
        <f t="shared" si="5"/>
        <v>0</v>
      </c>
      <c r="R27" s="83">
        <v>5.0632564511953894E-2</v>
      </c>
      <c r="S27" s="84">
        <f t="shared" si="6"/>
        <v>8.0926009916881342E-2</v>
      </c>
      <c r="T27" s="85">
        <f>分析係数表!F30</f>
        <v>0.44183949504057712</v>
      </c>
      <c r="U27" s="86">
        <f t="shared" si="7"/>
        <v>3.5756307357323588E-2</v>
      </c>
      <c r="V27" s="87">
        <f>分析係数表!D30</f>
        <v>0.16290952810339646</v>
      </c>
      <c r="W27" s="167">
        <f t="shared" si="8"/>
        <v>0</v>
      </c>
      <c r="X27" s="76">
        <f>分析係数表!E30</f>
        <v>9.6483318304779075E-2</v>
      </c>
      <c r="Y27" s="166">
        <f t="shared" si="9"/>
        <v>0</v>
      </c>
    </row>
    <row r="28" spans="1:25" x14ac:dyDescent="0.2">
      <c r="A28" s="6" t="s">
        <v>16</v>
      </c>
      <c r="B28" s="5" t="s">
        <v>192</v>
      </c>
      <c r="C28" s="90"/>
      <c r="D28" s="76">
        <f>投入係数表!R28</f>
        <v>1.1363636363636364E-2</v>
      </c>
      <c r="E28" s="77">
        <f t="shared" si="0"/>
        <v>1.1363636363636365</v>
      </c>
      <c r="F28" s="76">
        <f>分析係数表!C31</f>
        <v>0.94798822374877334</v>
      </c>
      <c r="G28" s="77">
        <f t="shared" si="1"/>
        <v>1.0772593451690606</v>
      </c>
      <c r="H28" s="77">
        <v>1.3209057219071993</v>
      </c>
      <c r="I28" s="77">
        <f t="shared" si="2"/>
        <v>1.3209057219071993</v>
      </c>
      <c r="J28" s="76">
        <f>分析係数表!G31</f>
        <v>7.0922795797167662E-2</v>
      </c>
      <c r="K28" s="78">
        <f t="shared" si="3"/>
        <v>9.3682326782134631E-2</v>
      </c>
      <c r="L28" s="79"/>
      <c r="M28" s="80"/>
      <c r="N28" s="81">
        <f>分析係数表!H31</f>
        <v>9.4804057881456308E-2</v>
      </c>
      <c r="O28" s="82">
        <f t="shared" si="4"/>
        <v>1.3702342946111497</v>
      </c>
      <c r="P28" s="76">
        <f>分析係数表!C31</f>
        <v>0.94798822374877334</v>
      </c>
      <c r="Q28" s="82">
        <f t="shared" si="5"/>
        <v>1.2989659750680771</v>
      </c>
      <c r="R28" s="83">
        <v>1.4905617231649766</v>
      </c>
      <c r="S28" s="84">
        <f t="shared" si="6"/>
        <v>2.8114674450721759</v>
      </c>
      <c r="T28" s="85">
        <f>分析係数表!F31</f>
        <v>0.34490634993147556</v>
      </c>
      <c r="U28" s="86">
        <f t="shared" si="7"/>
        <v>0.96969297443101543</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投入係数表!R29</f>
        <v>0</v>
      </c>
      <c r="E29" s="77">
        <f t="shared" si="0"/>
        <v>0</v>
      </c>
      <c r="F29" s="76">
        <f>分析係数表!C32</f>
        <v>0.48216833095577749</v>
      </c>
      <c r="G29" s="77">
        <f t="shared" si="1"/>
        <v>0</v>
      </c>
      <c r="H29" s="77">
        <v>2.4104314676109775E-3</v>
      </c>
      <c r="I29" s="77">
        <f t="shared" si="2"/>
        <v>2.4104314676109775E-3</v>
      </c>
      <c r="J29" s="76">
        <f>分析係数表!G32</f>
        <v>0.14117647058823529</v>
      </c>
      <c r="K29" s="78">
        <f t="shared" si="3"/>
        <v>3.4029620719213798E-4</v>
      </c>
      <c r="L29" s="79"/>
      <c r="M29" s="80"/>
      <c r="N29" s="81">
        <f>分析係数表!H32</f>
        <v>5.9349091096348935E-3</v>
      </c>
      <c r="O29" s="82">
        <f t="shared" si="4"/>
        <v>8.5779197422017908E-2</v>
      </c>
      <c r="P29" s="76">
        <f>分析係数表!C32</f>
        <v>0.48216833095577749</v>
      </c>
      <c r="Q29" s="82">
        <f t="shared" si="5"/>
        <v>4.1360012451700505E-2</v>
      </c>
      <c r="R29" s="83">
        <v>4.9619191278154909E-2</v>
      </c>
      <c r="S29" s="84">
        <f t="shared" si="6"/>
        <v>5.2029622745765884E-2</v>
      </c>
      <c r="T29" s="85">
        <f>分析係数表!F32</f>
        <v>0.4823529411764706</v>
      </c>
      <c r="U29" s="86">
        <f t="shared" si="7"/>
        <v>2.5096641559722369E-2</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投入係数表!R30</f>
        <v>0</v>
      </c>
      <c r="E30" s="77">
        <f t="shared" si="0"/>
        <v>0</v>
      </c>
      <c r="F30" s="76">
        <f>分析係数表!C33</f>
        <v>1</v>
      </c>
      <c r="G30" s="77">
        <f t="shared" si="1"/>
        <v>0</v>
      </c>
      <c r="H30" s="77">
        <v>1.9656601024686242E-2</v>
      </c>
      <c r="I30" s="77">
        <f t="shared" si="2"/>
        <v>1.9656601024686242E-2</v>
      </c>
      <c r="J30" s="76">
        <f>分析係数表!G33</f>
        <v>0.50451467268623029</v>
      </c>
      <c r="K30" s="78">
        <f t="shared" si="3"/>
        <v>9.9170436320933988E-3</v>
      </c>
      <c r="L30" s="79"/>
      <c r="M30" s="80"/>
      <c r="N30" s="81">
        <f>分析係数表!H33</f>
        <v>8.6255728925279361E-4</v>
      </c>
      <c r="O30" s="82">
        <f t="shared" si="4"/>
        <v>1.2466824788015618E-2</v>
      </c>
      <c r="P30" s="76">
        <f>分析係数表!C33</f>
        <v>1</v>
      </c>
      <c r="Q30" s="82">
        <f t="shared" si="5"/>
        <v>1.2466824788015618E-2</v>
      </c>
      <c r="R30" s="83">
        <v>4.5693780355806457E-2</v>
      </c>
      <c r="S30" s="84">
        <f t="shared" si="6"/>
        <v>6.5350381380492706E-2</v>
      </c>
      <c r="T30" s="85">
        <f>分析係数表!F33</f>
        <v>0.64446952595936791</v>
      </c>
      <c r="U30" s="86">
        <f t="shared" si="7"/>
        <v>4.2116329309550039E-2</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投入係数表!R31</f>
        <v>3.4090909090909088E-2</v>
      </c>
      <c r="E31" s="77">
        <f t="shared" si="0"/>
        <v>3.4090909090909087</v>
      </c>
      <c r="F31" s="76">
        <f>分析係数表!C34</f>
        <v>0.2053323853537149</v>
      </c>
      <c r="G31" s="77">
        <f t="shared" si="1"/>
        <v>0.69999676825130075</v>
      </c>
      <c r="H31" s="77">
        <v>0.73300879154263365</v>
      </c>
      <c r="I31" s="77">
        <f t="shared" si="2"/>
        <v>0.73300879154263365</v>
      </c>
      <c r="J31" s="76">
        <f>分析係数表!G34</f>
        <v>0.42520016856300041</v>
      </c>
      <c r="K31" s="78">
        <f t="shared" si="3"/>
        <v>0.31167546172208904</v>
      </c>
      <c r="L31" s="79"/>
      <c r="M31" s="80"/>
      <c r="N31" s="81">
        <f>分析係数表!H34</f>
        <v>0.14534734023379164</v>
      </c>
      <c r="O31" s="82">
        <f t="shared" si="4"/>
        <v>2.1007530127865124</v>
      </c>
      <c r="P31" s="76">
        <f>分析係数表!C34</f>
        <v>0.2053323853537149</v>
      </c>
      <c r="Q31" s="82">
        <f t="shared" si="5"/>
        <v>0.43135262715445771</v>
      </c>
      <c r="R31" s="83">
        <v>0.45833784806107719</v>
      </c>
      <c r="S31" s="84">
        <f t="shared" si="6"/>
        <v>1.1913466396037109</v>
      </c>
      <c r="T31" s="85">
        <f>分析係数表!F34</f>
        <v>0.70143278550358201</v>
      </c>
      <c r="U31" s="86">
        <f t="shared" si="7"/>
        <v>0.83564959191756294</v>
      </c>
      <c r="V31" s="87">
        <f>分析係数表!D34</f>
        <v>0.41908975979772439</v>
      </c>
      <c r="W31" s="167">
        <f t="shared" si="8"/>
        <v>0</v>
      </c>
      <c r="X31" s="76">
        <f>分析係数表!E34</f>
        <v>0.33775811209439527</v>
      </c>
      <c r="Y31" s="166">
        <f t="shared" si="9"/>
        <v>0</v>
      </c>
    </row>
    <row r="32" spans="1:25" x14ac:dyDescent="0.2">
      <c r="A32" s="6" t="s">
        <v>20</v>
      </c>
      <c r="B32" s="5" t="s">
        <v>37</v>
      </c>
      <c r="C32" s="90"/>
      <c r="D32" s="76">
        <f>投入係数表!R32</f>
        <v>1.1363636363636364E-2</v>
      </c>
      <c r="E32" s="77">
        <f t="shared" si="0"/>
        <v>1.1363636363636365</v>
      </c>
      <c r="F32" s="76">
        <f>分析係数表!C35</f>
        <v>4.5295002507103499E-2</v>
      </c>
      <c r="G32" s="77">
        <f t="shared" si="1"/>
        <v>5.1471593758072164E-2</v>
      </c>
      <c r="H32" s="77">
        <v>5.4577601686428105E-2</v>
      </c>
      <c r="I32" s="77">
        <f t="shared" si="2"/>
        <v>5.4577601686428105E-2</v>
      </c>
      <c r="J32" s="76">
        <f>分析係数表!G35</f>
        <v>0.3217993079584775</v>
      </c>
      <c r="K32" s="78">
        <f t="shared" si="3"/>
        <v>1.7563034452725997E-2</v>
      </c>
      <c r="L32" s="79"/>
      <c r="M32" s="80"/>
      <c r="N32" s="81">
        <f>分析係数表!H35</f>
        <v>5.6027601833256092E-2</v>
      </c>
      <c r="O32" s="82">
        <f t="shared" si="4"/>
        <v>0.80978539518573101</v>
      </c>
      <c r="P32" s="76">
        <f>分析係数表!C35</f>
        <v>4.5295002507103499E-2</v>
      </c>
      <c r="Q32" s="82">
        <f t="shared" si="5"/>
        <v>3.6679231505153481E-2</v>
      </c>
      <c r="R32" s="83">
        <v>4.6989825135482645E-2</v>
      </c>
      <c r="S32" s="84">
        <f t="shared" si="6"/>
        <v>0.10156742682191075</v>
      </c>
      <c r="T32" s="85">
        <f>分析係数表!F35</f>
        <v>0.66089965397923878</v>
      </c>
      <c r="U32" s="86">
        <f t="shared" si="7"/>
        <v>6.7125877242162471E-2</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投入係数表!R33</f>
        <v>0</v>
      </c>
      <c r="E33" s="77">
        <f t="shared" si="0"/>
        <v>0</v>
      </c>
      <c r="F33" s="76">
        <f>分析係数表!C36</f>
        <v>0.81690507152145642</v>
      </c>
      <c r="G33" s="77">
        <f t="shared" si="1"/>
        <v>0</v>
      </c>
      <c r="H33" s="77">
        <v>3.1786755185681942E-2</v>
      </c>
      <c r="I33" s="77">
        <f t="shared" si="2"/>
        <v>3.1786755185681942E-2</v>
      </c>
      <c r="J33" s="76">
        <f>分析係数表!G36</f>
        <v>2.4669743752984245E-3</v>
      </c>
      <c r="K33" s="78">
        <f t="shared" si="3"/>
        <v>7.8417110516961662E-5</v>
      </c>
      <c r="L33" s="79"/>
      <c r="M33" s="80"/>
      <c r="N33" s="81">
        <f>分析係数表!H36</f>
        <v>0.1886168185797415</v>
      </c>
      <c r="O33" s="82">
        <f t="shared" si="4"/>
        <v>2.7261410443166691</v>
      </c>
      <c r="P33" s="76">
        <f>分析係数表!C36</f>
        <v>0.81690507152145642</v>
      </c>
      <c r="Q33" s="82">
        <f t="shared" si="5"/>
        <v>2.2269984447850866</v>
      </c>
      <c r="R33" s="83">
        <v>2.2751377764784095</v>
      </c>
      <c r="S33" s="84">
        <f t="shared" si="6"/>
        <v>2.3069245316640914</v>
      </c>
      <c r="T33" s="85">
        <f>分析係数表!F36</f>
        <v>0.90092312589527301</v>
      </c>
      <c r="U33" s="86">
        <f t="shared" si="7"/>
        <v>2.0783616602713018</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投入係数表!R34</f>
        <v>1.1363636363636364E-2</v>
      </c>
      <c r="E34" s="77">
        <f t="shared" si="0"/>
        <v>1.1363636363636365</v>
      </c>
      <c r="F34" s="76">
        <f>分析係数表!C37</f>
        <v>0.29905561385099688</v>
      </c>
      <c r="G34" s="77">
        <f t="shared" si="1"/>
        <v>0.33983592483067832</v>
      </c>
      <c r="H34" s="77">
        <v>0.3808196690497333</v>
      </c>
      <c r="I34" s="77">
        <f t="shared" si="2"/>
        <v>0.3808196690497333</v>
      </c>
      <c r="J34" s="76">
        <f>分析係数表!G37</f>
        <v>0.52083333333333337</v>
      </c>
      <c r="K34" s="78">
        <f t="shared" si="3"/>
        <v>0.19834357763006943</v>
      </c>
      <c r="L34" s="79"/>
      <c r="M34" s="80"/>
      <c r="N34" s="81">
        <f>分析係数表!H37</f>
        <v>4.2677274833925534E-2</v>
      </c>
      <c r="O34" s="82">
        <f t="shared" si="4"/>
        <v>0.61682871898913094</v>
      </c>
      <c r="P34" s="76">
        <f>分析係数表!C37</f>
        <v>0.29905561385099688</v>
      </c>
      <c r="Q34" s="82">
        <f t="shared" si="5"/>
        <v>0.18446609119821861</v>
      </c>
      <c r="R34" s="83">
        <v>0.21658691023325874</v>
      </c>
      <c r="S34" s="84">
        <f t="shared" si="6"/>
        <v>0.59740657928299201</v>
      </c>
      <c r="T34" s="85">
        <f>分析係数表!F37</f>
        <v>0.73171768707482998</v>
      </c>
      <c r="U34" s="86">
        <f t="shared" si="7"/>
        <v>0.43713296043623695</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投入係数表!R35</f>
        <v>1.1363636363636364E-2</v>
      </c>
      <c r="E35" s="77">
        <f t="shared" si="0"/>
        <v>1.1363636363636365</v>
      </c>
      <c r="F35" s="76">
        <f>分析係数表!C38</f>
        <v>4.4463264874020636E-3</v>
      </c>
      <c r="G35" s="77">
        <f t="shared" si="1"/>
        <v>5.0526437356841637E-3</v>
      </c>
      <c r="H35" s="77">
        <v>5.4180362024647509E-3</v>
      </c>
      <c r="I35" s="77">
        <f t="shared" si="2"/>
        <v>5.4180362024647509E-3</v>
      </c>
      <c r="J35" s="76">
        <f>分析係数表!G38</f>
        <v>0.34146341463414637</v>
      </c>
      <c r="K35" s="78">
        <f t="shared" si="3"/>
        <v>1.850061142305037E-3</v>
      </c>
      <c r="L35" s="79"/>
      <c r="M35" s="80"/>
      <c r="N35" s="81">
        <f>分析係数表!H38</f>
        <v>3.8918069931510375E-2</v>
      </c>
      <c r="O35" s="82">
        <f t="shared" si="4"/>
        <v>0.56249569155479429</v>
      </c>
      <c r="P35" s="76">
        <f>分析係数表!C38</f>
        <v>4.4463264874020636E-3</v>
      </c>
      <c r="Q35" s="82">
        <f t="shared" si="5"/>
        <v>2.5010394924096231E-3</v>
      </c>
      <c r="R35" s="83">
        <v>2.8014721892709016E-3</v>
      </c>
      <c r="S35" s="84">
        <f t="shared" si="6"/>
        <v>8.219508391735653E-3</v>
      </c>
      <c r="T35" s="85">
        <f>分析係数表!F38</f>
        <v>0.56097560975609762</v>
      </c>
      <c r="U35" s="86">
        <f t="shared" si="7"/>
        <v>4.6109437319492696E-3</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投入係数表!R36</f>
        <v>0</v>
      </c>
      <c r="E36" s="77">
        <f t="shared" si="0"/>
        <v>0</v>
      </c>
      <c r="F36" s="76">
        <f>分析係数表!C39</f>
        <v>1</v>
      </c>
      <c r="G36" s="77">
        <f t="shared" si="1"/>
        <v>0</v>
      </c>
      <c r="H36" s="77">
        <v>1.2188034342928625E-2</v>
      </c>
      <c r="I36" s="77">
        <f t="shared" si="2"/>
        <v>1.2188034342928625E-2</v>
      </c>
      <c r="J36" s="76">
        <f>分析係数表!G39</f>
        <v>0.35427190863167141</v>
      </c>
      <c r="K36" s="78">
        <f t="shared" si="3"/>
        <v>4.3178781891376828E-3</v>
      </c>
      <c r="L36" s="79"/>
      <c r="M36" s="80"/>
      <c r="N36" s="81">
        <f>分析係数表!H39</f>
        <v>3.437355167619342E-3</v>
      </c>
      <c r="O36" s="82">
        <f t="shared" si="4"/>
        <v>4.968122714030105E-2</v>
      </c>
      <c r="P36" s="76">
        <f>分析係数表!C39</f>
        <v>1</v>
      </c>
      <c r="Q36" s="82">
        <f t="shared" si="5"/>
        <v>4.968122714030105E-2</v>
      </c>
      <c r="R36" s="83">
        <v>5.3044267845285258E-2</v>
      </c>
      <c r="S36" s="84">
        <f t="shared" si="6"/>
        <v>6.5232302188213881E-2</v>
      </c>
      <c r="T36" s="85">
        <f>分析係数表!F39</f>
        <v>0.7050296507797057</v>
      </c>
      <c r="U36" s="86">
        <f t="shared" si="7"/>
        <v>4.5990707231312662E-2</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投入係数表!R37</f>
        <v>0</v>
      </c>
      <c r="E37" s="77">
        <f t="shared" si="0"/>
        <v>0</v>
      </c>
      <c r="F37" s="76">
        <f>分析係数表!C40</f>
        <v>0.83920615633859863</v>
      </c>
      <c r="G37" s="77">
        <f t="shared" si="1"/>
        <v>0</v>
      </c>
      <c r="H37" s="77">
        <v>3.5817013495950038E-4</v>
      </c>
      <c r="I37" s="77">
        <f t="shared" si="2"/>
        <v>3.5817013495950038E-4</v>
      </c>
      <c r="J37" s="76">
        <f>分析係数表!G40</f>
        <v>0.51760656605771782</v>
      </c>
      <c r="K37" s="78">
        <f t="shared" si="3"/>
        <v>1.8539121362081635E-4</v>
      </c>
      <c r="L37" s="79"/>
      <c r="M37" s="80"/>
      <c r="N37" s="81">
        <f>分析係数表!H40</f>
        <v>3.2622689118904168E-2</v>
      </c>
      <c r="O37" s="82">
        <f t="shared" si="4"/>
        <v>0.47150647780345639</v>
      </c>
      <c r="P37" s="76">
        <f>分析係数表!C40</f>
        <v>0.83920615633859863</v>
      </c>
      <c r="Q37" s="82">
        <f t="shared" si="5"/>
        <v>0.3956911389261894</v>
      </c>
      <c r="R37" s="83">
        <v>0.39590202731484891</v>
      </c>
      <c r="S37" s="84">
        <f t="shared" si="6"/>
        <v>0.39626019744980839</v>
      </c>
      <c r="T37" s="85">
        <f>分析係数表!F40</f>
        <v>0.71604447974583008</v>
      </c>
      <c r="U37" s="86">
        <f t="shared" si="7"/>
        <v>0.28373992692692795</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投入係数表!R38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0.67265032251755918</v>
      </c>
      <c r="P38" s="76">
        <f>分析係数表!C41</f>
        <v>0.78804261408809029</v>
      </c>
      <c r="Q38" s="82">
        <f t="shared" si="5"/>
        <v>0.53007711852393435</v>
      </c>
      <c r="R38" s="83">
        <v>0.53892994854325882</v>
      </c>
      <c r="S38" s="84">
        <f t="shared" si="6"/>
        <v>0.53892994854325882</v>
      </c>
      <c r="T38" s="85">
        <f>分析係数表!F41</f>
        <v>0.55067630164906434</v>
      </c>
      <c r="U38" s="86">
        <f t="shared" si="7"/>
        <v>0.29677595091172232</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投入係数表!R39</f>
        <v>0</v>
      </c>
      <c r="E39" s="77">
        <f>$C$20*D39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0.15853335402073593</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投入係数表!R40</f>
        <v>4.5454545454545456E-2</v>
      </c>
      <c r="E40" s="77">
        <f>$C$20*D40</f>
        <v>4.5454545454545459</v>
      </c>
      <c r="F40" s="76">
        <f>分析係数表!C43</f>
        <v>0.20173745173745172</v>
      </c>
      <c r="G40" s="77">
        <f>E40*F40</f>
        <v>0.91698841698841704</v>
      </c>
      <c r="H40" s="77">
        <v>0.99485472094530714</v>
      </c>
      <c r="I40" s="77">
        <f>C40+H40</f>
        <v>0.99485472094530714</v>
      </c>
      <c r="J40" s="76">
        <f>分析係数表!G43</f>
        <v>0.40060929169840059</v>
      </c>
      <c r="K40" s="78">
        <f>I40*J40</f>
        <v>0.39854804510070946</v>
      </c>
      <c r="L40" s="79"/>
      <c r="M40" s="80"/>
      <c r="N40" s="81">
        <f>分析係数表!H43</f>
        <v>3.0614346773778257E-2</v>
      </c>
      <c r="O40" s="82">
        <f t="shared" si="4"/>
        <v>0.44247924396867372</v>
      </c>
      <c r="P40" s="76">
        <f>分析係数表!C43</f>
        <v>0.20173745173745172</v>
      </c>
      <c r="Q40" s="82">
        <f>O40*P40</f>
        <v>8.9264635124954445E-2</v>
      </c>
      <c r="R40" s="83">
        <v>0.14445544634965149</v>
      </c>
      <c r="S40" s="84">
        <f>I40+R40</f>
        <v>1.1393101672949586</v>
      </c>
      <c r="T40" s="85">
        <f>分析係数表!F43</f>
        <v>0.64280274181264285</v>
      </c>
      <c r="U40" s="86">
        <f>S40*T40</f>
        <v>0.73235169931222022</v>
      </c>
      <c r="V40" s="87">
        <f>分析係数表!D43</f>
        <v>0.46991622239146991</v>
      </c>
      <c r="W40" s="167">
        <f>ROUND(S40*V40,0)</f>
        <v>1</v>
      </c>
      <c r="X40" s="76">
        <f>分析係数表!E43</f>
        <v>0.30083777608530082</v>
      </c>
      <c r="Y40" s="166">
        <f>ROUND(S40*X40,0)</f>
        <v>0</v>
      </c>
    </row>
    <row r="41" spans="1:25" x14ac:dyDescent="0.2">
      <c r="A41" s="6" t="s">
        <v>340</v>
      </c>
      <c r="B41" s="5" t="s">
        <v>42</v>
      </c>
      <c r="C41" s="90"/>
      <c r="D41" s="76">
        <f>投入係数表!R41</f>
        <v>0</v>
      </c>
      <c r="E41" s="77">
        <f>$C$20*D41</f>
        <v>0</v>
      </c>
      <c r="F41" s="76">
        <f>分析係数表!C44</f>
        <v>0.27638971906754328</v>
      </c>
      <c r="G41" s="77">
        <f>E41*F41</f>
        <v>0</v>
      </c>
      <c r="H41" s="77">
        <v>4.7026235515374999E-4</v>
      </c>
      <c r="I41" s="77">
        <f>C41+H41</f>
        <v>4.7026235515374999E-4</v>
      </c>
      <c r="J41" s="76">
        <f>分析係数表!G44</f>
        <v>0.27192982456140352</v>
      </c>
      <c r="K41" s="78">
        <f>I41*J41</f>
        <v>1.2787835973479168E-4</v>
      </c>
      <c r="L41" s="79"/>
      <c r="M41" s="80"/>
      <c r="N41" s="81">
        <f>分析係数表!H44</f>
        <v>9.8074051186981828E-2</v>
      </c>
      <c r="O41" s="82">
        <f t="shared" si="4"/>
        <v>1.4174965855985522</v>
      </c>
      <c r="P41" s="76">
        <f>分析係数表!C44</f>
        <v>0.27638971906754328</v>
      </c>
      <c r="Q41" s="82">
        <f>O41*P41</f>
        <v>0.39178148307278565</v>
      </c>
      <c r="R41" s="83">
        <v>0.39608098331566521</v>
      </c>
      <c r="S41" s="84">
        <f>I41+R41</f>
        <v>0.39655124567081895</v>
      </c>
      <c r="T41" s="85">
        <f>分析係数表!F44</f>
        <v>0.48268106162843005</v>
      </c>
      <c r="U41" s="86">
        <f>S41*T41</f>
        <v>0.19140777625046726</v>
      </c>
      <c r="V41" s="87">
        <f>分析係数表!D44</f>
        <v>0.23571749887539362</v>
      </c>
      <c r="W41" s="167">
        <f>ROUND(S41*V41,0)</f>
        <v>0</v>
      </c>
      <c r="X41" s="76">
        <f>分析係数表!E44</f>
        <v>0.16711650922177237</v>
      </c>
      <c r="Y41" s="166">
        <f>ROUND(S41*X41,0)</f>
        <v>0</v>
      </c>
    </row>
    <row r="42" spans="1:25" x14ac:dyDescent="0.2">
      <c r="A42" s="6" t="s">
        <v>341</v>
      </c>
      <c r="B42" s="5" t="s">
        <v>278</v>
      </c>
      <c r="C42" s="90"/>
      <c r="D42" s="76">
        <f>投入係数表!R42</f>
        <v>0</v>
      </c>
      <c r="E42" s="77">
        <f>$C$20*D42</f>
        <v>0</v>
      </c>
      <c r="F42" s="76">
        <f>分析係数表!C45</f>
        <v>1</v>
      </c>
      <c r="G42" s="77">
        <f>E42*F42</f>
        <v>0</v>
      </c>
      <c r="H42" s="77">
        <v>2.2030578834232022E-3</v>
      </c>
      <c r="I42" s="77">
        <f>C42+H42</f>
        <v>2.2030578834232022E-3</v>
      </c>
      <c r="J42" s="76">
        <f>分析係数表!G45</f>
        <v>0</v>
      </c>
      <c r="K42" s="78">
        <f>I42*J42</f>
        <v>0</v>
      </c>
      <c r="L42" s="79"/>
      <c r="M42" s="80"/>
      <c r="N42" s="81">
        <f>分析係数表!H45</f>
        <v>0</v>
      </c>
      <c r="O42" s="82">
        <f t="shared" si="4"/>
        <v>0</v>
      </c>
      <c r="P42" s="76">
        <f>分析係数表!C45</f>
        <v>1</v>
      </c>
      <c r="Q42" s="82">
        <f>O42*P42</f>
        <v>0</v>
      </c>
      <c r="R42" s="83">
        <v>2.5827249253080713E-3</v>
      </c>
      <c r="S42" s="84">
        <f>I42+R42</f>
        <v>4.7857828087312735E-3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投入係数表!R43</f>
        <v>1.1363636363636364E-2</v>
      </c>
      <c r="E43" s="77">
        <f>$C$20*D43</f>
        <v>1.1363636363636365</v>
      </c>
      <c r="F43" s="76">
        <f>分析係数表!C46</f>
        <v>5.367793240556662E-2</v>
      </c>
      <c r="G43" s="77">
        <f>E43*F43</f>
        <v>6.0997650460871161E-2</v>
      </c>
      <c r="H43" s="77">
        <v>6.2681319477918648E-2</v>
      </c>
      <c r="I43" s="77">
        <f>C43+H43</f>
        <v>6.2681319477918648E-2</v>
      </c>
      <c r="J43" s="76">
        <f>分析係数表!G46</f>
        <v>9.2592592592592587E-3</v>
      </c>
      <c r="K43" s="78">
        <f>I43*J43</f>
        <v>5.8038258775850598E-4</v>
      </c>
      <c r="L43" s="79"/>
      <c r="M43" s="80"/>
      <c r="N43" s="81">
        <f>分析係数表!H46</f>
        <v>2.0456769143622225E-2</v>
      </c>
      <c r="O43" s="82">
        <f t="shared" si="4"/>
        <v>0.29566842668890775</v>
      </c>
      <c r="P43" s="76">
        <f>分析係数表!C46</f>
        <v>5.367793240556662E-2</v>
      </c>
      <c r="Q43" s="82">
        <f>O43*P43</f>
        <v>1.587086982226742E-2</v>
      </c>
      <c r="R43" s="83">
        <v>1.7295637911347365E-2</v>
      </c>
      <c r="S43" s="84">
        <f>I43+R43</f>
        <v>7.997695738926601E-2</v>
      </c>
      <c r="T43" s="85">
        <f>分析係数表!F46</f>
        <v>0.30555555555555558</v>
      </c>
      <c r="U43" s="86">
        <f>S43*T43</f>
        <v>2.443740364672017E-2</v>
      </c>
      <c r="V43" s="87">
        <f>分析係数表!D46</f>
        <v>2.7777777777777776E-2</v>
      </c>
      <c r="W43" s="167">
        <f>ROUND(S43*V43,0)</f>
        <v>0</v>
      </c>
      <c r="X43" s="76">
        <f>分析係数表!E46</f>
        <v>8.3333333333333329E-2</v>
      </c>
      <c r="Y43" s="166">
        <f>ROUND(S43*X43,0)</f>
        <v>0</v>
      </c>
    </row>
    <row r="44" spans="1:25" x14ac:dyDescent="0.2">
      <c r="A44" s="192">
        <v>40</v>
      </c>
      <c r="B44" s="14" t="s">
        <v>150</v>
      </c>
      <c r="C44" s="197">
        <f>SUM(C5:C43)</f>
        <v>100</v>
      </c>
      <c r="D44" s="92">
        <f>投入係数表!R44</f>
        <v>0.54545454545454541</v>
      </c>
      <c r="E44" s="91">
        <f>SUM(E5:E43)</f>
        <v>54.545454545454525</v>
      </c>
      <c r="F44" s="92">
        <f>分析係数表!C47</f>
        <v>0.43100924499229587</v>
      </c>
      <c r="G44" s="91">
        <f>SUM(G5:G43)</f>
        <v>5.6505592571819552</v>
      </c>
      <c r="H44" s="91">
        <f>SUM(H5:H43)</f>
        <v>6.3315093306487258</v>
      </c>
      <c r="I44" s="91">
        <f>SUM(I6:I43)</f>
        <v>106.33144376698681</v>
      </c>
      <c r="J44" s="92">
        <f>分析係数表!G47</f>
        <v>0.27411589384994556</v>
      </c>
      <c r="K44" s="93">
        <f>SUM(K5:K43)</f>
        <v>23.051562337449148</v>
      </c>
      <c r="L44" s="94">
        <f>最終需要_まとめ!$L$33</f>
        <v>0.627</v>
      </c>
      <c r="M44" s="91">
        <f>K44*L44</f>
        <v>14.453329585580615</v>
      </c>
      <c r="N44" s="95">
        <f>分析係数表!H47</f>
        <v>1</v>
      </c>
      <c r="O44" s="96">
        <f>SUM(O5:O43)</f>
        <v>14.453329585580615</v>
      </c>
      <c r="P44" s="92">
        <f>分析係数表!C47</f>
        <v>0.43100924499229587</v>
      </c>
      <c r="Q44" s="96">
        <f>SUM(Q5:Q43)</f>
        <v>5.813141829032805</v>
      </c>
      <c r="R44" s="91">
        <f>SUM(R5:R43)</f>
        <v>6.3103360105693822</v>
      </c>
      <c r="S44" s="97">
        <f>SUM(S5:S43)</f>
        <v>112.6418453412181</v>
      </c>
      <c r="T44" s="98">
        <f>分析係数表!F47</f>
        <v>0.60561987734280964</v>
      </c>
      <c r="U44" s="99">
        <f>SUM(U5:U43)</f>
        <v>51.290466619493976</v>
      </c>
      <c r="V44" s="100">
        <f>分析係数表!D47</f>
        <v>0.12179744368659369</v>
      </c>
      <c r="W44" s="164">
        <f>SUM(W5:W43)</f>
        <v>1</v>
      </c>
      <c r="X44" s="92">
        <f>分析係数表!E47</f>
        <v>9.5847423625838257E-2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296</v>
      </c>
      <c r="S2" s="3" t="s">
        <v>152</v>
      </c>
      <c r="U2" s="64" t="s">
        <v>209</v>
      </c>
      <c r="W2" s="3" t="s">
        <v>130</v>
      </c>
      <c r="Y2" s="3" t="s">
        <v>153</v>
      </c>
    </row>
    <row r="3" spans="1:25" ht="44" x14ac:dyDescent="0.2">
      <c r="B3" s="65"/>
      <c r="C3" s="66" t="s">
        <v>227</v>
      </c>
      <c r="D3" s="66" t="s">
        <v>312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投入係数表!S5</f>
        <v>0</v>
      </c>
      <c r="E5" s="77">
        <f t="shared" ref="E5:E38" si="0">$C$21*D5</f>
        <v>0</v>
      </c>
      <c r="F5" s="76">
        <f>分析係数表!C8</f>
        <v>0.30496453900709219</v>
      </c>
      <c r="G5" s="77">
        <f t="shared" ref="G5:G38" si="1">E5*F5</f>
        <v>0</v>
      </c>
      <c r="H5" s="77">
        <f t="array" ref="H5:H43">MMULT(逆行列係数!C5:AO43,'17'!G5:G43)</f>
        <v>9.5164159049564384E-5</v>
      </c>
      <c r="I5" s="77">
        <f t="shared" ref="I5:I38" si="2">C5+H5</f>
        <v>9.5164159049564384E-5</v>
      </c>
      <c r="J5" s="76">
        <f>分析係数表!G8</f>
        <v>0.12049861495844875</v>
      </c>
      <c r="K5" s="78">
        <f t="shared" ref="K5:K38" si="3">I5*J5</f>
        <v>1.1467149359158036E-5</v>
      </c>
      <c r="L5" s="79" t="s">
        <v>183</v>
      </c>
      <c r="M5" s="80" t="s">
        <v>183</v>
      </c>
      <c r="N5" s="81">
        <f>分析係数表!H8</f>
        <v>1.0415057417992687E-2</v>
      </c>
      <c r="O5" s="82">
        <f t="shared" ref="O5:O43" si="4">$M$44*N5</f>
        <v>0.19302442974753445</v>
      </c>
      <c r="P5" s="76">
        <f>分析係数表!C8</f>
        <v>0.30496453900709219</v>
      </c>
      <c r="Q5" s="82">
        <f t="shared" ref="Q5:Q38" si="5">O5*P5</f>
        <v>5.8865606235063699E-2</v>
      </c>
      <c r="R5" s="83">
        <f t="array" ref="R5:R43">MMULT(逆行列係数!C5:AO43,'17'!Q5:Q43)</f>
        <v>6.6078991137840923E-2</v>
      </c>
      <c r="S5" s="84">
        <f t="shared" ref="S5:S38" si="6">I5+R5</f>
        <v>6.6174155296890483E-2</v>
      </c>
      <c r="T5" s="85">
        <f>分析係数表!F8</f>
        <v>0.45429362880886426</v>
      </c>
      <c r="U5" s="86">
        <f t="shared" ref="U5:U38" si="7">S5*T5</f>
        <v>3.0062497143185703E-2</v>
      </c>
      <c r="V5" s="87">
        <f>分析係数表!D8</f>
        <v>0.67451523545706371</v>
      </c>
      <c r="W5" s="88">
        <f t="shared" ref="W5:W38" si="8">ROUND(S5*V5,0)</f>
        <v>0</v>
      </c>
      <c r="X5" s="76">
        <f>分析係数表!E8</f>
        <v>0.3476454293628809</v>
      </c>
      <c r="Y5" s="89">
        <f t="shared" ref="Y5:Y38" si="9">ROUND(S5*X5,0)</f>
        <v>0</v>
      </c>
    </row>
    <row r="6" spans="1:25" x14ac:dyDescent="0.2">
      <c r="A6" s="6" t="s">
        <v>219</v>
      </c>
      <c r="B6" s="5" t="s">
        <v>265</v>
      </c>
      <c r="C6" s="90"/>
      <c r="D6" s="76">
        <f>投入係数表!S6</f>
        <v>0</v>
      </c>
      <c r="E6" s="77">
        <f t="shared" si="0"/>
        <v>0</v>
      </c>
      <c r="F6" s="76">
        <f>分析係数表!C9</f>
        <v>0.30769230769230771</v>
      </c>
      <c r="G6" s="77">
        <f t="shared" si="1"/>
        <v>0</v>
      </c>
      <c r="H6" s="77">
        <v>3.381329966649581E-5</v>
      </c>
      <c r="I6" s="77">
        <f t="shared" si="2"/>
        <v>3.381329966649581E-5</v>
      </c>
      <c r="J6" s="76">
        <f>分析係数表!G9</f>
        <v>0.27272727272727271</v>
      </c>
      <c r="K6" s="78">
        <f t="shared" si="3"/>
        <v>9.221808999953403E-6</v>
      </c>
      <c r="L6" s="79"/>
      <c r="M6" s="80"/>
      <c r="N6" s="81">
        <f>分析係数表!H9</f>
        <v>5.5358154384880782E-4</v>
      </c>
      <c r="O6" s="82">
        <f t="shared" si="4"/>
        <v>1.0259642125023461E-2</v>
      </c>
      <c r="P6" s="76">
        <f>分析係数表!C9</f>
        <v>0.30769230769230771</v>
      </c>
      <c r="Q6" s="82">
        <f t="shared" si="5"/>
        <v>3.1568129615456805E-3</v>
      </c>
      <c r="R6" s="83">
        <v>3.520951688213308E-3</v>
      </c>
      <c r="S6" s="84">
        <f t="shared" si="6"/>
        <v>3.5547649878798038E-3</v>
      </c>
      <c r="T6" s="85">
        <f>分析係数表!F9</f>
        <v>0.77272727272727271</v>
      </c>
      <c r="U6" s="86">
        <f t="shared" si="7"/>
        <v>2.7468638542707574E-3</v>
      </c>
      <c r="V6" s="87">
        <f>分析係数表!D9</f>
        <v>0.36363636363636365</v>
      </c>
      <c r="W6" s="88">
        <f t="shared" si="8"/>
        <v>0</v>
      </c>
      <c r="X6" s="76">
        <f>分析係数表!E9</f>
        <v>0</v>
      </c>
      <c r="Y6" s="89">
        <f t="shared" si="9"/>
        <v>0</v>
      </c>
    </row>
    <row r="7" spans="1:25" x14ac:dyDescent="0.2">
      <c r="A7" s="6" t="s">
        <v>220</v>
      </c>
      <c r="B7" s="5" t="s">
        <v>266</v>
      </c>
      <c r="C7" s="90"/>
      <c r="D7" s="76">
        <f>投入係数表!S7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1.9803495264580175E-2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投入係数表!S8</f>
        <v>0</v>
      </c>
      <c r="E8" s="77">
        <f t="shared" si="0"/>
        <v>0</v>
      </c>
      <c r="F8" s="76">
        <f>分析係数表!C11</f>
        <v>7.2833211944645093E-4</v>
      </c>
      <c r="G8" s="77">
        <f t="shared" si="1"/>
        <v>0</v>
      </c>
      <c r="H8" s="77">
        <v>5.8223398725777189E-5</v>
      </c>
      <c r="I8" s="77">
        <f t="shared" si="2"/>
        <v>5.8223398725777189E-5</v>
      </c>
      <c r="J8" s="76">
        <f>分析係数表!G11</f>
        <v>0.75</v>
      </c>
      <c r="K8" s="78">
        <f t="shared" si="3"/>
        <v>4.3667549044332894E-5</v>
      </c>
      <c r="L8" s="79"/>
      <c r="M8" s="80"/>
      <c r="N8" s="81">
        <f>分析係数表!H11</f>
        <v>-1.2873989391832741E-5</v>
      </c>
      <c r="O8" s="82">
        <f t="shared" si="4"/>
        <v>-2.3859632848891775E-4</v>
      </c>
      <c r="P8" s="76">
        <f>分析係数表!C11</f>
        <v>7.2833211944645093E-4</v>
      </c>
      <c r="Q8" s="82">
        <f t="shared" si="5"/>
        <v>-1.7377736962047508E-7</v>
      </c>
      <c r="R8" s="83">
        <v>4.1955819808339409E-4</v>
      </c>
      <c r="S8" s="84">
        <f t="shared" si="6"/>
        <v>4.7778159680917129E-4</v>
      </c>
      <c r="T8" s="85">
        <f>分析係数表!F11</f>
        <v>1</v>
      </c>
      <c r="U8" s="86">
        <f t="shared" si="7"/>
        <v>4.7778159680917129E-4</v>
      </c>
      <c r="V8" s="87">
        <f>分析係数表!D11</f>
        <v>0</v>
      </c>
      <c r="W8" s="88">
        <f t="shared" si="8"/>
        <v>0</v>
      </c>
      <c r="X8" s="76">
        <f>分析係数表!E11</f>
        <v>0</v>
      </c>
      <c r="Y8" s="89">
        <f t="shared" si="9"/>
        <v>0</v>
      </c>
    </row>
    <row r="9" spans="1:25" x14ac:dyDescent="0.2">
      <c r="A9" s="6" t="s">
        <v>222</v>
      </c>
      <c r="B9" s="5" t="s">
        <v>190</v>
      </c>
      <c r="C9" s="90"/>
      <c r="D9" s="76">
        <f>投入係数表!S9</f>
        <v>0</v>
      </c>
      <c r="E9" s="77">
        <f t="shared" si="0"/>
        <v>0</v>
      </c>
      <c r="F9" s="76">
        <f>分析係数表!C12</f>
        <v>4.5760430686406783E-3</v>
      </c>
      <c r="G9" s="77">
        <f t="shared" si="1"/>
        <v>0</v>
      </c>
      <c r="H9" s="77">
        <v>1.4864427078205952E-6</v>
      </c>
      <c r="I9" s="77">
        <f t="shared" si="2"/>
        <v>1.4864427078205952E-6</v>
      </c>
      <c r="J9" s="76">
        <f>分析係数表!G12</f>
        <v>0.12408759124087591</v>
      </c>
      <c r="K9" s="78">
        <f t="shared" si="3"/>
        <v>1.8444909513102278E-7</v>
      </c>
      <c r="L9" s="79"/>
      <c r="M9" s="80"/>
      <c r="N9" s="81">
        <f>分析係数表!H12</f>
        <v>8.1814202585097071E-2</v>
      </c>
      <c r="O9" s="82">
        <f t="shared" si="4"/>
        <v>1.5162796675470722</v>
      </c>
      <c r="P9" s="76">
        <f>分析係数表!C12</f>
        <v>4.5760430686406783E-3</v>
      </c>
      <c r="Q9" s="82">
        <f t="shared" si="5"/>
        <v>6.9385610627995722E-3</v>
      </c>
      <c r="R9" s="83">
        <v>7.4014483939001032E-3</v>
      </c>
      <c r="S9" s="84">
        <f t="shared" si="6"/>
        <v>7.4029348366079235E-3</v>
      </c>
      <c r="T9" s="85">
        <f>分析係数表!F12</f>
        <v>0.42153284671532848</v>
      </c>
      <c r="U9" s="86">
        <f t="shared" si="7"/>
        <v>3.1205801957234131E-3</v>
      </c>
      <c r="V9" s="87">
        <f>分析係数表!D12</f>
        <v>4.3795620437956206E-2</v>
      </c>
      <c r="W9" s="88">
        <f t="shared" si="8"/>
        <v>0</v>
      </c>
      <c r="X9" s="76">
        <f>分析係数表!E12</f>
        <v>3.2846715328467155E-2</v>
      </c>
      <c r="Y9" s="89">
        <f t="shared" si="9"/>
        <v>0</v>
      </c>
    </row>
    <row r="10" spans="1:25" x14ac:dyDescent="0.2">
      <c r="A10" s="6" t="s">
        <v>223</v>
      </c>
      <c r="B10" s="5" t="s">
        <v>28</v>
      </c>
      <c r="C10" s="90"/>
      <c r="D10" s="76">
        <f>投入係数表!S10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0.23692615418949534</v>
      </c>
      <c r="P10" s="76">
        <f>分析係数表!C13</f>
        <v>0</v>
      </c>
      <c r="Q10" s="82">
        <f t="shared" si="5"/>
        <v>0</v>
      </c>
      <c r="R10" s="83">
        <v>0</v>
      </c>
      <c r="S10" s="84">
        <f t="shared" si="6"/>
        <v>0</v>
      </c>
      <c r="T10" s="85">
        <f>分析係数表!F13</f>
        <v>1</v>
      </c>
      <c r="U10" s="86">
        <f t="shared" si="7"/>
        <v>0</v>
      </c>
      <c r="V10" s="87">
        <f>分析係数表!D13</f>
        <v>0</v>
      </c>
      <c r="W10" s="88">
        <f t="shared" si="8"/>
        <v>0</v>
      </c>
      <c r="X10" s="76">
        <f>分析係数表!E13</f>
        <v>0</v>
      </c>
      <c r="Y10" s="89">
        <f t="shared" si="9"/>
        <v>0</v>
      </c>
    </row>
    <row r="11" spans="1:25" x14ac:dyDescent="0.2">
      <c r="A11" s="6" t="s">
        <v>224</v>
      </c>
      <c r="B11" s="5" t="s">
        <v>267</v>
      </c>
      <c r="C11" s="90"/>
      <c r="D11" s="76">
        <f>投入係数表!S11</f>
        <v>0</v>
      </c>
      <c r="E11" s="77">
        <f t="shared" si="0"/>
        <v>0</v>
      </c>
      <c r="F11" s="76">
        <f>分析係数表!C14</f>
        <v>3.0252100840336138E-2</v>
      </c>
      <c r="G11" s="77">
        <f t="shared" si="1"/>
        <v>0</v>
      </c>
      <c r="H11" s="77">
        <v>1.2390863298476938E-3</v>
      </c>
      <c r="I11" s="77">
        <f t="shared" si="2"/>
        <v>1.2390863298476938E-3</v>
      </c>
      <c r="J11" s="76">
        <f>分析係数表!G14</f>
        <v>0.20338983050847459</v>
      </c>
      <c r="K11" s="78">
        <f t="shared" si="3"/>
        <v>2.520175586130903E-4</v>
      </c>
      <c r="L11" s="79"/>
      <c r="M11" s="80"/>
      <c r="N11" s="81">
        <f>分析係数表!H14</f>
        <v>1.0556671301302847E-3</v>
      </c>
      <c r="O11" s="82">
        <f t="shared" si="4"/>
        <v>1.9564898936091254E-2</v>
      </c>
      <c r="P11" s="76">
        <f>分析係数表!C14</f>
        <v>3.0252100840336138E-2</v>
      </c>
      <c r="Q11" s="82">
        <f t="shared" si="5"/>
        <v>5.9187929554561783E-4</v>
      </c>
      <c r="R11" s="83">
        <v>1.5593540698516481E-3</v>
      </c>
      <c r="S11" s="84">
        <f t="shared" si="6"/>
        <v>2.7984403996993419E-3</v>
      </c>
      <c r="T11" s="85">
        <f>分析係数表!F14</f>
        <v>0.40677966101694918</v>
      </c>
      <c r="U11" s="86">
        <f t="shared" si="7"/>
        <v>1.1383486371658342E-3</v>
      </c>
      <c r="V11" s="87">
        <f>分析係数表!D14</f>
        <v>0.16949152542372881</v>
      </c>
      <c r="W11" s="88">
        <f t="shared" si="8"/>
        <v>0</v>
      </c>
      <c r="X11" s="76">
        <f>分析係数表!E14</f>
        <v>0.11864406779661017</v>
      </c>
      <c r="Y11" s="89">
        <f t="shared" si="9"/>
        <v>0</v>
      </c>
    </row>
    <row r="12" spans="1:25" x14ac:dyDescent="0.2">
      <c r="A12" s="6" t="s">
        <v>225</v>
      </c>
      <c r="B12" s="5" t="s">
        <v>29</v>
      </c>
      <c r="C12" s="90"/>
      <c r="D12" s="76">
        <f>投入係数表!S12</f>
        <v>0</v>
      </c>
      <c r="E12" s="77">
        <f t="shared" si="0"/>
        <v>0</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0.14005604482299472</v>
      </c>
      <c r="P12" s="76">
        <f>分析係数表!C15</f>
        <v>0</v>
      </c>
      <c r="Q12" s="82">
        <f t="shared" si="5"/>
        <v>0</v>
      </c>
      <c r="R12" s="83">
        <v>0</v>
      </c>
      <c r="S12" s="84">
        <f t="shared" si="6"/>
        <v>0</v>
      </c>
      <c r="T12" s="85">
        <f>分析係数表!F15</f>
        <v>0.30219780219780218</v>
      </c>
      <c r="U12" s="86">
        <f t="shared" si="7"/>
        <v>0</v>
      </c>
      <c r="V12" s="87">
        <f>分析係数表!D15</f>
        <v>0.15384615384615385</v>
      </c>
      <c r="W12" s="88">
        <f t="shared" si="8"/>
        <v>0</v>
      </c>
      <c r="X12" s="76">
        <f>分析係数表!E15</f>
        <v>0.11538461538461539</v>
      </c>
      <c r="Y12" s="89">
        <f t="shared" si="9"/>
        <v>0</v>
      </c>
    </row>
    <row r="13" spans="1:25" x14ac:dyDescent="0.2">
      <c r="A13" s="6" t="s">
        <v>226</v>
      </c>
      <c r="B13" s="5" t="s">
        <v>30</v>
      </c>
      <c r="C13" s="90"/>
      <c r="D13" s="76">
        <f>投入係数表!S13</f>
        <v>0</v>
      </c>
      <c r="E13" s="77">
        <f t="shared" si="0"/>
        <v>0</v>
      </c>
      <c r="F13" s="76">
        <f>分析係数表!C16</f>
        <v>1.9157088122605526E-3</v>
      </c>
      <c r="G13" s="77">
        <f t="shared" si="1"/>
        <v>0</v>
      </c>
      <c r="H13" s="77">
        <v>5.4179755832095863E-5</v>
      </c>
      <c r="I13" s="77">
        <f t="shared" si="2"/>
        <v>5.4179755832095863E-5</v>
      </c>
      <c r="J13" s="76">
        <f>分析係数表!G16</f>
        <v>0.1111111111111111</v>
      </c>
      <c r="K13" s="78">
        <f t="shared" si="3"/>
        <v>6.0199728702328731E-6</v>
      </c>
      <c r="L13" s="79"/>
      <c r="M13" s="80"/>
      <c r="N13" s="81">
        <f>分析係数表!H16</f>
        <v>1.5294299397497296E-2</v>
      </c>
      <c r="O13" s="82">
        <f t="shared" si="4"/>
        <v>0.28345243824483429</v>
      </c>
      <c r="P13" s="76">
        <f>分析係数表!C16</f>
        <v>1.9157088122605526E-3</v>
      </c>
      <c r="Q13" s="82">
        <f t="shared" si="5"/>
        <v>5.4301233380236915E-4</v>
      </c>
      <c r="R13" s="83">
        <v>8.0242793025740711E-4</v>
      </c>
      <c r="S13" s="84">
        <f t="shared" si="6"/>
        <v>8.5660768608950293E-4</v>
      </c>
      <c r="T13" s="85">
        <f>分析係数表!F16</f>
        <v>0.33333333333333331</v>
      </c>
      <c r="U13" s="86">
        <f t="shared" si="7"/>
        <v>2.8553589536316762E-4</v>
      </c>
      <c r="V13" s="87">
        <f>分析係数表!D16</f>
        <v>0</v>
      </c>
      <c r="W13" s="88">
        <f t="shared" si="8"/>
        <v>0</v>
      </c>
      <c r="X13" s="76">
        <f>分析係数表!E16</f>
        <v>0</v>
      </c>
      <c r="Y13" s="89">
        <f t="shared" si="9"/>
        <v>0</v>
      </c>
    </row>
    <row r="14" spans="1:25" x14ac:dyDescent="0.2">
      <c r="A14" s="6" t="s">
        <v>2</v>
      </c>
      <c r="B14" s="5" t="s">
        <v>364</v>
      </c>
      <c r="C14" s="90"/>
      <c r="D14" s="76">
        <f>投入係数表!S14</f>
        <v>5.5555555555555552E-2</v>
      </c>
      <c r="E14" s="77">
        <f t="shared" si="0"/>
        <v>5.5555555555555554</v>
      </c>
      <c r="F14" s="76">
        <f>分析係数表!C17</f>
        <v>5.5194805194805241E-2</v>
      </c>
      <c r="G14" s="77">
        <f t="shared" si="1"/>
        <v>0.30663780663780688</v>
      </c>
      <c r="H14" s="77">
        <v>0.31670310386646466</v>
      </c>
      <c r="I14" s="77">
        <f t="shared" si="2"/>
        <v>0.31670310386646466</v>
      </c>
      <c r="J14" s="76">
        <f>分析係数表!G17</f>
        <v>0.21860465116279071</v>
      </c>
      <c r="K14" s="78">
        <f t="shared" si="3"/>
        <v>6.9232771542901583E-2</v>
      </c>
      <c r="L14" s="79"/>
      <c r="M14" s="80"/>
      <c r="N14" s="81">
        <f>分析係数表!H17</f>
        <v>2.7035377722848756E-3</v>
      </c>
      <c r="O14" s="82">
        <f t="shared" si="4"/>
        <v>5.0105228982672723E-2</v>
      </c>
      <c r="P14" s="76">
        <f>分析係数表!C17</f>
        <v>5.5194805194805241E-2</v>
      </c>
      <c r="Q14" s="82">
        <f t="shared" si="5"/>
        <v>2.7655483529397304E-3</v>
      </c>
      <c r="R14" s="83">
        <v>3.9543293766093369E-3</v>
      </c>
      <c r="S14" s="84">
        <f t="shared" si="6"/>
        <v>0.320657433243074</v>
      </c>
      <c r="T14" s="85">
        <f>分析係数表!F17</f>
        <v>0.33023255813953489</v>
      </c>
      <c r="U14" s="86">
        <f t="shared" si="7"/>
        <v>0.10589152446631746</v>
      </c>
      <c r="V14" s="87">
        <f>分析係数表!D17</f>
        <v>0</v>
      </c>
      <c r="W14" s="88">
        <f t="shared" si="8"/>
        <v>0</v>
      </c>
      <c r="X14" s="76">
        <f>分析係数表!E17</f>
        <v>0</v>
      </c>
      <c r="Y14" s="89">
        <f t="shared" si="9"/>
        <v>0</v>
      </c>
    </row>
    <row r="15" spans="1:25" x14ac:dyDescent="0.2">
      <c r="A15" s="6" t="s">
        <v>3</v>
      </c>
      <c r="B15" s="5" t="s">
        <v>31</v>
      </c>
      <c r="C15" s="90"/>
      <c r="D15" s="76">
        <f>投入係数表!S15</f>
        <v>0</v>
      </c>
      <c r="E15" s="77">
        <f t="shared" si="0"/>
        <v>0</v>
      </c>
      <c r="F15" s="76">
        <f>分析係数表!C18</f>
        <v>0.35732009925558317</v>
      </c>
      <c r="G15" s="77">
        <f t="shared" si="1"/>
        <v>0</v>
      </c>
      <c r="H15" s="77">
        <v>4.8671881852555166E-2</v>
      </c>
      <c r="I15" s="77">
        <f t="shared" si="2"/>
        <v>4.8671881852555166E-2</v>
      </c>
      <c r="J15" s="76">
        <f>分析係数表!G18</f>
        <v>0.21543778801843319</v>
      </c>
      <c r="K15" s="78">
        <f t="shared" si="3"/>
        <v>1.0485762565009006E-2</v>
      </c>
      <c r="L15" s="79"/>
      <c r="M15" s="80"/>
      <c r="N15" s="81">
        <f>分析係数表!H18</f>
        <v>3.9909367114681499E-4</v>
      </c>
      <c r="O15" s="82">
        <f t="shared" si="4"/>
        <v>7.3964861831564499E-3</v>
      </c>
      <c r="P15" s="76">
        <f>分析係数表!C18</f>
        <v>0.35732009925558317</v>
      </c>
      <c r="Q15" s="82">
        <f t="shared" si="5"/>
        <v>2.6429131771080121E-3</v>
      </c>
      <c r="R15" s="83">
        <v>5.669466526332571E-3</v>
      </c>
      <c r="S15" s="84">
        <f t="shared" si="6"/>
        <v>5.4341348378887738E-2</v>
      </c>
      <c r="T15" s="85">
        <f>分析係数表!F18</f>
        <v>0.46082949308755761</v>
      </c>
      <c r="U15" s="86">
        <f t="shared" si="7"/>
        <v>2.5042096027137205E-2</v>
      </c>
      <c r="V15" s="87">
        <f>分析係数表!D18</f>
        <v>4.0322580645161289E-2</v>
      </c>
      <c r="W15" s="88">
        <f t="shared" si="8"/>
        <v>0</v>
      </c>
      <c r="X15" s="76">
        <f>分析係数表!E18</f>
        <v>3.6866359447004608E-2</v>
      </c>
      <c r="Y15" s="89">
        <f t="shared" si="9"/>
        <v>0</v>
      </c>
    </row>
    <row r="16" spans="1:25" x14ac:dyDescent="0.2">
      <c r="A16" s="6" t="s">
        <v>4</v>
      </c>
      <c r="B16" s="5" t="s">
        <v>32</v>
      </c>
      <c r="C16" s="90"/>
      <c r="D16" s="76">
        <f>投入係数表!S16</f>
        <v>0</v>
      </c>
      <c r="E16" s="77">
        <f t="shared" si="0"/>
        <v>0</v>
      </c>
      <c r="F16" s="76">
        <f>分析係数表!C19</f>
        <v>0.13532513181019334</v>
      </c>
      <c r="G16" s="77">
        <f t="shared" si="1"/>
        <v>0</v>
      </c>
      <c r="H16" s="77">
        <v>4.8365786459578113E-2</v>
      </c>
      <c r="I16" s="77">
        <f t="shared" si="2"/>
        <v>4.8365786459578113E-2</v>
      </c>
      <c r="J16" s="76">
        <f>分析係数表!G19</f>
        <v>5.8997050147492625E-2</v>
      </c>
      <c r="K16" s="78">
        <f t="shared" si="3"/>
        <v>2.8534387291786496E-3</v>
      </c>
      <c r="L16" s="79"/>
      <c r="M16" s="80"/>
      <c r="N16" s="81">
        <f>分析係数表!H19</f>
        <v>-1.0299191513466193E-4</v>
      </c>
      <c r="O16" s="82">
        <f t="shared" si="4"/>
        <v>-1.908770627911342E-3</v>
      </c>
      <c r="P16" s="76">
        <f>分析係数表!C19</f>
        <v>0.13532513181019334</v>
      </c>
      <c r="Q16" s="82">
        <f t="shared" si="5"/>
        <v>-2.5830463681752785E-4</v>
      </c>
      <c r="R16" s="83">
        <v>3.9456329543486826E-4</v>
      </c>
      <c r="S16" s="84">
        <f t="shared" si="6"/>
        <v>4.8760349755012984E-2</v>
      </c>
      <c r="T16" s="85">
        <f>分析係数表!F19</f>
        <v>0.24483775811209441</v>
      </c>
      <c r="U16" s="86">
        <f t="shared" si="7"/>
        <v>1.1938374718778991E-2</v>
      </c>
      <c r="V16" s="87">
        <f>分析係数表!D19</f>
        <v>3.8348082595870206E-2</v>
      </c>
      <c r="W16" s="88">
        <f t="shared" si="8"/>
        <v>0</v>
      </c>
      <c r="X16" s="76">
        <f>分析係数表!E19</f>
        <v>3.2448377581120944E-2</v>
      </c>
      <c r="Y16" s="89">
        <f t="shared" si="9"/>
        <v>0</v>
      </c>
    </row>
    <row r="17" spans="1:25" x14ac:dyDescent="0.2">
      <c r="A17" s="6" t="s">
        <v>5</v>
      </c>
      <c r="B17" s="5" t="s">
        <v>33</v>
      </c>
      <c r="C17" s="90"/>
      <c r="D17" s="76">
        <f>投入係数表!S17</f>
        <v>5.5555555555555552E-2</v>
      </c>
      <c r="E17" s="77">
        <f t="shared" si="0"/>
        <v>5.5555555555555554</v>
      </c>
      <c r="F17" s="76">
        <f>分析係数表!C20</f>
        <v>1.7543859649122862E-2</v>
      </c>
      <c r="G17" s="77">
        <f t="shared" si="1"/>
        <v>9.746588693957145E-2</v>
      </c>
      <c r="H17" s="77">
        <v>0.1030102418796061</v>
      </c>
      <c r="I17" s="77">
        <f t="shared" si="2"/>
        <v>0.1030102418796061</v>
      </c>
      <c r="J17" s="76">
        <f>分析係数表!G20</f>
        <v>9.5238095238095233E-2</v>
      </c>
      <c r="K17" s="78">
        <f t="shared" si="3"/>
        <v>9.8104992266291515E-3</v>
      </c>
      <c r="L17" s="79"/>
      <c r="M17" s="80"/>
      <c r="N17" s="81">
        <f>分析係数表!H20</f>
        <v>5.0208558628147691E-4</v>
      </c>
      <c r="O17" s="82">
        <f t="shared" si="4"/>
        <v>9.3052568110677924E-3</v>
      </c>
      <c r="P17" s="76">
        <f>分析係数表!C20</f>
        <v>1.7543859649122862E-2</v>
      </c>
      <c r="Q17" s="82">
        <f t="shared" si="5"/>
        <v>1.6325011949241792E-4</v>
      </c>
      <c r="R17" s="83">
        <v>2.6327789846446702E-4</v>
      </c>
      <c r="S17" s="84">
        <f t="shared" si="6"/>
        <v>0.10327351977807056</v>
      </c>
      <c r="T17" s="85">
        <f>分析係数表!F20</f>
        <v>0.21428571428571427</v>
      </c>
      <c r="U17" s="86">
        <f t="shared" si="7"/>
        <v>2.2130039952443691E-2</v>
      </c>
      <c r="V17" s="87">
        <f>分析係数表!D20</f>
        <v>0</v>
      </c>
      <c r="W17" s="88">
        <f t="shared" si="8"/>
        <v>0</v>
      </c>
      <c r="X17" s="76">
        <f>分析係数表!E20</f>
        <v>0</v>
      </c>
      <c r="Y17" s="89">
        <f t="shared" si="9"/>
        <v>0</v>
      </c>
    </row>
    <row r="18" spans="1:25" x14ac:dyDescent="0.2">
      <c r="A18" s="6" t="s">
        <v>6</v>
      </c>
      <c r="B18" s="5" t="s">
        <v>34</v>
      </c>
      <c r="C18" s="90"/>
      <c r="D18" s="76">
        <f>投入係数表!S18</f>
        <v>5.5555555555555552E-2</v>
      </c>
      <c r="E18" s="77">
        <f t="shared" si="0"/>
        <v>5.5555555555555554</v>
      </c>
      <c r="F18" s="76">
        <f>分析係数表!C21</f>
        <v>0.22938530734632678</v>
      </c>
      <c r="G18" s="77">
        <f t="shared" si="1"/>
        <v>1.2743628185907043</v>
      </c>
      <c r="H18" s="77">
        <v>1.3170415911761291</v>
      </c>
      <c r="I18" s="77">
        <f t="shared" si="2"/>
        <v>1.3170415911761291</v>
      </c>
      <c r="J18" s="76">
        <f>分析係数表!G21</f>
        <v>0.28442844284428442</v>
      </c>
      <c r="K18" s="78">
        <f t="shared" si="3"/>
        <v>0.37460408893938502</v>
      </c>
      <c r="L18" s="79"/>
      <c r="M18" s="80"/>
      <c r="N18" s="81">
        <f>分析係数表!H21</f>
        <v>8.3680931046912815E-4</v>
      </c>
      <c r="O18" s="82">
        <f t="shared" si="4"/>
        <v>1.5508761351779653E-2</v>
      </c>
      <c r="P18" s="76">
        <f>分析係数表!C21</f>
        <v>0.22938530734632678</v>
      </c>
      <c r="Q18" s="82">
        <f t="shared" si="5"/>
        <v>3.5574819892388101E-3</v>
      </c>
      <c r="R18" s="83">
        <v>7.1367254264058134E-3</v>
      </c>
      <c r="S18" s="84">
        <f t="shared" si="6"/>
        <v>1.3241783166025349</v>
      </c>
      <c r="T18" s="85">
        <f>分析係数表!F21</f>
        <v>0.42664266426642666</v>
      </c>
      <c r="U18" s="86">
        <f t="shared" si="7"/>
        <v>0.56495096495913733</v>
      </c>
      <c r="V18" s="87">
        <f>分析係数表!D21</f>
        <v>9.7209720972097208E-2</v>
      </c>
      <c r="W18" s="88">
        <f t="shared" si="8"/>
        <v>0</v>
      </c>
      <c r="X18" s="76">
        <f>分析係数表!E21</f>
        <v>8.1908190819081905E-2</v>
      </c>
      <c r="Y18" s="89">
        <f t="shared" si="9"/>
        <v>0</v>
      </c>
    </row>
    <row r="19" spans="1:25" x14ac:dyDescent="0.2">
      <c r="A19" s="6" t="s">
        <v>7</v>
      </c>
      <c r="B19" s="5" t="s">
        <v>268</v>
      </c>
      <c r="C19" s="90"/>
      <c r="D19" s="76">
        <f>投入係数表!S19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7.157889854667532E-4</v>
      </c>
      <c r="P19" s="76">
        <f>分析係数表!C22</f>
        <v>0</v>
      </c>
      <c r="Q19" s="82">
        <f t="shared" si="5"/>
        <v>0</v>
      </c>
      <c r="R19" s="83">
        <v>0</v>
      </c>
      <c r="S19" s="84">
        <f t="shared" si="6"/>
        <v>0</v>
      </c>
      <c r="T19" s="85">
        <f>分析係数表!F22</f>
        <v>0.45454545454545453</v>
      </c>
      <c r="U19" s="86">
        <f t="shared" si="7"/>
        <v>0</v>
      </c>
      <c r="V19" s="87">
        <f>分析係数表!D22</f>
        <v>0.29545454545454547</v>
      </c>
      <c r="W19" s="88">
        <f t="shared" si="8"/>
        <v>0</v>
      </c>
      <c r="X19" s="76">
        <f>分析係数表!E22</f>
        <v>0.18181818181818182</v>
      </c>
      <c r="Y19" s="89">
        <f t="shared" si="9"/>
        <v>0</v>
      </c>
    </row>
    <row r="20" spans="1:25" x14ac:dyDescent="0.2">
      <c r="A20" s="6" t="s">
        <v>8</v>
      </c>
      <c r="B20" s="5" t="s">
        <v>269</v>
      </c>
      <c r="C20" s="90"/>
      <c r="D20" s="76">
        <f>投入係数表!S20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4.771926569778355E-4</v>
      </c>
      <c r="P20" s="76">
        <f>分析係数表!C23</f>
        <v>0</v>
      </c>
      <c r="Q20" s="82">
        <f t="shared" si="5"/>
        <v>0</v>
      </c>
      <c r="R20" s="83">
        <v>0</v>
      </c>
      <c r="S20" s="84">
        <f t="shared" si="6"/>
        <v>0</v>
      </c>
      <c r="T20" s="85">
        <f>分析係数表!F23</f>
        <v>0.44318181818181818</v>
      </c>
      <c r="U20" s="86">
        <f t="shared" si="7"/>
        <v>0</v>
      </c>
      <c r="V20" s="87">
        <f>分析係数表!D23</f>
        <v>0</v>
      </c>
      <c r="W20" s="88">
        <f t="shared" si="8"/>
        <v>0</v>
      </c>
      <c r="X20" s="76">
        <f>分析係数表!E23</f>
        <v>0</v>
      </c>
      <c r="Y20" s="89">
        <f t="shared" si="9"/>
        <v>0</v>
      </c>
    </row>
    <row r="21" spans="1:25" x14ac:dyDescent="0.2">
      <c r="A21" s="6" t="s">
        <v>9</v>
      </c>
      <c r="B21" s="5" t="s">
        <v>270</v>
      </c>
      <c r="C21" s="75">
        <f>最終需要_まとめ!C22</f>
        <v>100</v>
      </c>
      <c r="D21" s="76">
        <f>投入係数表!S21</f>
        <v>0.1111111111111111</v>
      </c>
      <c r="E21" s="77">
        <f t="shared" si="0"/>
        <v>11.111111111111111</v>
      </c>
      <c r="F21" s="76">
        <f>分析係数表!C24</f>
        <v>1.7094017094017144E-2</v>
      </c>
      <c r="G21" s="77">
        <f t="shared" si="1"/>
        <v>0.18993352326685714</v>
      </c>
      <c r="H21" s="77">
        <v>0.19032642505964303</v>
      </c>
      <c r="I21" s="77">
        <f t="shared" si="2"/>
        <v>100.19032642505964</v>
      </c>
      <c r="J21" s="76">
        <f>分析係数表!G24</f>
        <v>0.27777777777777779</v>
      </c>
      <c r="K21" s="78">
        <f t="shared" si="3"/>
        <v>27.830646229183234</v>
      </c>
      <c r="L21" s="79"/>
      <c r="M21" s="80"/>
      <c r="N21" s="81">
        <f>分析係数表!H24</f>
        <v>2.9610175601215306E-4</v>
      </c>
      <c r="O21" s="82">
        <f t="shared" si="4"/>
        <v>5.4877155552451084E-3</v>
      </c>
      <c r="P21" s="76">
        <f>分析係数表!C24</f>
        <v>1.7094017094017144E-2</v>
      </c>
      <c r="Q21" s="82">
        <f t="shared" si="5"/>
        <v>9.3807103508463673E-5</v>
      </c>
      <c r="R21" s="83">
        <v>2.9823254697099698E-4</v>
      </c>
      <c r="S21" s="84">
        <f t="shared" si="6"/>
        <v>100.19062465760661</v>
      </c>
      <c r="T21" s="85">
        <f>分析係数表!F24</f>
        <v>0.5</v>
      </c>
      <c r="U21" s="86">
        <f t="shared" si="7"/>
        <v>50.095312328803303</v>
      </c>
      <c r="V21" s="87">
        <f>分析係数表!D24</f>
        <v>0.16666666666666666</v>
      </c>
      <c r="W21" s="88">
        <f t="shared" si="8"/>
        <v>17</v>
      </c>
      <c r="X21" s="76">
        <f>分析係数表!E24</f>
        <v>0.1111111111111111</v>
      </c>
      <c r="Y21" s="89">
        <f t="shared" si="9"/>
        <v>11</v>
      </c>
    </row>
    <row r="22" spans="1:25" x14ac:dyDescent="0.2">
      <c r="A22" s="6" t="s">
        <v>10</v>
      </c>
      <c r="B22" s="5" t="s">
        <v>271</v>
      </c>
      <c r="C22" s="90"/>
      <c r="D22" s="76">
        <f>投入係数表!S22</f>
        <v>0.16666666666666666</v>
      </c>
      <c r="E22" s="77">
        <f t="shared" si="0"/>
        <v>16.666666666666664</v>
      </c>
      <c r="F22" s="76">
        <f>分析係数表!C25</f>
        <v>0.19368131868131866</v>
      </c>
      <c r="G22" s="77">
        <f t="shared" si="1"/>
        <v>3.2280219780219772</v>
      </c>
      <c r="H22" s="77">
        <v>3.427433603737986</v>
      </c>
      <c r="I22" s="77">
        <f t="shared" si="2"/>
        <v>3.427433603737986</v>
      </c>
      <c r="J22" s="76">
        <f>分析係数表!G25</f>
        <v>0.19689406544647808</v>
      </c>
      <c r="K22" s="78">
        <f t="shared" si="3"/>
        <v>0.67484133628784526</v>
      </c>
      <c r="L22" s="79"/>
      <c r="M22" s="80"/>
      <c r="N22" s="81">
        <f>分析係数表!H25</f>
        <v>4.6346361810597868E-4</v>
      </c>
      <c r="O22" s="82">
        <f t="shared" si="4"/>
        <v>8.5894678256010389E-3</v>
      </c>
      <c r="P22" s="76">
        <f>分析係数表!C25</f>
        <v>0.19368131868131866</v>
      </c>
      <c r="Q22" s="82">
        <f t="shared" si="5"/>
        <v>1.6636194552331681E-3</v>
      </c>
      <c r="R22" s="83">
        <v>4.9292728516959552E-3</v>
      </c>
      <c r="S22" s="84">
        <f t="shared" si="6"/>
        <v>3.4323628765896821</v>
      </c>
      <c r="T22" s="85">
        <f>分析係数表!F25</f>
        <v>0.35108153078202997</v>
      </c>
      <c r="U22" s="86">
        <f t="shared" si="7"/>
        <v>1.2050392129125174</v>
      </c>
      <c r="V22" s="87">
        <f>分析係数表!D25</f>
        <v>0.17692734331669441</v>
      </c>
      <c r="W22" s="88">
        <f t="shared" si="8"/>
        <v>1</v>
      </c>
      <c r="X22" s="76">
        <f>分析係数表!E25</f>
        <v>0.17249029395452026</v>
      </c>
      <c r="Y22" s="89">
        <f t="shared" si="9"/>
        <v>1</v>
      </c>
    </row>
    <row r="23" spans="1:25" x14ac:dyDescent="0.2">
      <c r="A23" s="6" t="s">
        <v>11</v>
      </c>
      <c r="B23" s="5" t="s">
        <v>35</v>
      </c>
      <c r="C23" s="90"/>
      <c r="D23" s="76">
        <f>投入係数表!S23</f>
        <v>0</v>
      </c>
      <c r="E23" s="77">
        <f t="shared" si="0"/>
        <v>0</v>
      </c>
      <c r="F23" s="76">
        <f>分析係数表!C26</f>
        <v>8.4388185654008518E-3</v>
      </c>
      <c r="G23" s="77">
        <f t="shared" si="1"/>
        <v>0</v>
      </c>
      <c r="H23" s="77">
        <v>6.2895280716737212E-4</v>
      </c>
      <c r="I23" s="77">
        <f t="shared" si="2"/>
        <v>6.2895280716737212E-4</v>
      </c>
      <c r="J23" s="76">
        <f>分析係数表!G26</f>
        <v>0.2073170731707317</v>
      </c>
      <c r="K23" s="78">
        <f t="shared" si="3"/>
        <v>1.3039265514445519E-4</v>
      </c>
      <c r="L23" s="79"/>
      <c r="M23" s="80"/>
      <c r="N23" s="81">
        <f>分析係数表!H26</f>
        <v>9.7456099696173852E-3</v>
      </c>
      <c r="O23" s="82">
        <f t="shared" si="4"/>
        <v>0.18061742066611075</v>
      </c>
      <c r="P23" s="76">
        <f>分析係数表!C26</f>
        <v>8.4388185654008518E-3</v>
      </c>
      <c r="Q23" s="82">
        <f t="shared" si="5"/>
        <v>1.5241976427519909E-3</v>
      </c>
      <c r="R23" s="83">
        <v>1.5572670842801308E-3</v>
      </c>
      <c r="S23" s="84">
        <f t="shared" si="6"/>
        <v>2.1862198914475032E-3</v>
      </c>
      <c r="T23" s="85">
        <f>分析係数表!F26</f>
        <v>0.34146341463414637</v>
      </c>
      <c r="U23" s="86">
        <f t="shared" si="7"/>
        <v>7.465141092747572E-4</v>
      </c>
      <c r="V23" s="87">
        <f>分析係数表!D26</f>
        <v>3.6585365853658534E-2</v>
      </c>
      <c r="W23" s="88">
        <f t="shared" si="8"/>
        <v>0</v>
      </c>
      <c r="X23" s="76">
        <f>分析係数表!E26</f>
        <v>2.4390243902439025E-2</v>
      </c>
      <c r="Y23" s="89">
        <f t="shared" si="9"/>
        <v>0</v>
      </c>
    </row>
    <row r="24" spans="1:25" x14ac:dyDescent="0.2">
      <c r="A24" s="6" t="s">
        <v>12</v>
      </c>
      <c r="B24" s="5" t="s">
        <v>365</v>
      </c>
      <c r="C24" s="90"/>
      <c r="D24" s="76">
        <f>投入係数表!S24</f>
        <v>0</v>
      </c>
      <c r="E24" s="77">
        <f t="shared" si="0"/>
        <v>0</v>
      </c>
      <c r="F24" s="76">
        <f>分析係数表!C27</f>
        <v>0.17323420074349438</v>
      </c>
      <c r="G24" s="77">
        <f t="shared" si="1"/>
        <v>0</v>
      </c>
      <c r="H24" s="77">
        <v>7.8367780710735443E-5</v>
      </c>
      <c r="I24" s="77">
        <f t="shared" si="2"/>
        <v>7.8367780710735443E-5</v>
      </c>
      <c r="J24" s="76">
        <f>分析係数表!G27</f>
        <v>0.16805324459234608</v>
      </c>
      <c r="K24" s="78">
        <f t="shared" si="3"/>
        <v>1.3169959819940565E-5</v>
      </c>
      <c r="L24" s="79"/>
      <c r="M24" s="80"/>
      <c r="N24" s="81">
        <f>分析係数表!H27</f>
        <v>9.7971059271847166E-3</v>
      </c>
      <c r="O24" s="82">
        <f t="shared" si="4"/>
        <v>0.18157180598006642</v>
      </c>
      <c r="P24" s="76">
        <f>分析係数表!C27</f>
        <v>0.17323420074349438</v>
      </c>
      <c r="Q24" s="82">
        <f t="shared" si="5"/>
        <v>3.1454446686509638E-2</v>
      </c>
      <c r="R24" s="83">
        <v>3.1765859989499746E-2</v>
      </c>
      <c r="S24" s="84">
        <f t="shared" si="6"/>
        <v>3.1844227770210481E-2</v>
      </c>
      <c r="T24" s="85">
        <f>分析係数表!F27</f>
        <v>0.31780366056572379</v>
      </c>
      <c r="U24" s="86">
        <f t="shared" si="7"/>
        <v>1.0120212153261567E-2</v>
      </c>
      <c r="V24" s="87">
        <f>分析係数表!D27</f>
        <v>2.4958402662229616E-2</v>
      </c>
      <c r="W24" s="88">
        <f t="shared" si="8"/>
        <v>0</v>
      </c>
      <c r="X24" s="76">
        <f>分析係数表!E27</f>
        <v>2.9950083194675542E-2</v>
      </c>
      <c r="Y24" s="89">
        <f t="shared" si="9"/>
        <v>0</v>
      </c>
    </row>
    <row r="25" spans="1:25" x14ac:dyDescent="0.2">
      <c r="A25" s="6" t="s">
        <v>13</v>
      </c>
      <c r="B25" s="5" t="s">
        <v>191</v>
      </c>
      <c r="C25" s="90"/>
      <c r="D25" s="76">
        <f>投入係数表!S25</f>
        <v>0</v>
      </c>
      <c r="E25" s="77">
        <f t="shared" si="0"/>
        <v>0</v>
      </c>
      <c r="F25" s="76">
        <f>分析係数表!C28</f>
        <v>2.7870216306156381E-2</v>
      </c>
      <c r="G25" s="77">
        <f t="shared" si="1"/>
        <v>0</v>
      </c>
      <c r="H25" s="77">
        <v>6.2955624459495191E-5</v>
      </c>
      <c r="I25" s="77">
        <f t="shared" si="2"/>
        <v>6.2955624459495191E-5</v>
      </c>
      <c r="J25" s="76">
        <f>分析係数表!G28</f>
        <v>0.12625250501002003</v>
      </c>
      <c r="K25" s="78">
        <f t="shared" si="3"/>
        <v>7.948305292481356E-6</v>
      </c>
      <c r="L25" s="79"/>
      <c r="M25" s="80"/>
      <c r="N25" s="81">
        <f>分析係数表!H28</f>
        <v>1.9722951748287761E-2</v>
      </c>
      <c r="O25" s="82">
        <f t="shared" si="4"/>
        <v>0.365529575245022</v>
      </c>
      <c r="P25" s="76">
        <f>分析係数表!C28</f>
        <v>2.7870216306156381E-2</v>
      </c>
      <c r="Q25" s="82">
        <f t="shared" si="5"/>
        <v>1.0187388328376228E-2</v>
      </c>
      <c r="R25" s="83">
        <v>1.0509321189942659E-2</v>
      </c>
      <c r="S25" s="84">
        <f t="shared" si="6"/>
        <v>1.0572276814402154E-2</v>
      </c>
      <c r="T25" s="85">
        <f>分析係数表!F28</f>
        <v>0.21442885771543085</v>
      </c>
      <c r="U25" s="86">
        <f t="shared" si="7"/>
        <v>2.2670012407635881E-3</v>
      </c>
      <c r="V25" s="87">
        <f>分析係数表!D28</f>
        <v>6.0120240480961923E-3</v>
      </c>
      <c r="W25" s="88">
        <f t="shared" si="8"/>
        <v>0</v>
      </c>
      <c r="X25" s="76">
        <f>分析係数表!E28</f>
        <v>0</v>
      </c>
      <c r="Y25" s="89">
        <f t="shared" si="9"/>
        <v>0</v>
      </c>
    </row>
    <row r="26" spans="1:25" x14ac:dyDescent="0.2">
      <c r="A26" s="6" t="s">
        <v>14</v>
      </c>
      <c r="B26" s="5" t="s">
        <v>50</v>
      </c>
      <c r="C26" s="90"/>
      <c r="D26" s="76">
        <f>投入係数表!S26</f>
        <v>0</v>
      </c>
      <c r="E26" s="77">
        <f t="shared" si="0"/>
        <v>0</v>
      </c>
      <c r="F26" s="76">
        <f>分析係数表!C29</f>
        <v>7.0910556003223157E-2</v>
      </c>
      <c r="G26" s="77">
        <f t="shared" si="1"/>
        <v>0</v>
      </c>
      <c r="H26" s="77">
        <v>2.6769824347237735E-3</v>
      </c>
      <c r="I26" s="77">
        <f t="shared" si="2"/>
        <v>2.6769824347237735E-3</v>
      </c>
      <c r="J26" s="76">
        <f>分析係数表!G29</f>
        <v>0.26315789473684209</v>
      </c>
      <c r="K26" s="78">
        <f t="shared" si="3"/>
        <v>7.0446906176941401E-4</v>
      </c>
      <c r="L26" s="79"/>
      <c r="M26" s="80"/>
      <c r="N26" s="81">
        <f>分析係数表!H29</f>
        <v>9.1405324682012467E-3</v>
      </c>
      <c r="O26" s="82">
        <f t="shared" si="4"/>
        <v>0.1694033932271316</v>
      </c>
      <c r="P26" s="76">
        <f>分析係数表!C29</f>
        <v>7.0910556003223157E-2</v>
      </c>
      <c r="Q26" s="82">
        <f t="shared" si="5"/>
        <v>1.201248880256855E-2</v>
      </c>
      <c r="R26" s="83">
        <v>1.4900820533012714E-2</v>
      </c>
      <c r="S26" s="84">
        <f t="shared" si="6"/>
        <v>1.7577802967736488E-2</v>
      </c>
      <c r="T26" s="85">
        <f>分析係数表!F29</f>
        <v>0.38157894736842107</v>
      </c>
      <c r="U26" s="86">
        <f t="shared" si="7"/>
        <v>6.7073195534783974E-3</v>
      </c>
      <c r="V26" s="87">
        <f>分析係数表!D29</f>
        <v>0.16666666666666666</v>
      </c>
      <c r="W26" s="88">
        <f t="shared" si="8"/>
        <v>0</v>
      </c>
      <c r="X26" s="76">
        <f>分析係数表!E29</f>
        <v>7.0175438596491224E-2</v>
      </c>
      <c r="Y26" s="89">
        <f t="shared" si="9"/>
        <v>0</v>
      </c>
    </row>
    <row r="27" spans="1:25" x14ac:dyDescent="0.2">
      <c r="A27" s="6" t="s">
        <v>15</v>
      </c>
      <c r="B27" s="5" t="s">
        <v>36</v>
      </c>
      <c r="C27" s="90"/>
      <c r="D27" s="76">
        <f>投入係数表!S27</f>
        <v>0</v>
      </c>
      <c r="E27" s="77">
        <f t="shared" si="0"/>
        <v>0</v>
      </c>
      <c r="F27" s="76">
        <f>分析係数表!C30</f>
        <v>1</v>
      </c>
      <c r="G27" s="77">
        <f t="shared" si="1"/>
        <v>0</v>
      </c>
      <c r="H27" s="77">
        <v>2.4969328684495719E-2</v>
      </c>
      <c r="I27" s="77">
        <f t="shared" si="2"/>
        <v>2.4969328684495719E-2</v>
      </c>
      <c r="J27" s="76">
        <f>分析係数表!G30</f>
        <v>0.34535617673579799</v>
      </c>
      <c r="K27" s="78">
        <f t="shared" si="3"/>
        <v>8.6233118901369345E-3</v>
      </c>
      <c r="L27" s="79"/>
      <c r="M27" s="80"/>
      <c r="N27" s="81">
        <f>分析係数表!H30</f>
        <v>0</v>
      </c>
      <c r="O27" s="82">
        <f t="shared" si="4"/>
        <v>0</v>
      </c>
      <c r="P27" s="76">
        <f>分析係数表!C30</f>
        <v>1</v>
      </c>
      <c r="Q27" s="82">
        <f t="shared" si="5"/>
        <v>0</v>
      </c>
      <c r="R27" s="83">
        <v>6.4925100127470214E-2</v>
      </c>
      <c r="S27" s="84">
        <f t="shared" si="6"/>
        <v>8.9894428811965937E-2</v>
      </c>
      <c r="T27" s="85">
        <f>分析係数表!F30</f>
        <v>0.44183949504057712</v>
      </c>
      <c r="U27" s="86">
        <f t="shared" si="7"/>
        <v>3.9718909033240136E-2</v>
      </c>
      <c r="V27" s="87">
        <f>分析係数表!D30</f>
        <v>0.16290952810339646</v>
      </c>
      <c r="W27" s="88">
        <f t="shared" si="8"/>
        <v>0</v>
      </c>
      <c r="X27" s="76">
        <f>分析係数表!E30</f>
        <v>9.6483318304779075E-2</v>
      </c>
      <c r="Y27" s="89">
        <f t="shared" si="9"/>
        <v>0</v>
      </c>
    </row>
    <row r="28" spans="1:25" x14ac:dyDescent="0.2">
      <c r="A28" s="6" t="s">
        <v>16</v>
      </c>
      <c r="B28" s="5" t="s">
        <v>192</v>
      </c>
      <c r="C28" s="90"/>
      <c r="D28" s="76">
        <f>投入係数表!S28</f>
        <v>0</v>
      </c>
      <c r="E28" s="77">
        <f t="shared" si="0"/>
        <v>0</v>
      </c>
      <c r="F28" s="76">
        <f>分析係数表!C31</f>
        <v>0.94798822374877334</v>
      </c>
      <c r="G28" s="77">
        <f t="shared" si="1"/>
        <v>0</v>
      </c>
      <c r="H28" s="77">
        <v>0.18848571355458232</v>
      </c>
      <c r="I28" s="77">
        <f t="shared" si="2"/>
        <v>0.18848571355458232</v>
      </c>
      <c r="J28" s="76">
        <f>分析係数表!G31</f>
        <v>7.0922795797167662E-2</v>
      </c>
      <c r="K28" s="78">
        <f t="shared" si="3"/>
        <v>1.3367933773115079E-2</v>
      </c>
      <c r="L28" s="79"/>
      <c r="M28" s="80"/>
      <c r="N28" s="81">
        <f>分析係数表!H31</f>
        <v>9.4804057881456308E-2</v>
      </c>
      <c r="O28" s="82">
        <f t="shared" si="4"/>
        <v>1.7570233629923904</v>
      </c>
      <c r="P28" s="76">
        <f>分析係数表!C31</f>
        <v>0.94798822374877334</v>
      </c>
      <c r="Q28" s="82">
        <f t="shared" si="5"/>
        <v>1.6656374569682524</v>
      </c>
      <c r="R28" s="83">
        <v>1.9113167593913383</v>
      </c>
      <c r="S28" s="84">
        <f t="shared" si="6"/>
        <v>2.0998024729459206</v>
      </c>
      <c r="T28" s="85">
        <f>分析係数表!F31</f>
        <v>0.34490634993147556</v>
      </c>
      <c r="U28" s="86">
        <f t="shared" si="7"/>
        <v>0.72423520652086348</v>
      </c>
      <c r="V28" s="87">
        <f>分析係数表!D31</f>
        <v>1.4846962083142987E-3</v>
      </c>
      <c r="W28" s="88">
        <f t="shared" si="8"/>
        <v>0</v>
      </c>
      <c r="X28" s="76">
        <f>分析係数表!E31</f>
        <v>1.2562814070351759E-3</v>
      </c>
      <c r="Y28" s="89">
        <f t="shared" si="9"/>
        <v>0</v>
      </c>
    </row>
    <row r="29" spans="1:25" x14ac:dyDescent="0.2">
      <c r="A29" s="6" t="s">
        <v>17</v>
      </c>
      <c r="B29" s="5" t="s">
        <v>272</v>
      </c>
      <c r="C29" s="90"/>
      <c r="D29" s="76">
        <f>投入係数表!S29</f>
        <v>0</v>
      </c>
      <c r="E29" s="77">
        <f t="shared" si="0"/>
        <v>0</v>
      </c>
      <c r="F29" s="76">
        <f>分析係数表!C32</f>
        <v>0.48216833095577749</v>
      </c>
      <c r="G29" s="77">
        <f t="shared" si="1"/>
        <v>0</v>
      </c>
      <c r="H29" s="77">
        <v>5.0524971573665178E-3</v>
      </c>
      <c r="I29" s="77">
        <f t="shared" si="2"/>
        <v>5.0524971573665178E-3</v>
      </c>
      <c r="J29" s="76">
        <f>分析係数表!G32</f>
        <v>0.14117647058823529</v>
      </c>
      <c r="K29" s="78">
        <f t="shared" si="3"/>
        <v>7.1329371633409658E-4</v>
      </c>
      <c r="L29" s="79"/>
      <c r="M29" s="80"/>
      <c r="N29" s="81">
        <f>分析係数表!H32</f>
        <v>5.9349091096348935E-3</v>
      </c>
      <c r="O29" s="82">
        <f t="shared" si="4"/>
        <v>0.10999290743339107</v>
      </c>
      <c r="P29" s="76">
        <f>分析係数表!C32</f>
        <v>0.48216833095577749</v>
      </c>
      <c r="Q29" s="82">
        <f t="shared" si="5"/>
        <v>5.3035096594131505E-2</v>
      </c>
      <c r="R29" s="83">
        <v>6.3625672391484908E-2</v>
      </c>
      <c r="S29" s="84">
        <f t="shared" si="6"/>
        <v>6.867816954885142E-2</v>
      </c>
      <c r="T29" s="85">
        <f>分析係数表!F32</f>
        <v>0.4823529411764706</v>
      </c>
      <c r="U29" s="86">
        <f t="shared" si="7"/>
        <v>3.31271170765048E-2</v>
      </c>
      <c r="V29" s="87">
        <f>分析係数表!D32</f>
        <v>1.4705882352941176E-2</v>
      </c>
      <c r="W29" s="88">
        <f t="shared" si="8"/>
        <v>0</v>
      </c>
      <c r="X29" s="76">
        <f>分析係数表!E32</f>
        <v>2.3529411764705882E-2</v>
      </c>
      <c r="Y29" s="89">
        <f t="shared" si="9"/>
        <v>0</v>
      </c>
    </row>
    <row r="30" spans="1:25" x14ac:dyDescent="0.2">
      <c r="A30" s="6" t="s">
        <v>18</v>
      </c>
      <c r="B30" s="5" t="s">
        <v>273</v>
      </c>
      <c r="C30" s="90"/>
      <c r="D30" s="76">
        <f>投入係数表!S30</f>
        <v>0</v>
      </c>
      <c r="E30" s="77">
        <f t="shared" si="0"/>
        <v>0</v>
      </c>
      <c r="F30" s="76">
        <f>分析係数表!C33</f>
        <v>1</v>
      </c>
      <c r="G30" s="77">
        <f t="shared" si="1"/>
        <v>0</v>
      </c>
      <c r="H30" s="77">
        <v>8.202158807614577E-3</v>
      </c>
      <c r="I30" s="77">
        <f t="shared" si="2"/>
        <v>8.202158807614577E-3</v>
      </c>
      <c r="J30" s="76">
        <f>分析係数表!G33</f>
        <v>0.50451467268623029</v>
      </c>
      <c r="K30" s="78">
        <f t="shared" si="3"/>
        <v>4.1381094661441494E-3</v>
      </c>
      <c r="L30" s="79"/>
      <c r="M30" s="80"/>
      <c r="N30" s="81">
        <f>分析係数表!H33</f>
        <v>8.6255728925279361E-4</v>
      </c>
      <c r="O30" s="82">
        <f t="shared" si="4"/>
        <v>1.5985954008757488E-2</v>
      </c>
      <c r="P30" s="76">
        <f>分析係数表!C33</f>
        <v>1</v>
      </c>
      <c r="Q30" s="82">
        <f t="shared" si="5"/>
        <v>1.5985954008757488E-2</v>
      </c>
      <c r="R30" s="83">
        <v>5.8592198388508654E-2</v>
      </c>
      <c r="S30" s="84">
        <f t="shared" si="6"/>
        <v>6.6794357196123227E-2</v>
      </c>
      <c r="T30" s="85">
        <f>分析係数表!F33</f>
        <v>0.64446952595936791</v>
      </c>
      <c r="U30" s="86">
        <f t="shared" si="7"/>
        <v>4.3046927718946228E-2</v>
      </c>
      <c r="V30" s="87">
        <f>分析係数表!D33</f>
        <v>5.4176072234762979E-2</v>
      </c>
      <c r="W30" s="88">
        <f t="shared" si="8"/>
        <v>0</v>
      </c>
      <c r="X30" s="76">
        <f>分析係数表!E33</f>
        <v>4.5146726862302484E-2</v>
      </c>
      <c r="Y30" s="89">
        <f t="shared" si="9"/>
        <v>0</v>
      </c>
    </row>
    <row r="31" spans="1:25" x14ac:dyDescent="0.2">
      <c r="A31" s="6" t="s">
        <v>19</v>
      </c>
      <c r="B31" s="5" t="s">
        <v>274</v>
      </c>
      <c r="C31" s="90"/>
      <c r="D31" s="76">
        <f>投入係数表!S31</f>
        <v>5.5555555555555552E-2</v>
      </c>
      <c r="E31" s="77">
        <f t="shared" si="0"/>
        <v>5.5555555555555554</v>
      </c>
      <c r="F31" s="76">
        <f>分析係数表!C34</f>
        <v>0.2053323853537149</v>
      </c>
      <c r="G31" s="77">
        <f t="shared" si="1"/>
        <v>1.140735474187305</v>
      </c>
      <c r="H31" s="77">
        <v>1.1961551852559198</v>
      </c>
      <c r="I31" s="77">
        <f t="shared" si="2"/>
        <v>1.1961551852559198</v>
      </c>
      <c r="J31" s="76">
        <f>分析係数表!G34</f>
        <v>0.42520016856300041</v>
      </c>
      <c r="K31" s="78">
        <f t="shared" si="3"/>
        <v>0.50860538639832409</v>
      </c>
      <c r="L31" s="79"/>
      <c r="M31" s="80"/>
      <c r="N31" s="81">
        <f>分析係数表!H34</f>
        <v>0.14534734023379164</v>
      </c>
      <c r="O31" s="82">
        <f t="shared" si="4"/>
        <v>2.6937525486398815</v>
      </c>
      <c r="P31" s="76">
        <f>分析係数表!C34</f>
        <v>0.2053323853537149</v>
      </c>
      <c r="Q31" s="82">
        <f t="shared" si="5"/>
        <v>0.55311463636487579</v>
      </c>
      <c r="R31" s="83">
        <v>0.58771723226756856</v>
      </c>
      <c r="S31" s="84">
        <f t="shared" si="6"/>
        <v>1.7838724175234884</v>
      </c>
      <c r="T31" s="85">
        <f>分析係数表!F34</f>
        <v>0.70143278550358201</v>
      </c>
      <c r="U31" s="86">
        <f t="shared" si="7"/>
        <v>1.2512665988065093</v>
      </c>
      <c r="V31" s="87">
        <f>分析係数表!D34</f>
        <v>0.41908975979772439</v>
      </c>
      <c r="W31" s="88">
        <f t="shared" si="8"/>
        <v>1</v>
      </c>
      <c r="X31" s="76">
        <f>分析係数表!E34</f>
        <v>0.33775811209439527</v>
      </c>
      <c r="Y31" s="89">
        <f t="shared" si="9"/>
        <v>1</v>
      </c>
    </row>
    <row r="32" spans="1:25" x14ac:dyDescent="0.2">
      <c r="A32" s="6" t="s">
        <v>20</v>
      </c>
      <c r="B32" s="5" t="s">
        <v>37</v>
      </c>
      <c r="C32" s="90"/>
      <c r="D32" s="76">
        <f>投入係数表!S32</f>
        <v>0</v>
      </c>
      <c r="E32" s="77">
        <f t="shared" si="0"/>
        <v>0</v>
      </c>
      <c r="F32" s="76">
        <f>分析係数表!C35</f>
        <v>4.5295002507103499E-2</v>
      </c>
      <c r="G32" s="77">
        <f t="shared" si="1"/>
        <v>0</v>
      </c>
      <c r="H32" s="77">
        <v>2.9153055111533566E-3</v>
      </c>
      <c r="I32" s="77">
        <f t="shared" si="2"/>
        <v>2.9153055111533566E-3</v>
      </c>
      <c r="J32" s="76">
        <f>分析係数表!G35</f>
        <v>0.3217993079584775</v>
      </c>
      <c r="K32" s="78">
        <f t="shared" si="3"/>
        <v>9.3814329597668566E-4</v>
      </c>
      <c r="L32" s="79"/>
      <c r="M32" s="80"/>
      <c r="N32" s="81">
        <f>分析係数表!H35</f>
        <v>5.6027601833256092E-2</v>
      </c>
      <c r="O32" s="82">
        <f t="shared" si="4"/>
        <v>1.0383712215837702</v>
      </c>
      <c r="P32" s="76">
        <f>分析係数表!C35</f>
        <v>4.5295002507103499E-2</v>
      </c>
      <c r="Q32" s="82">
        <f t="shared" si="5"/>
        <v>4.703302708494099E-2</v>
      </c>
      <c r="R32" s="83">
        <v>6.0254090056474544E-2</v>
      </c>
      <c r="S32" s="84">
        <f t="shared" si="6"/>
        <v>6.3169395567627906E-2</v>
      </c>
      <c r="T32" s="85">
        <f>分析係数表!F35</f>
        <v>0.66089965397923878</v>
      </c>
      <c r="U32" s="86">
        <f t="shared" si="7"/>
        <v>4.1748631672722941E-2</v>
      </c>
      <c r="V32" s="87">
        <f>分析係数表!D35</f>
        <v>0.27335640138408307</v>
      </c>
      <c r="W32" s="88">
        <f t="shared" si="8"/>
        <v>0</v>
      </c>
      <c r="X32" s="76">
        <f>分析係数表!E35</f>
        <v>0.23875432525951557</v>
      </c>
      <c r="Y32" s="89">
        <f t="shared" si="9"/>
        <v>0</v>
      </c>
    </row>
    <row r="33" spans="1:25" x14ac:dyDescent="0.2">
      <c r="A33" s="6" t="s">
        <v>21</v>
      </c>
      <c r="B33" s="5" t="s">
        <v>38</v>
      </c>
      <c r="C33" s="90"/>
      <c r="D33" s="76">
        <f>投入係数表!S33</f>
        <v>0</v>
      </c>
      <c r="E33" s="77">
        <f t="shared" si="0"/>
        <v>0</v>
      </c>
      <c r="F33" s="76">
        <f>分析係数表!C36</f>
        <v>0.81690507152145642</v>
      </c>
      <c r="G33" s="77">
        <f t="shared" si="1"/>
        <v>0</v>
      </c>
      <c r="H33" s="77">
        <v>3.3708384491293666E-2</v>
      </c>
      <c r="I33" s="77">
        <f t="shared" si="2"/>
        <v>3.3708384491293666E-2</v>
      </c>
      <c r="J33" s="76">
        <f>分析係数表!G36</f>
        <v>2.4669743752984245E-3</v>
      </c>
      <c r="K33" s="78">
        <f t="shared" si="3"/>
        <v>8.315772077272829E-5</v>
      </c>
      <c r="L33" s="79"/>
      <c r="M33" s="80"/>
      <c r="N33" s="81">
        <f>分析係数表!H36</f>
        <v>0.1886168185797415</v>
      </c>
      <c r="O33" s="82">
        <f t="shared" si="4"/>
        <v>3.4956748086911342</v>
      </c>
      <c r="P33" s="76">
        <f>分析係数表!C36</f>
        <v>0.81690507152145642</v>
      </c>
      <c r="Q33" s="82">
        <f t="shared" si="5"/>
        <v>2.8556344796095843</v>
      </c>
      <c r="R33" s="83">
        <v>2.917362558374399</v>
      </c>
      <c r="S33" s="84">
        <f t="shared" si="6"/>
        <v>2.9510709428656927</v>
      </c>
      <c r="T33" s="85">
        <f>分析係数表!F36</f>
        <v>0.90092312589527301</v>
      </c>
      <c r="U33" s="86">
        <f t="shared" si="7"/>
        <v>2.6586880585852706</v>
      </c>
      <c r="V33" s="87">
        <f>分析係数表!D36</f>
        <v>6.6051249403151361E-3</v>
      </c>
      <c r="W33" s="88">
        <f t="shared" si="8"/>
        <v>0</v>
      </c>
      <c r="X33" s="76">
        <f>分析係数表!E36</f>
        <v>5.0931083877128764E-3</v>
      </c>
      <c r="Y33" s="89">
        <f t="shared" si="9"/>
        <v>0</v>
      </c>
    </row>
    <row r="34" spans="1:25" x14ac:dyDescent="0.2">
      <c r="A34" s="6" t="s">
        <v>22</v>
      </c>
      <c r="B34" s="5" t="s">
        <v>377</v>
      </c>
      <c r="C34" s="90"/>
      <c r="D34" s="76">
        <f>投入係数表!S34</f>
        <v>0</v>
      </c>
      <c r="E34" s="77">
        <f t="shared" si="0"/>
        <v>0</v>
      </c>
      <c r="F34" s="76">
        <f>分析係数表!C37</f>
        <v>0.29905561385099688</v>
      </c>
      <c r="G34" s="77">
        <f t="shared" si="1"/>
        <v>0</v>
      </c>
      <c r="H34" s="77">
        <v>3.807921537465276E-2</v>
      </c>
      <c r="I34" s="77">
        <f t="shared" si="2"/>
        <v>3.807921537465276E-2</v>
      </c>
      <c r="J34" s="76">
        <f>分析係数表!G37</f>
        <v>0.52083333333333337</v>
      </c>
      <c r="K34" s="78">
        <f t="shared" si="3"/>
        <v>1.9832924674298313E-2</v>
      </c>
      <c r="L34" s="79"/>
      <c r="M34" s="80"/>
      <c r="N34" s="81">
        <f>分析係数表!H37</f>
        <v>4.2677274833925534E-2</v>
      </c>
      <c r="O34" s="82">
        <f t="shared" si="4"/>
        <v>0.79094682894076229</v>
      </c>
      <c r="P34" s="76">
        <f>分析係数表!C37</f>
        <v>0.29905561385099688</v>
      </c>
      <c r="Q34" s="82">
        <f t="shared" si="5"/>
        <v>0.23653708945237908</v>
      </c>
      <c r="R34" s="83">
        <v>0.27772495761840843</v>
      </c>
      <c r="S34" s="84">
        <f t="shared" si="6"/>
        <v>0.31580417299306118</v>
      </c>
      <c r="T34" s="85">
        <f>分析係数表!F37</f>
        <v>0.73171768707482998</v>
      </c>
      <c r="U34" s="86">
        <f t="shared" si="7"/>
        <v>0.23107949903106223</v>
      </c>
      <c r="V34" s="87">
        <f>分析係数表!D37</f>
        <v>0.14753401360544219</v>
      </c>
      <c r="W34" s="88">
        <f t="shared" si="8"/>
        <v>0</v>
      </c>
      <c r="X34" s="76">
        <f>分析係数表!E37</f>
        <v>0.141156462585034</v>
      </c>
      <c r="Y34" s="89">
        <f t="shared" si="9"/>
        <v>0</v>
      </c>
    </row>
    <row r="35" spans="1:25" x14ac:dyDescent="0.2">
      <c r="A35" s="6" t="s">
        <v>23</v>
      </c>
      <c r="B35" s="5" t="s">
        <v>193</v>
      </c>
      <c r="C35" s="90"/>
      <c r="D35" s="76">
        <f>投入係数表!S35</f>
        <v>0</v>
      </c>
      <c r="E35" s="77">
        <f t="shared" si="0"/>
        <v>0</v>
      </c>
      <c r="F35" s="76">
        <f>分析係数表!C38</f>
        <v>4.4463264874020636E-3</v>
      </c>
      <c r="G35" s="77">
        <f t="shared" si="1"/>
        <v>0</v>
      </c>
      <c r="H35" s="77">
        <v>3.5987730395324147E-4</v>
      </c>
      <c r="I35" s="77">
        <f t="shared" si="2"/>
        <v>3.5987730395324147E-4</v>
      </c>
      <c r="J35" s="76">
        <f>分析係数表!G38</f>
        <v>0.34146341463414637</v>
      </c>
      <c r="K35" s="78">
        <f t="shared" si="3"/>
        <v>1.2288493305720441E-4</v>
      </c>
      <c r="L35" s="79"/>
      <c r="M35" s="80"/>
      <c r="N35" s="81">
        <f>分析係数表!H38</f>
        <v>3.8918069931510375E-2</v>
      </c>
      <c r="O35" s="82">
        <f t="shared" si="4"/>
        <v>0.72127670102199837</v>
      </c>
      <c r="P35" s="76">
        <f>分析係数表!C38</f>
        <v>4.4463264874020636E-3</v>
      </c>
      <c r="Q35" s="82">
        <f t="shared" si="5"/>
        <v>3.2070317005000906E-3</v>
      </c>
      <c r="R35" s="83">
        <v>3.5922703925019414E-3</v>
      </c>
      <c r="S35" s="84">
        <f t="shared" si="6"/>
        <v>3.9521476964551831E-3</v>
      </c>
      <c r="T35" s="85">
        <f>分析係数表!F38</f>
        <v>0.56097560975609762</v>
      </c>
      <c r="U35" s="86">
        <f t="shared" si="7"/>
        <v>2.2170584638651031E-3</v>
      </c>
      <c r="V35" s="87">
        <f>分析係数表!D38</f>
        <v>0.87804878048780488</v>
      </c>
      <c r="W35" s="88">
        <f t="shared" si="8"/>
        <v>0</v>
      </c>
      <c r="X35" s="76">
        <f>分析係数表!E38</f>
        <v>0.68292682926829273</v>
      </c>
      <c r="Y35" s="89">
        <f t="shared" si="9"/>
        <v>0</v>
      </c>
    </row>
    <row r="36" spans="1:25" x14ac:dyDescent="0.2">
      <c r="A36" s="6" t="s">
        <v>24</v>
      </c>
      <c r="B36" s="5" t="s">
        <v>39</v>
      </c>
      <c r="C36" s="90"/>
      <c r="D36" s="76">
        <f>投入係数表!S36</f>
        <v>0</v>
      </c>
      <c r="E36" s="77">
        <f t="shared" si="0"/>
        <v>0</v>
      </c>
      <c r="F36" s="76">
        <f>分析係数表!C39</f>
        <v>1</v>
      </c>
      <c r="G36" s="77">
        <f t="shared" si="1"/>
        <v>0</v>
      </c>
      <c r="H36" s="77">
        <v>2.6667114384733206E-4</v>
      </c>
      <c r="I36" s="77">
        <f t="shared" si="2"/>
        <v>2.6667114384733206E-4</v>
      </c>
      <c r="J36" s="76">
        <f>分析係数表!G39</f>
        <v>0.35427190863167141</v>
      </c>
      <c r="K36" s="78">
        <f t="shared" si="3"/>
        <v>9.4474095107785326E-5</v>
      </c>
      <c r="L36" s="79"/>
      <c r="M36" s="80"/>
      <c r="N36" s="81">
        <f>分析係数表!H39</f>
        <v>3.437355167619342E-3</v>
      </c>
      <c r="O36" s="82">
        <f t="shared" si="4"/>
        <v>6.3705219706541041E-2</v>
      </c>
      <c r="P36" s="76">
        <f>分析係数表!C39</f>
        <v>1</v>
      </c>
      <c r="Q36" s="82">
        <f t="shared" si="5"/>
        <v>6.3705219706541041E-2</v>
      </c>
      <c r="R36" s="83">
        <v>6.8017577901479179E-2</v>
      </c>
      <c r="S36" s="84">
        <f t="shared" si="6"/>
        <v>6.8284249045326512E-2</v>
      </c>
      <c r="T36" s="85">
        <f>分析係数表!F39</f>
        <v>0.7050296507797057</v>
      </c>
      <c r="U36" s="86">
        <f t="shared" si="7"/>
        <v>4.8142420258181003E-2</v>
      </c>
      <c r="V36" s="87">
        <f>分析係数表!D39</f>
        <v>5.7324840764331211E-2</v>
      </c>
      <c r="W36" s="88">
        <f t="shared" si="8"/>
        <v>0</v>
      </c>
      <c r="X36" s="76">
        <f>分析係数表!E39</f>
        <v>7.26993191302438E-2</v>
      </c>
      <c r="Y36" s="89">
        <f t="shared" si="9"/>
        <v>0</v>
      </c>
    </row>
    <row r="37" spans="1:25" x14ac:dyDescent="0.2">
      <c r="A37" s="6" t="s">
        <v>25</v>
      </c>
      <c r="B37" s="5" t="s">
        <v>40</v>
      </c>
      <c r="C37" s="90"/>
      <c r="D37" s="76">
        <f>投入係数表!S37</f>
        <v>0</v>
      </c>
      <c r="E37" s="77">
        <f t="shared" si="0"/>
        <v>0</v>
      </c>
      <c r="F37" s="76">
        <f>分析係数表!C40</f>
        <v>0.83920615633859863</v>
      </c>
      <c r="G37" s="77">
        <f t="shared" si="1"/>
        <v>0</v>
      </c>
      <c r="H37" s="77">
        <v>3.2150097897652814E-3</v>
      </c>
      <c r="I37" s="77">
        <f t="shared" si="2"/>
        <v>3.2150097897652814E-3</v>
      </c>
      <c r="J37" s="76">
        <f>分析係数表!G40</f>
        <v>0.51760656605771782</v>
      </c>
      <c r="K37" s="78">
        <f t="shared" si="3"/>
        <v>1.6641101771223527E-3</v>
      </c>
      <c r="L37" s="79"/>
      <c r="M37" s="80"/>
      <c r="N37" s="81">
        <f>分析係数表!H40</f>
        <v>3.2622689118904168E-2</v>
      </c>
      <c r="O37" s="82">
        <f t="shared" si="4"/>
        <v>0.60460309639091758</v>
      </c>
      <c r="P37" s="76">
        <f>分析係数表!C40</f>
        <v>0.83920615633859863</v>
      </c>
      <c r="Q37" s="82">
        <f t="shared" si="5"/>
        <v>0.50738664063263716</v>
      </c>
      <c r="R37" s="83">
        <v>0.5076570584927913</v>
      </c>
      <c r="S37" s="84">
        <f t="shared" si="6"/>
        <v>0.5108720682825566</v>
      </c>
      <c r="T37" s="85">
        <f>分析係数表!F40</f>
        <v>0.71604447974583008</v>
      </c>
      <c r="U37" s="86">
        <f t="shared" si="7"/>
        <v>0.36580712435005941</v>
      </c>
      <c r="V37" s="87">
        <f>分析係数表!D40</f>
        <v>0.10193275086047128</v>
      </c>
      <c r="W37" s="88">
        <f t="shared" si="8"/>
        <v>0</v>
      </c>
      <c r="X37" s="76">
        <f>分析係数表!E40</f>
        <v>6.4469155414350013E-2</v>
      </c>
      <c r="Y37" s="89">
        <f t="shared" si="9"/>
        <v>0</v>
      </c>
    </row>
    <row r="38" spans="1:25" x14ac:dyDescent="0.2">
      <c r="A38" s="6" t="s">
        <v>26</v>
      </c>
      <c r="B38" s="5" t="s">
        <v>276</v>
      </c>
      <c r="C38" s="90"/>
      <c r="D38" s="76">
        <f>投入係数表!S38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0.86252572748743761</v>
      </c>
      <c r="P38" s="76">
        <f>分析係数表!C41</f>
        <v>0.78804261408809029</v>
      </c>
      <c r="Q38" s="82">
        <f t="shared" si="5"/>
        <v>0.67970702900743207</v>
      </c>
      <c r="R38" s="83">
        <v>0.69105883156683856</v>
      </c>
      <c r="S38" s="84">
        <f t="shared" si="6"/>
        <v>0.69105883156683856</v>
      </c>
      <c r="T38" s="85">
        <f>分析係数表!F41</f>
        <v>0.55067630164906434</v>
      </c>
      <c r="U38" s="86">
        <f t="shared" si="7"/>
        <v>0.38054972158915035</v>
      </c>
      <c r="V38" s="87">
        <f>分析係数表!D41</f>
        <v>0.13461182138224939</v>
      </c>
      <c r="W38" s="88">
        <f t="shared" si="8"/>
        <v>0</v>
      </c>
      <c r="X38" s="76">
        <f>分析係数表!E41</f>
        <v>0.12840466926070038</v>
      </c>
      <c r="Y38" s="89">
        <f t="shared" si="9"/>
        <v>0</v>
      </c>
    </row>
    <row r="39" spans="1:25" x14ac:dyDescent="0.2">
      <c r="A39" s="6" t="s">
        <v>51</v>
      </c>
      <c r="B39" s="5" t="s">
        <v>367</v>
      </c>
      <c r="C39" s="90"/>
      <c r="D39" s="76">
        <f>投入係数表!S39</f>
        <v>0</v>
      </c>
      <c r="E39" s="77">
        <f>$C$21*D39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0.2032840718725579</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投入係数表!S40</f>
        <v>0</v>
      </c>
      <c r="E40" s="77">
        <f>$C$21*D40</f>
        <v>0</v>
      </c>
      <c r="F40" s="76">
        <f>分析係数表!C43</f>
        <v>0.20173745173745172</v>
      </c>
      <c r="G40" s="77">
        <f>E40*F40</f>
        <v>0</v>
      </c>
      <c r="H40" s="77">
        <v>6.6474997483452883E-2</v>
      </c>
      <c r="I40" s="77">
        <f>C40+H40</f>
        <v>6.6474997483452883E-2</v>
      </c>
      <c r="J40" s="76">
        <f>分析係数表!G43</f>
        <v>0.40060929169840059</v>
      </c>
      <c r="K40" s="78">
        <f>I40*J40</f>
        <v>2.6630501657499021E-2</v>
      </c>
      <c r="L40" s="79"/>
      <c r="M40" s="80"/>
      <c r="N40" s="81">
        <f>分析係数表!H43</f>
        <v>3.0614346773778257E-2</v>
      </c>
      <c r="O40" s="82">
        <f t="shared" si="4"/>
        <v>0.56738206914664635</v>
      </c>
      <c r="P40" s="76">
        <f>分析係数表!C43</f>
        <v>0.20173745173745172</v>
      </c>
      <c r="Q40" s="82">
        <f>O40*P40</f>
        <v>0.11446221279116707</v>
      </c>
      <c r="R40" s="83">
        <v>0.18523225929026915</v>
      </c>
      <c r="S40" s="84">
        <f>I40+R40</f>
        <v>0.25170725677372202</v>
      </c>
      <c r="T40" s="85">
        <f>分析係数表!F43</f>
        <v>0.64280274181264285</v>
      </c>
      <c r="U40" s="86">
        <f>S40*T40</f>
        <v>0.16179811478828743</v>
      </c>
      <c r="V40" s="87">
        <f>分析係数表!D43</f>
        <v>0.46991622239146991</v>
      </c>
      <c r="W40" s="88">
        <f>ROUND(S40*V40,0)</f>
        <v>0</v>
      </c>
      <c r="X40" s="76">
        <f>分析係数表!E43</f>
        <v>0.30083777608530082</v>
      </c>
      <c r="Y40" s="89">
        <f>ROUND(S40*X40,0)</f>
        <v>0</v>
      </c>
    </row>
    <row r="41" spans="1:25" x14ac:dyDescent="0.2">
      <c r="A41" s="6" t="s">
        <v>340</v>
      </c>
      <c r="B41" s="5" t="s">
        <v>42</v>
      </c>
      <c r="C41" s="90"/>
      <c r="D41" s="76">
        <f>投入係数表!S41</f>
        <v>0</v>
      </c>
      <c r="E41" s="77">
        <f>$C$21*D41</f>
        <v>0</v>
      </c>
      <c r="F41" s="76">
        <f>分析係数表!C44</f>
        <v>0.27638971906754328</v>
      </c>
      <c r="G41" s="77">
        <f>E41*F41</f>
        <v>0</v>
      </c>
      <c r="H41" s="77">
        <v>2.4453295867701955E-4</v>
      </c>
      <c r="I41" s="77">
        <f>C41+H41</f>
        <v>2.4453295867701955E-4</v>
      </c>
      <c r="J41" s="76">
        <f>分析係数表!G44</f>
        <v>0.27192982456140352</v>
      </c>
      <c r="K41" s="78">
        <f>I41*J41</f>
        <v>6.6495804552522863E-5</v>
      </c>
      <c r="L41" s="79"/>
      <c r="M41" s="80"/>
      <c r="N41" s="81">
        <f>分析係数表!H44</f>
        <v>9.8074051186981828E-2</v>
      </c>
      <c r="O41" s="82">
        <f t="shared" si="4"/>
        <v>1.8176268304285754</v>
      </c>
      <c r="P41" s="76">
        <f>分析係数表!C44</f>
        <v>0.27638971906754328</v>
      </c>
      <c r="Q41" s="82">
        <f>O41*P41</f>
        <v>0.50237336903178309</v>
      </c>
      <c r="R41" s="83">
        <v>0.50788653010623619</v>
      </c>
      <c r="S41" s="84">
        <f>I41+R41</f>
        <v>0.50813106306491318</v>
      </c>
      <c r="T41" s="85">
        <f>分析係数表!F44</f>
        <v>0.48268106162843005</v>
      </c>
      <c r="U41" s="86">
        <f>S41*T41</f>
        <v>0.24526524096655503</v>
      </c>
      <c r="V41" s="87">
        <f>分析係数表!D44</f>
        <v>0.23571749887539362</v>
      </c>
      <c r="W41" s="88">
        <f>ROUND(S41*V41,0)</f>
        <v>0</v>
      </c>
      <c r="X41" s="76">
        <f>分析係数表!E44</f>
        <v>0.16711650922177237</v>
      </c>
      <c r="Y41" s="89">
        <f>ROUND(S41*X41,0)</f>
        <v>0</v>
      </c>
    </row>
    <row r="42" spans="1:25" x14ac:dyDescent="0.2">
      <c r="A42" s="6" t="s">
        <v>341</v>
      </c>
      <c r="B42" s="5" t="s">
        <v>278</v>
      </c>
      <c r="C42" s="90"/>
      <c r="D42" s="76">
        <f>投入係数表!S42</f>
        <v>0</v>
      </c>
      <c r="E42" s="77">
        <f>$C$21*D42</f>
        <v>0</v>
      </c>
      <c r="F42" s="76">
        <f>分析係数表!C45</f>
        <v>1</v>
      </c>
      <c r="G42" s="77">
        <f>E42*F42</f>
        <v>0</v>
      </c>
      <c r="H42" s="77">
        <v>3.5286284898176264E-3</v>
      </c>
      <c r="I42" s="77">
        <f>C42+H42</f>
        <v>3.5286284898176264E-3</v>
      </c>
      <c r="J42" s="76">
        <f>分析係数表!G45</f>
        <v>0</v>
      </c>
      <c r="K42" s="78">
        <f>I42*J42</f>
        <v>0</v>
      </c>
      <c r="L42" s="79"/>
      <c r="M42" s="80"/>
      <c r="N42" s="81">
        <f>分析係数表!H45</f>
        <v>0</v>
      </c>
      <c r="O42" s="82">
        <f t="shared" si="4"/>
        <v>0</v>
      </c>
      <c r="P42" s="76">
        <f>分析係数表!C45</f>
        <v>1</v>
      </c>
      <c r="Q42" s="82">
        <f>O42*P42</f>
        <v>0</v>
      </c>
      <c r="R42" s="83">
        <v>3.3117752575568416E-3</v>
      </c>
      <c r="S42" s="84">
        <f>I42+R42</f>
        <v>6.840403747374468E-3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投入係数表!S43</f>
        <v>0</v>
      </c>
      <c r="E43" s="77">
        <f>$C$21*D43</f>
        <v>0</v>
      </c>
      <c r="F43" s="76">
        <f>分析係数表!C46</f>
        <v>5.367793240556662E-2</v>
      </c>
      <c r="G43" s="77">
        <f>E43*F43</f>
        <v>0</v>
      </c>
      <c r="H43" s="77">
        <v>1.371451596929136E-3</v>
      </c>
      <c r="I43" s="77">
        <f>C43+H43</f>
        <v>1.371451596929136E-3</v>
      </c>
      <c r="J43" s="76">
        <f>分析係数表!G46</f>
        <v>9.2592592592592587E-3</v>
      </c>
      <c r="K43" s="78">
        <f>I43*J43</f>
        <v>1.2698625897492E-5</v>
      </c>
      <c r="L43" s="79"/>
      <c r="M43" s="80"/>
      <c r="N43" s="81">
        <f>分析係数表!H46</f>
        <v>2.0456769143622225E-2</v>
      </c>
      <c r="O43" s="82">
        <f t="shared" si="4"/>
        <v>0.3791295659688903</v>
      </c>
      <c r="P43" s="76">
        <f>分析係数表!C46</f>
        <v>5.367793240556662E-2</v>
      </c>
      <c r="Q43" s="82">
        <f>O43*P43</f>
        <v>2.0350891215029903E-2</v>
      </c>
      <c r="R43" s="83">
        <v>2.2177842145396084E-2</v>
      </c>
      <c r="S43" s="84">
        <f>I43+R43</f>
        <v>2.3549293742325221E-2</v>
      </c>
      <c r="T43" s="85">
        <f>分析係数表!F46</f>
        <v>0.30555555555555558</v>
      </c>
      <c r="U43" s="86">
        <f>S43*T43</f>
        <v>7.1956175323771515E-3</v>
      </c>
      <c r="V43" s="87">
        <f>分析係数表!D46</f>
        <v>2.7777777777777776E-2</v>
      </c>
      <c r="W43" s="88">
        <f>ROUND(S43*V43,0)</f>
        <v>0</v>
      </c>
      <c r="X43" s="76">
        <f>分析係数表!E46</f>
        <v>8.3333333333333329E-2</v>
      </c>
      <c r="Y43" s="89">
        <f>ROUND(S43*X43,0)</f>
        <v>0</v>
      </c>
    </row>
    <row r="44" spans="1:25" x14ac:dyDescent="0.2">
      <c r="A44" s="192">
        <v>40</v>
      </c>
      <c r="B44" s="14" t="s">
        <v>150</v>
      </c>
      <c r="C44" s="197">
        <f>SUM(C5:C43)</f>
        <v>100</v>
      </c>
      <c r="D44" s="92">
        <f>投入係数表!S44</f>
        <v>0.5</v>
      </c>
      <c r="E44" s="91">
        <f>SUM(E5:E43)</f>
        <v>50</v>
      </c>
      <c r="F44" s="92">
        <f>分析係数表!C47</f>
        <v>0.43100924499229587</v>
      </c>
      <c r="G44" s="91">
        <f>SUM(G5:G43)</f>
        <v>6.2371574876442217</v>
      </c>
      <c r="H44" s="91">
        <f>SUM(H5:H43)</f>
        <v>7.0295108036683756</v>
      </c>
      <c r="I44" s="91">
        <f>SUM(I5:I43)</f>
        <v>107.02951080366834</v>
      </c>
      <c r="J44" s="92">
        <f>分析係数表!G47</f>
        <v>0.27411589384994556</v>
      </c>
      <c r="K44" s="93">
        <f>SUM(K5:K43)</f>
        <v>29.558546111172525</v>
      </c>
      <c r="L44" s="94">
        <f>最終需要_まとめ!$L$33</f>
        <v>0.627</v>
      </c>
      <c r="M44" s="91">
        <f>K44*L44</f>
        <v>18.533208411705175</v>
      </c>
      <c r="N44" s="95">
        <f>分析係数表!H47</f>
        <v>1</v>
      </c>
      <c r="O44" s="96">
        <f>SUM(O5:O43)</f>
        <v>18.533208411705179</v>
      </c>
      <c r="P44" s="92">
        <f>分析係数表!C47</f>
        <v>0.43100924499229587</v>
      </c>
      <c r="Q44" s="96">
        <f>SUM(Q5:Q43)</f>
        <v>7.4540726693003085</v>
      </c>
      <c r="R44" s="91">
        <f>SUM(R5:R43)</f>
        <v>8.0916145819055156</v>
      </c>
      <c r="S44" s="97">
        <f>SUM(S5:S43)</f>
        <v>115.12112538557383</v>
      </c>
      <c r="T44" s="98">
        <f>分析係数表!F47</f>
        <v>0.60561987734280964</v>
      </c>
      <c r="U44" s="99">
        <f>SUM(U5:U43)</f>
        <v>58.321863442612518</v>
      </c>
      <c r="V44" s="100">
        <f>分析係数表!D47</f>
        <v>0.12179744368659369</v>
      </c>
      <c r="W44" s="101">
        <f>SUM(W5:W43)</f>
        <v>19</v>
      </c>
      <c r="X44" s="92">
        <f>分析係数表!E47</f>
        <v>9.5847423625838257E-2</v>
      </c>
      <c r="Y44" s="102">
        <f>SUM(Y5:Y43)</f>
        <v>13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280</v>
      </c>
      <c r="S2" s="3" t="s">
        <v>152</v>
      </c>
      <c r="U2" s="64" t="s">
        <v>209</v>
      </c>
      <c r="W2" s="3" t="s">
        <v>130</v>
      </c>
      <c r="Y2" s="3" t="s">
        <v>153</v>
      </c>
    </row>
    <row r="3" spans="1:25" ht="44" x14ac:dyDescent="0.2">
      <c r="B3" s="65"/>
      <c r="C3" s="66" t="s">
        <v>227</v>
      </c>
      <c r="D3" s="66" t="s">
        <v>237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投入係数表!T5</f>
        <v>0</v>
      </c>
      <c r="E5" s="77">
        <f t="shared" ref="E5:E38" si="0">$C$22*D5</f>
        <v>0</v>
      </c>
      <c r="F5" s="76">
        <f>分析係数表!C8</f>
        <v>0.30496453900709219</v>
      </c>
      <c r="G5" s="77">
        <f t="shared" ref="G5:G38" si="1">E5*F5</f>
        <v>0</v>
      </c>
      <c r="H5" s="77">
        <f t="array" ref="H5:H43">MMULT(逆行列係数!C5:AO43,'18'!G5:G43)</f>
        <v>3.3012387066675596E-4</v>
      </c>
      <c r="I5" s="77">
        <f t="shared" ref="I5:I38" si="2">C5+H5</f>
        <v>3.3012387066675596E-4</v>
      </c>
      <c r="J5" s="76">
        <f>分析係数表!G8</f>
        <v>0.12049861495844875</v>
      </c>
      <c r="K5" s="78">
        <f t="shared" ref="K5:K38" si="3">I5*J5</f>
        <v>3.9779469180066163E-5</v>
      </c>
      <c r="L5" s="79" t="s">
        <v>183</v>
      </c>
      <c r="M5" s="80" t="s">
        <v>183</v>
      </c>
      <c r="N5" s="81">
        <f>分析係数表!H8</f>
        <v>1.0415057417992687E-2</v>
      </c>
      <c r="O5" s="82">
        <f t="shared" ref="O5:O43" si="4">$M$44*N5</f>
        <v>0.15084470618689375</v>
      </c>
      <c r="P5" s="76">
        <f>分析係数表!C8</f>
        <v>0.30496453900709219</v>
      </c>
      <c r="Q5" s="82">
        <f t="shared" ref="Q5:Q38" si="5">O5*P5</f>
        <v>4.6002286283946321E-2</v>
      </c>
      <c r="R5" s="83">
        <f t="array" ref="R5:R43">MMULT(逆行列係数!C5:AO43,'18'!Q5:Q43)</f>
        <v>5.1639401377075074E-2</v>
      </c>
      <c r="S5" s="84">
        <f t="shared" ref="S5:S38" si="6">I5+R5</f>
        <v>5.196952524774183E-2</v>
      </c>
      <c r="T5" s="85">
        <f>分析係数表!F8</f>
        <v>0.45429362880886426</v>
      </c>
      <c r="U5" s="86">
        <f t="shared" ref="U5:U38" si="7">S5*T5</f>
        <v>2.3609424212270524E-2</v>
      </c>
      <c r="V5" s="87">
        <f>分析係数表!D8</f>
        <v>0.67451523545706371</v>
      </c>
      <c r="W5" s="167">
        <f t="shared" ref="W5:W38" si="8">ROUND(S5*V5,0)</f>
        <v>0</v>
      </c>
      <c r="X5" s="76">
        <f>分析係数表!E8</f>
        <v>0.3476454293628809</v>
      </c>
      <c r="Y5" s="166">
        <f t="shared" ref="Y5:Y38" si="9">ROUND(S5*X5,0)</f>
        <v>0</v>
      </c>
    </row>
    <row r="6" spans="1:25" x14ac:dyDescent="0.2">
      <c r="A6" s="6" t="s">
        <v>219</v>
      </c>
      <c r="B6" s="5" t="s">
        <v>265</v>
      </c>
      <c r="C6" s="90"/>
      <c r="D6" s="76">
        <f>投入係数表!T6</f>
        <v>0</v>
      </c>
      <c r="E6" s="77">
        <f t="shared" si="0"/>
        <v>0</v>
      </c>
      <c r="F6" s="76">
        <f>分析係数表!C9</f>
        <v>0.30769230769230771</v>
      </c>
      <c r="G6" s="77">
        <f t="shared" si="1"/>
        <v>0</v>
      </c>
      <c r="H6" s="77">
        <v>6.0670804901740664E-4</v>
      </c>
      <c r="I6" s="77">
        <f t="shared" si="2"/>
        <v>6.0670804901740664E-4</v>
      </c>
      <c r="J6" s="76">
        <f>分析係数表!G9</f>
        <v>0.27272727272727271</v>
      </c>
      <c r="K6" s="78">
        <f t="shared" si="3"/>
        <v>1.654658315502018E-4</v>
      </c>
      <c r="L6" s="79"/>
      <c r="M6" s="80"/>
      <c r="N6" s="81">
        <f>分析係数表!H9</f>
        <v>5.5358154384880782E-4</v>
      </c>
      <c r="O6" s="82">
        <f t="shared" si="4"/>
        <v>8.0177037899090628E-3</v>
      </c>
      <c r="P6" s="76">
        <f>分析係数表!C9</f>
        <v>0.30769230769230771</v>
      </c>
      <c r="Q6" s="82">
        <f t="shared" si="5"/>
        <v>2.466985781510481E-3</v>
      </c>
      <c r="R6" s="83">
        <v>2.751552866139568E-3</v>
      </c>
      <c r="S6" s="84">
        <f t="shared" si="6"/>
        <v>3.3582609151569746E-3</v>
      </c>
      <c r="T6" s="85">
        <f>分析係数表!F9</f>
        <v>0.77272727272727271</v>
      </c>
      <c r="U6" s="86">
        <f t="shared" si="7"/>
        <v>2.5950197980758438E-3</v>
      </c>
      <c r="V6" s="87">
        <f>分析係数表!D9</f>
        <v>0.36363636363636365</v>
      </c>
      <c r="W6" s="167">
        <f t="shared" si="8"/>
        <v>0</v>
      </c>
      <c r="X6" s="76">
        <f>分析係数表!E9</f>
        <v>0</v>
      </c>
      <c r="Y6" s="166">
        <f t="shared" si="9"/>
        <v>0</v>
      </c>
    </row>
    <row r="7" spans="1:25" x14ac:dyDescent="0.2">
      <c r="A7" s="6" t="s">
        <v>220</v>
      </c>
      <c r="B7" s="5" t="s">
        <v>266</v>
      </c>
      <c r="C7" s="90"/>
      <c r="D7" s="76">
        <f>投入係数表!T7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1.5476032896801216E-2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投入係数表!T8</f>
        <v>0</v>
      </c>
      <c r="E8" s="77">
        <f t="shared" si="0"/>
        <v>0</v>
      </c>
      <c r="F8" s="76">
        <f>分析係数表!C11</f>
        <v>7.2833211944645093E-4</v>
      </c>
      <c r="G8" s="77">
        <f t="shared" si="1"/>
        <v>0</v>
      </c>
      <c r="H8" s="77">
        <v>8.2867558627656762E-4</v>
      </c>
      <c r="I8" s="77">
        <f t="shared" si="2"/>
        <v>8.2867558627656762E-4</v>
      </c>
      <c r="J8" s="76">
        <f>分析係数表!G11</f>
        <v>0.75</v>
      </c>
      <c r="K8" s="78">
        <f t="shared" si="3"/>
        <v>6.2150668970742569E-4</v>
      </c>
      <c r="L8" s="79"/>
      <c r="M8" s="80"/>
      <c r="N8" s="81">
        <f>分析係数表!H11</f>
        <v>-1.2873989391832741E-5</v>
      </c>
      <c r="O8" s="82">
        <f t="shared" si="4"/>
        <v>-1.8645822767230378E-4</v>
      </c>
      <c r="P8" s="76">
        <f>分析係数表!C11</f>
        <v>7.2833211944645093E-4</v>
      </c>
      <c r="Q8" s="82">
        <f t="shared" si="5"/>
        <v>-1.3580351614879789E-7</v>
      </c>
      <c r="R8" s="83">
        <v>3.2787628592385751E-4</v>
      </c>
      <c r="S8" s="84">
        <f t="shared" si="6"/>
        <v>1.1565518722004252E-3</v>
      </c>
      <c r="T8" s="85">
        <f>分析係数表!F11</f>
        <v>1</v>
      </c>
      <c r="U8" s="86">
        <f t="shared" si="7"/>
        <v>1.1565518722004252E-3</v>
      </c>
      <c r="V8" s="87">
        <f>分析係数表!D11</f>
        <v>0</v>
      </c>
      <c r="W8" s="167">
        <f t="shared" si="8"/>
        <v>0</v>
      </c>
      <c r="X8" s="76">
        <f>分析係数表!E11</f>
        <v>0</v>
      </c>
      <c r="Y8" s="166">
        <f t="shared" si="9"/>
        <v>0</v>
      </c>
    </row>
    <row r="9" spans="1:25" x14ac:dyDescent="0.2">
      <c r="A9" s="6" t="s">
        <v>222</v>
      </c>
      <c r="B9" s="5" t="s">
        <v>190</v>
      </c>
      <c r="C9" s="90"/>
      <c r="D9" s="76">
        <f>投入係数表!T9</f>
        <v>0</v>
      </c>
      <c r="E9" s="77">
        <f t="shared" si="0"/>
        <v>0</v>
      </c>
      <c r="F9" s="76">
        <f>分析係数表!C12</f>
        <v>4.5760430686406783E-3</v>
      </c>
      <c r="G9" s="77">
        <f t="shared" si="1"/>
        <v>0</v>
      </c>
      <c r="H9" s="77">
        <v>4.4715971834894514E-6</v>
      </c>
      <c r="I9" s="77">
        <f t="shared" si="2"/>
        <v>4.4715971834894514E-6</v>
      </c>
      <c r="J9" s="76">
        <f>分析係数表!G12</f>
        <v>0.12408759124087591</v>
      </c>
      <c r="K9" s="78">
        <f t="shared" si="3"/>
        <v>5.5486972349869101E-7</v>
      </c>
      <c r="L9" s="79"/>
      <c r="M9" s="80"/>
      <c r="N9" s="81">
        <f>分析係数表!H12</f>
        <v>8.1814202585097071E-2</v>
      </c>
      <c r="O9" s="82">
        <f t="shared" si="4"/>
        <v>1.1849420368574906</v>
      </c>
      <c r="P9" s="76">
        <f>分析係数表!C12</f>
        <v>4.5760430686406783E-3</v>
      </c>
      <c r="Q9" s="82">
        <f t="shared" si="5"/>
        <v>5.422345794502687E-3</v>
      </c>
      <c r="R9" s="83">
        <v>5.7840829256462457E-3</v>
      </c>
      <c r="S9" s="84">
        <f t="shared" si="6"/>
        <v>5.7885545228297348E-3</v>
      </c>
      <c r="T9" s="85">
        <f>分析係数表!F12</f>
        <v>0.42153284671532848</v>
      </c>
      <c r="U9" s="86">
        <f t="shared" si="7"/>
        <v>2.4400658663753078E-3</v>
      </c>
      <c r="V9" s="87">
        <f>分析係数表!D12</f>
        <v>4.3795620437956206E-2</v>
      </c>
      <c r="W9" s="167">
        <f t="shared" si="8"/>
        <v>0</v>
      </c>
      <c r="X9" s="76">
        <f>分析係数表!E12</f>
        <v>3.2846715328467155E-2</v>
      </c>
      <c r="Y9" s="166">
        <f t="shared" si="9"/>
        <v>0</v>
      </c>
    </row>
    <row r="10" spans="1:25" x14ac:dyDescent="0.2">
      <c r="A10" s="6" t="s">
        <v>223</v>
      </c>
      <c r="B10" s="5" t="s">
        <v>28</v>
      </c>
      <c r="C10" s="90"/>
      <c r="D10" s="76">
        <f>投入係数表!T10</f>
        <v>3.3277870216306157E-3</v>
      </c>
      <c r="E10" s="77">
        <f t="shared" si="0"/>
        <v>0.33277870216306155</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0.18515302007859766</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76">
        <f>投入係数表!T11</f>
        <v>6.1009428729894618E-3</v>
      </c>
      <c r="E11" s="77">
        <f t="shared" si="0"/>
        <v>0.61009428729894621</v>
      </c>
      <c r="F11" s="76">
        <f>分析係数表!C14</f>
        <v>3.0252100840336138E-2</v>
      </c>
      <c r="G11" s="77">
        <f t="shared" si="1"/>
        <v>1.8456633901480727E-2</v>
      </c>
      <c r="H11" s="77">
        <v>2.2281381707879522E-2</v>
      </c>
      <c r="I11" s="77">
        <f t="shared" si="2"/>
        <v>2.2281381707879522E-2</v>
      </c>
      <c r="J11" s="76">
        <f>分析係数表!G14</f>
        <v>0.20338983050847459</v>
      </c>
      <c r="K11" s="78">
        <f t="shared" si="3"/>
        <v>4.5318064490602423E-3</v>
      </c>
      <c r="L11" s="79"/>
      <c r="M11" s="80"/>
      <c r="N11" s="81">
        <f>分析係数表!H14</f>
        <v>1.0556671301302847E-3</v>
      </c>
      <c r="O11" s="82">
        <f t="shared" si="4"/>
        <v>1.528957466912891E-2</v>
      </c>
      <c r="P11" s="76">
        <f>分析係数表!C14</f>
        <v>3.0252100840336138E-2</v>
      </c>
      <c r="Q11" s="82">
        <f t="shared" si="5"/>
        <v>4.6254175469633685E-4</v>
      </c>
      <c r="R11" s="83">
        <v>1.2186038151531613E-3</v>
      </c>
      <c r="S11" s="84">
        <f t="shared" si="6"/>
        <v>2.3499985523032684E-2</v>
      </c>
      <c r="T11" s="85">
        <f>分析係数表!F14</f>
        <v>0.40677966101694918</v>
      </c>
      <c r="U11" s="86">
        <f t="shared" si="7"/>
        <v>9.5593161449624483E-3</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投入係数表!T12</f>
        <v>1.8302828618968387E-2</v>
      </c>
      <c r="E12" s="77">
        <f t="shared" si="0"/>
        <v>1.8302828618968388</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0.10945097964364231</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投入係数表!T13</f>
        <v>1.6638935108153079E-3</v>
      </c>
      <c r="E13" s="77">
        <f t="shared" si="0"/>
        <v>0.16638935108153077</v>
      </c>
      <c r="F13" s="76">
        <f>分析係数表!C16</f>
        <v>1.9157088122605526E-3</v>
      </c>
      <c r="G13" s="77">
        <f t="shared" si="1"/>
        <v>3.187535461332034E-4</v>
      </c>
      <c r="H13" s="77">
        <v>8.6992964359692095E-4</v>
      </c>
      <c r="I13" s="77">
        <f t="shared" si="2"/>
        <v>8.6992964359692095E-4</v>
      </c>
      <c r="J13" s="76">
        <f>分析係数表!G16</f>
        <v>0.1111111111111111</v>
      </c>
      <c r="K13" s="78">
        <f t="shared" si="3"/>
        <v>9.6658849288546765E-5</v>
      </c>
      <c r="L13" s="79"/>
      <c r="M13" s="80"/>
      <c r="N13" s="81">
        <f>分析係数表!H16</f>
        <v>1.5294299397497296E-2</v>
      </c>
      <c r="O13" s="82">
        <f t="shared" si="4"/>
        <v>0.22151237447469688</v>
      </c>
      <c r="P13" s="76">
        <f>分析係数表!C16</f>
        <v>1.9157088122605526E-3</v>
      </c>
      <c r="Q13" s="82">
        <f t="shared" si="5"/>
        <v>4.2435320780593628E-4</v>
      </c>
      <c r="R13" s="83">
        <v>6.2708127429337407E-4</v>
      </c>
      <c r="S13" s="84">
        <f t="shared" si="6"/>
        <v>1.497010917890295E-3</v>
      </c>
      <c r="T13" s="85">
        <f>分析係数表!F16</f>
        <v>0.33333333333333331</v>
      </c>
      <c r="U13" s="86">
        <f t="shared" si="7"/>
        <v>4.9900363929676497E-4</v>
      </c>
      <c r="V13" s="87">
        <f>分析係数表!D16</f>
        <v>0</v>
      </c>
      <c r="W13" s="167">
        <f t="shared" si="8"/>
        <v>0</v>
      </c>
      <c r="X13" s="76">
        <f>分析係数表!E16</f>
        <v>0</v>
      </c>
      <c r="Y13" s="166">
        <f t="shared" si="9"/>
        <v>0</v>
      </c>
    </row>
    <row r="14" spans="1:25" x14ac:dyDescent="0.2">
      <c r="A14" s="6" t="s">
        <v>2</v>
      </c>
      <c r="B14" s="5" t="s">
        <v>364</v>
      </c>
      <c r="C14" s="90"/>
      <c r="D14" s="76">
        <f>投入係数表!T14</f>
        <v>2.0521353300055462E-2</v>
      </c>
      <c r="E14" s="77">
        <f t="shared" si="0"/>
        <v>2.0521353300055463</v>
      </c>
      <c r="F14" s="76">
        <f>分析係数表!C17</f>
        <v>5.5194805194805241E-2</v>
      </c>
      <c r="G14" s="77">
        <f t="shared" si="1"/>
        <v>0.11326720977303349</v>
      </c>
      <c r="H14" s="77">
        <v>0.12480436901148843</v>
      </c>
      <c r="I14" s="77">
        <f t="shared" si="2"/>
        <v>0.12480436901148843</v>
      </c>
      <c r="J14" s="76">
        <f>分析係数表!G17</f>
        <v>0.21860465116279071</v>
      </c>
      <c r="K14" s="78">
        <f t="shared" si="3"/>
        <v>2.7282815551348635E-2</v>
      </c>
      <c r="L14" s="79"/>
      <c r="M14" s="80"/>
      <c r="N14" s="81">
        <f>分析係数表!H17</f>
        <v>2.7035377722848756E-3</v>
      </c>
      <c r="O14" s="82">
        <f t="shared" si="4"/>
        <v>3.9156227811183796E-2</v>
      </c>
      <c r="P14" s="76">
        <f>分析係数表!C17</f>
        <v>5.5194805194805241E-2</v>
      </c>
      <c r="Q14" s="82">
        <f t="shared" si="5"/>
        <v>2.161220366201705E-3</v>
      </c>
      <c r="R14" s="83">
        <v>3.0902288055507515E-3</v>
      </c>
      <c r="S14" s="84">
        <f t="shared" si="6"/>
        <v>0.12789459781703919</v>
      </c>
      <c r="T14" s="85">
        <f>分析係数表!F17</f>
        <v>0.33023255813953489</v>
      </c>
      <c r="U14" s="86">
        <f t="shared" si="7"/>
        <v>4.2234960209347826E-2</v>
      </c>
      <c r="V14" s="87">
        <f>分析係数表!D17</f>
        <v>0</v>
      </c>
      <c r="W14" s="167">
        <f t="shared" si="8"/>
        <v>0</v>
      </c>
      <c r="X14" s="76">
        <f>分析係数表!E17</f>
        <v>0</v>
      </c>
      <c r="Y14" s="166">
        <f t="shared" si="9"/>
        <v>0</v>
      </c>
    </row>
    <row r="15" spans="1:25" x14ac:dyDescent="0.2">
      <c r="A15" s="6" t="s">
        <v>3</v>
      </c>
      <c r="B15" s="5" t="s">
        <v>31</v>
      </c>
      <c r="C15" s="90"/>
      <c r="D15" s="76">
        <f>投入係数表!T15</f>
        <v>3.6051026067665005E-2</v>
      </c>
      <c r="E15" s="77">
        <f t="shared" si="0"/>
        <v>3.6051026067665006</v>
      </c>
      <c r="F15" s="76">
        <f>分析係数表!C18</f>
        <v>0.35732009925558317</v>
      </c>
      <c r="G15" s="77">
        <f t="shared" si="1"/>
        <v>1.2881756212763675</v>
      </c>
      <c r="H15" s="77">
        <v>1.420050678737081</v>
      </c>
      <c r="I15" s="77">
        <f t="shared" si="2"/>
        <v>1.420050678737081</v>
      </c>
      <c r="J15" s="76">
        <f>分析係数表!G18</f>
        <v>0.21543778801843319</v>
      </c>
      <c r="K15" s="78">
        <f t="shared" si="3"/>
        <v>0.30593257710119143</v>
      </c>
      <c r="L15" s="79"/>
      <c r="M15" s="80"/>
      <c r="N15" s="81">
        <f>分析係数表!H18</f>
        <v>3.9909367114681499E-4</v>
      </c>
      <c r="O15" s="82">
        <f t="shared" si="4"/>
        <v>5.7802050578414175E-3</v>
      </c>
      <c r="P15" s="76">
        <f>分析係数表!C18</f>
        <v>0.35732009925558317</v>
      </c>
      <c r="Q15" s="82">
        <f t="shared" si="5"/>
        <v>2.065383444985519E-3</v>
      </c>
      <c r="R15" s="83">
        <v>4.4305739616463729E-3</v>
      </c>
      <c r="S15" s="84">
        <f t="shared" si="6"/>
        <v>1.4244812526987274</v>
      </c>
      <c r="T15" s="85">
        <f>分析係数表!F18</f>
        <v>0.46082949308755761</v>
      </c>
      <c r="U15" s="86">
        <f t="shared" si="7"/>
        <v>0.65644297359388359</v>
      </c>
      <c r="V15" s="87">
        <f>分析係数表!D18</f>
        <v>4.0322580645161289E-2</v>
      </c>
      <c r="W15" s="167">
        <f t="shared" si="8"/>
        <v>0</v>
      </c>
      <c r="X15" s="76">
        <f>分析係数表!E18</f>
        <v>3.6866359447004608E-2</v>
      </c>
      <c r="Y15" s="166">
        <f t="shared" si="9"/>
        <v>0</v>
      </c>
    </row>
    <row r="16" spans="1:25" x14ac:dyDescent="0.2">
      <c r="A16" s="6" t="s">
        <v>4</v>
      </c>
      <c r="B16" s="5" t="s">
        <v>32</v>
      </c>
      <c r="C16" s="90"/>
      <c r="D16" s="76">
        <f>投入係数表!T16</f>
        <v>6.1009428729894618E-3</v>
      </c>
      <c r="E16" s="77">
        <f t="shared" si="0"/>
        <v>0.61009428729894621</v>
      </c>
      <c r="F16" s="76">
        <f>分析係数表!C19</f>
        <v>0.13532513181019334</v>
      </c>
      <c r="G16" s="77">
        <f t="shared" si="1"/>
        <v>8.2561089845375857E-2</v>
      </c>
      <c r="H16" s="77">
        <v>0.11633346034731615</v>
      </c>
      <c r="I16" s="77">
        <f t="shared" si="2"/>
        <v>0.11633346034731615</v>
      </c>
      <c r="J16" s="76">
        <f>分析係数表!G19</f>
        <v>5.8997050147492625E-2</v>
      </c>
      <c r="K16" s="78">
        <f t="shared" si="3"/>
        <v>6.8633309939419556E-3</v>
      </c>
      <c r="L16" s="79"/>
      <c r="M16" s="80"/>
      <c r="N16" s="81">
        <f>分析係数表!H19</f>
        <v>-1.0299191513466193E-4</v>
      </c>
      <c r="O16" s="82">
        <f t="shared" si="4"/>
        <v>-1.4916658213784302E-3</v>
      </c>
      <c r="P16" s="76">
        <f>分析係数表!C19</f>
        <v>0.13532513181019334</v>
      </c>
      <c r="Q16" s="82">
        <f t="shared" si="5"/>
        <v>-2.0185987389479638E-4</v>
      </c>
      <c r="R16" s="83">
        <v>3.0834327266165908E-4</v>
      </c>
      <c r="S16" s="84">
        <f t="shared" si="6"/>
        <v>0.11664180361997781</v>
      </c>
      <c r="T16" s="85">
        <f>分析係数表!F19</f>
        <v>0.24483775811209441</v>
      </c>
      <c r="U16" s="86">
        <f t="shared" si="7"/>
        <v>2.8558317700466546E-2</v>
      </c>
      <c r="V16" s="87">
        <f>分析係数表!D19</f>
        <v>3.8348082595870206E-2</v>
      </c>
      <c r="W16" s="167">
        <f t="shared" si="8"/>
        <v>0</v>
      </c>
      <c r="X16" s="76">
        <f>分析係数表!E19</f>
        <v>3.2448377581120944E-2</v>
      </c>
      <c r="Y16" s="166">
        <f t="shared" si="9"/>
        <v>0</v>
      </c>
    </row>
    <row r="17" spans="1:25" x14ac:dyDescent="0.2">
      <c r="A17" s="6" t="s">
        <v>5</v>
      </c>
      <c r="B17" s="5" t="s">
        <v>33</v>
      </c>
      <c r="C17" s="90"/>
      <c r="D17" s="76">
        <f>投入係数表!T17</f>
        <v>4.7698280643372157E-2</v>
      </c>
      <c r="E17" s="77">
        <f t="shared" si="0"/>
        <v>4.769828064337216</v>
      </c>
      <c r="F17" s="76">
        <f>分析係数表!C20</f>
        <v>1.7543859649122862E-2</v>
      </c>
      <c r="G17" s="77">
        <f t="shared" si="1"/>
        <v>8.3681194111179483E-2</v>
      </c>
      <c r="H17" s="77">
        <v>9.048102806238828E-2</v>
      </c>
      <c r="I17" s="77">
        <f t="shared" si="2"/>
        <v>9.048102806238828E-2</v>
      </c>
      <c r="J17" s="76">
        <f>分析係数表!G20</f>
        <v>9.5238095238095233E-2</v>
      </c>
      <c r="K17" s="78">
        <f t="shared" si="3"/>
        <v>8.6172407678465016E-3</v>
      </c>
      <c r="L17" s="79"/>
      <c r="M17" s="80"/>
      <c r="N17" s="81">
        <f>分析係数表!H20</f>
        <v>5.0208558628147691E-4</v>
      </c>
      <c r="O17" s="82">
        <f t="shared" si="4"/>
        <v>7.2718708792198477E-3</v>
      </c>
      <c r="P17" s="76">
        <f>分析係数表!C20</f>
        <v>1.7543859649122862E-2</v>
      </c>
      <c r="Q17" s="82">
        <f t="shared" si="5"/>
        <v>1.2757668209157667E-4</v>
      </c>
      <c r="R17" s="83">
        <v>2.0574637775808607E-4</v>
      </c>
      <c r="S17" s="84">
        <f t="shared" si="6"/>
        <v>9.0686774440146362E-2</v>
      </c>
      <c r="T17" s="85">
        <f>分析係数表!F20</f>
        <v>0.21428571428571427</v>
      </c>
      <c r="U17" s="86">
        <f t="shared" si="7"/>
        <v>1.9432880237174221E-2</v>
      </c>
      <c r="V17" s="87">
        <f>分析係数表!D20</f>
        <v>0</v>
      </c>
      <c r="W17" s="167">
        <f t="shared" si="8"/>
        <v>0</v>
      </c>
      <c r="X17" s="76">
        <f>分析係数表!E20</f>
        <v>0</v>
      </c>
      <c r="Y17" s="166">
        <f t="shared" si="9"/>
        <v>0</v>
      </c>
    </row>
    <row r="18" spans="1:25" x14ac:dyDescent="0.2">
      <c r="A18" s="6" t="s">
        <v>6</v>
      </c>
      <c r="B18" s="5" t="s">
        <v>34</v>
      </c>
      <c r="C18" s="90"/>
      <c r="D18" s="76">
        <f>投入係数表!T18</f>
        <v>2.1075984470327231E-2</v>
      </c>
      <c r="E18" s="77">
        <f t="shared" si="0"/>
        <v>2.1075984470327231</v>
      </c>
      <c r="F18" s="76">
        <f>分析係数表!C21</f>
        <v>0.22938530734632678</v>
      </c>
      <c r="G18" s="77">
        <f t="shared" si="1"/>
        <v>0.48345211753524225</v>
      </c>
      <c r="H18" s="77">
        <v>0.53674367233751052</v>
      </c>
      <c r="I18" s="77">
        <f t="shared" si="2"/>
        <v>0.53674367233751052</v>
      </c>
      <c r="J18" s="76">
        <f>分析係数表!G21</f>
        <v>0.28442844284428442</v>
      </c>
      <c r="K18" s="78">
        <f t="shared" si="3"/>
        <v>0.15266516692948093</v>
      </c>
      <c r="L18" s="79"/>
      <c r="M18" s="80"/>
      <c r="N18" s="81">
        <f>分析係数表!H21</f>
        <v>8.3680931046912815E-4</v>
      </c>
      <c r="O18" s="82">
        <f t="shared" si="4"/>
        <v>1.2119784798699745E-2</v>
      </c>
      <c r="P18" s="76">
        <f>分析係数表!C21</f>
        <v>0.22938530734632678</v>
      </c>
      <c r="Q18" s="82">
        <f t="shared" si="5"/>
        <v>2.7801005610210805E-3</v>
      </c>
      <c r="R18" s="83">
        <v>5.5772072555311872E-3</v>
      </c>
      <c r="S18" s="84">
        <f t="shared" si="6"/>
        <v>0.54232087959304176</v>
      </c>
      <c r="T18" s="85">
        <f>分析係数表!F21</f>
        <v>0.42664266426642666</v>
      </c>
      <c r="U18" s="86">
        <f t="shared" si="7"/>
        <v>0.23137722495688731</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投入係数表!T19</f>
        <v>2.7731558513588465E-3</v>
      </c>
      <c r="E19" s="77">
        <f t="shared" si="0"/>
        <v>0.27731558513588467</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5.5937468301691133E-4</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76">
        <f>投入係数表!T20</f>
        <v>2.7731558513588465E-3</v>
      </c>
      <c r="E20" s="77">
        <f t="shared" si="0"/>
        <v>0.27731558513588467</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3.7291645534460755E-4</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投入係数表!T21</f>
        <v>0</v>
      </c>
      <c r="E21" s="77">
        <f t="shared" si="0"/>
        <v>0</v>
      </c>
      <c r="F21" s="76">
        <f>分析係数表!C24</f>
        <v>1.7094017094017144E-2</v>
      </c>
      <c r="G21" s="77">
        <f t="shared" si="1"/>
        <v>0</v>
      </c>
      <c r="H21" s="77">
        <v>1.0889021823314897E-4</v>
      </c>
      <c r="I21" s="77">
        <f t="shared" si="2"/>
        <v>1.0889021823314897E-4</v>
      </c>
      <c r="J21" s="76">
        <f>分析係数表!G24</f>
        <v>0.27777777777777779</v>
      </c>
      <c r="K21" s="78">
        <f t="shared" si="3"/>
        <v>3.0247282842541381E-5</v>
      </c>
      <c r="L21" s="79"/>
      <c r="M21" s="80"/>
      <c r="N21" s="81">
        <f>分析係数表!H24</f>
        <v>2.9610175601215306E-4</v>
      </c>
      <c r="O21" s="82">
        <f t="shared" si="4"/>
        <v>4.2885392364629873E-3</v>
      </c>
      <c r="P21" s="76">
        <f>分析係数表!C24</f>
        <v>1.7094017094017144E-2</v>
      </c>
      <c r="Q21" s="82">
        <f t="shared" si="5"/>
        <v>7.3308363016461533E-5</v>
      </c>
      <c r="R21" s="83">
        <v>2.330627319145527E-4</v>
      </c>
      <c r="S21" s="84">
        <f t="shared" si="6"/>
        <v>3.419529501477017E-4</v>
      </c>
      <c r="T21" s="85">
        <f>分析係数表!F24</f>
        <v>0.5</v>
      </c>
      <c r="U21" s="86">
        <f t="shared" si="7"/>
        <v>1.7097647507385085E-4</v>
      </c>
      <c r="V21" s="87">
        <f>分析係数表!D24</f>
        <v>0.16666666666666666</v>
      </c>
      <c r="W21" s="167">
        <f t="shared" si="8"/>
        <v>0</v>
      </c>
      <c r="X21" s="76">
        <f>分析係数表!E24</f>
        <v>0.1111111111111111</v>
      </c>
      <c r="Y21" s="166">
        <f t="shared" si="9"/>
        <v>0</v>
      </c>
    </row>
    <row r="22" spans="1:25" x14ac:dyDescent="0.2">
      <c r="A22" s="6" t="s">
        <v>10</v>
      </c>
      <c r="B22" s="5" t="s">
        <v>271</v>
      </c>
      <c r="C22" s="75">
        <f>最終需要_まとめ!C23</f>
        <v>100</v>
      </c>
      <c r="D22" s="76">
        <f>投入係数表!T22</f>
        <v>0.28951747088186358</v>
      </c>
      <c r="E22" s="77">
        <f t="shared" si="0"/>
        <v>28.951747088186359</v>
      </c>
      <c r="F22" s="76">
        <f>分析係数表!C25</f>
        <v>0.19368131868131866</v>
      </c>
      <c r="G22" s="77">
        <f t="shared" si="1"/>
        <v>5.6074125541679614</v>
      </c>
      <c r="H22" s="77">
        <v>5.947951687835876</v>
      </c>
      <c r="I22" s="77">
        <f t="shared" si="2"/>
        <v>105.94795168783588</v>
      </c>
      <c r="J22" s="76">
        <f>分析係数表!G25</f>
        <v>0.19689406544647808</v>
      </c>
      <c r="K22" s="78">
        <f t="shared" si="3"/>
        <v>20.860522933545056</v>
      </c>
      <c r="L22" s="79"/>
      <c r="M22" s="80"/>
      <c r="N22" s="81">
        <f>分析係数表!H25</f>
        <v>4.6346361810597868E-4</v>
      </c>
      <c r="O22" s="82">
        <f t="shared" si="4"/>
        <v>6.7124961962029359E-3</v>
      </c>
      <c r="P22" s="76">
        <f>分析係数表!C25</f>
        <v>0.19368131868131866</v>
      </c>
      <c r="Q22" s="82">
        <f t="shared" si="5"/>
        <v>1.3000851149239201E-3</v>
      </c>
      <c r="R22" s="83">
        <v>3.8521275053195999E-3</v>
      </c>
      <c r="S22" s="84">
        <f t="shared" si="6"/>
        <v>105.95180381534121</v>
      </c>
      <c r="T22" s="85">
        <f>分析係数表!F25</f>
        <v>0.35108153078202997</v>
      </c>
      <c r="U22" s="86">
        <f t="shared" si="7"/>
        <v>37.197721472607313</v>
      </c>
      <c r="V22" s="87">
        <f>分析係数表!D25</f>
        <v>0.17692734331669441</v>
      </c>
      <c r="W22" s="167">
        <f t="shared" si="8"/>
        <v>19</v>
      </c>
      <c r="X22" s="76">
        <f>分析係数表!E25</f>
        <v>0.17249029395452026</v>
      </c>
      <c r="Y22" s="166">
        <f t="shared" si="9"/>
        <v>18</v>
      </c>
    </row>
    <row r="23" spans="1:25" x14ac:dyDescent="0.2">
      <c r="A23" s="6" t="s">
        <v>11</v>
      </c>
      <c r="B23" s="5" t="s">
        <v>35</v>
      </c>
      <c r="C23" s="90"/>
      <c r="D23" s="76">
        <f>投入係数表!T23</f>
        <v>2.1075984470327231E-2</v>
      </c>
      <c r="E23" s="77">
        <f t="shared" si="0"/>
        <v>2.1075984470327231</v>
      </c>
      <c r="F23" s="76">
        <f>分析係数表!C26</f>
        <v>8.4388185654008518E-3</v>
      </c>
      <c r="G23" s="77">
        <f t="shared" si="1"/>
        <v>1.7785640903229746E-2</v>
      </c>
      <c r="H23" s="77">
        <v>1.8976284406249353E-2</v>
      </c>
      <c r="I23" s="77">
        <f t="shared" si="2"/>
        <v>1.8976284406249353E-2</v>
      </c>
      <c r="J23" s="76">
        <f>分析係数表!G26</f>
        <v>0.2073170731707317</v>
      </c>
      <c r="K23" s="78">
        <f t="shared" si="3"/>
        <v>3.9341077427590123E-3</v>
      </c>
      <c r="L23" s="79"/>
      <c r="M23" s="80"/>
      <c r="N23" s="81">
        <f>分析係数表!H26</f>
        <v>9.7456099696173852E-3</v>
      </c>
      <c r="O23" s="82">
        <f t="shared" si="4"/>
        <v>0.14114887834793396</v>
      </c>
      <c r="P23" s="76">
        <f>分析係数表!C26</f>
        <v>8.4388185654008518E-3</v>
      </c>
      <c r="Q23" s="82">
        <f t="shared" si="5"/>
        <v>1.1911297750880514E-3</v>
      </c>
      <c r="R23" s="83">
        <v>1.2169728779408942E-3</v>
      </c>
      <c r="S23" s="84">
        <f t="shared" si="6"/>
        <v>2.0193257284190247E-2</v>
      </c>
      <c r="T23" s="85">
        <f>分析係数表!F26</f>
        <v>0.34146341463414637</v>
      </c>
      <c r="U23" s="86">
        <f t="shared" si="7"/>
        <v>6.8952585848454503E-3</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投入係数表!T24</f>
        <v>0</v>
      </c>
      <c r="E24" s="77">
        <f t="shared" si="0"/>
        <v>0</v>
      </c>
      <c r="F24" s="76">
        <f>分析係数表!C27</f>
        <v>0.17323420074349438</v>
      </c>
      <c r="G24" s="77">
        <f t="shared" si="1"/>
        <v>0</v>
      </c>
      <c r="H24" s="77">
        <v>5.9358670443033243E-4</v>
      </c>
      <c r="I24" s="77">
        <f t="shared" si="2"/>
        <v>5.9358670443033243E-4</v>
      </c>
      <c r="J24" s="76">
        <f>分析係数表!G27</f>
        <v>0.16805324459234608</v>
      </c>
      <c r="K24" s="78">
        <f t="shared" si="3"/>
        <v>9.97541716263953E-5</v>
      </c>
      <c r="L24" s="79"/>
      <c r="M24" s="80"/>
      <c r="N24" s="81">
        <f>分析係数表!H27</f>
        <v>9.7971059271847166E-3</v>
      </c>
      <c r="O24" s="82">
        <f t="shared" si="4"/>
        <v>0.14189471125862319</v>
      </c>
      <c r="P24" s="76">
        <f>分析係数表!C27</f>
        <v>0.17323420074349438</v>
      </c>
      <c r="Q24" s="82">
        <f t="shared" si="5"/>
        <v>2.45810168946165E-2</v>
      </c>
      <c r="R24" s="83">
        <v>2.482438012202598E-2</v>
      </c>
      <c r="S24" s="84">
        <f t="shared" si="6"/>
        <v>2.5417966826456313E-2</v>
      </c>
      <c r="T24" s="85">
        <f>分析係数表!F27</f>
        <v>0.31780366056572379</v>
      </c>
      <c r="U24" s="86">
        <f t="shared" si="7"/>
        <v>8.0779229015859495E-3</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投入係数表!T25</f>
        <v>0</v>
      </c>
      <c r="E25" s="77">
        <f t="shared" si="0"/>
        <v>0</v>
      </c>
      <c r="F25" s="76">
        <f>分析係数表!C28</f>
        <v>2.7870216306156381E-2</v>
      </c>
      <c r="G25" s="77">
        <f t="shared" si="1"/>
        <v>0</v>
      </c>
      <c r="H25" s="77">
        <v>1.0040817577428522E-3</v>
      </c>
      <c r="I25" s="77">
        <f t="shared" si="2"/>
        <v>1.0040817577428522E-3</v>
      </c>
      <c r="J25" s="76">
        <f>分析係数表!G28</f>
        <v>0.12625250501002003</v>
      </c>
      <c r="K25" s="78">
        <f t="shared" si="3"/>
        <v>1.2676783714989917E-4</v>
      </c>
      <c r="L25" s="79"/>
      <c r="M25" s="80"/>
      <c r="N25" s="81">
        <f>分析係数表!H28</f>
        <v>1.9722951748287761E-2</v>
      </c>
      <c r="O25" s="82">
        <f t="shared" si="4"/>
        <v>0.28565400479396941</v>
      </c>
      <c r="P25" s="76">
        <f>分析係数表!C28</f>
        <v>2.7870216306156381E-2</v>
      </c>
      <c r="Q25" s="82">
        <f t="shared" si="5"/>
        <v>7.9612389023277601E-3</v>
      </c>
      <c r="R25" s="83">
        <v>8.2128229530016045E-3</v>
      </c>
      <c r="S25" s="84">
        <f t="shared" si="6"/>
        <v>9.2169047107444561E-3</v>
      </c>
      <c r="T25" s="85">
        <f>分析係数表!F28</f>
        <v>0.21442885771543085</v>
      </c>
      <c r="U25" s="86">
        <f t="shared" si="7"/>
        <v>1.9763703487969075E-3</v>
      </c>
      <c r="V25" s="87">
        <f>分析係数表!D28</f>
        <v>6.0120240480961923E-3</v>
      </c>
      <c r="W25" s="167">
        <f t="shared" si="8"/>
        <v>0</v>
      </c>
      <c r="X25" s="76">
        <f>分析係数表!E28</f>
        <v>0</v>
      </c>
      <c r="Y25" s="166">
        <f t="shared" si="9"/>
        <v>0</v>
      </c>
    </row>
    <row r="26" spans="1:25" x14ac:dyDescent="0.2">
      <c r="A26" s="6" t="s">
        <v>14</v>
      </c>
      <c r="B26" s="5" t="s">
        <v>50</v>
      </c>
      <c r="C26" s="90"/>
      <c r="D26" s="76">
        <f>投入係数表!T26</f>
        <v>6.1009428729894618E-3</v>
      </c>
      <c r="E26" s="77">
        <f t="shared" si="0"/>
        <v>0.61009428729894621</v>
      </c>
      <c r="F26" s="76">
        <f>分析係数表!C29</f>
        <v>7.0910556003223157E-2</v>
      </c>
      <c r="G26" s="77">
        <f t="shared" si="1"/>
        <v>4.3262125126758443E-2</v>
      </c>
      <c r="H26" s="77">
        <v>5.0876327943840956E-2</v>
      </c>
      <c r="I26" s="77">
        <f t="shared" si="2"/>
        <v>5.0876327943840956E-2</v>
      </c>
      <c r="J26" s="76">
        <f>分析係数表!G29</f>
        <v>0.26315789473684209</v>
      </c>
      <c r="K26" s="78">
        <f t="shared" si="3"/>
        <v>1.3388507353642356E-2</v>
      </c>
      <c r="L26" s="79"/>
      <c r="M26" s="80"/>
      <c r="N26" s="81">
        <f>分析係数表!H29</f>
        <v>9.1405324682012467E-3</v>
      </c>
      <c r="O26" s="82">
        <f t="shared" si="4"/>
        <v>0.1323853416473357</v>
      </c>
      <c r="P26" s="76">
        <f>分析係数表!C29</f>
        <v>7.0910556003223157E-2</v>
      </c>
      <c r="Q26" s="82">
        <f t="shared" si="5"/>
        <v>9.387518182889229E-3</v>
      </c>
      <c r="R26" s="83">
        <v>1.1644691286930983E-2</v>
      </c>
      <c r="S26" s="84">
        <f t="shared" si="6"/>
        <v>6.252101923077194E-2</v>
      </c>
      <c r="T26" s="85">
        <f>分析係数表!F29</f>
        <v>0.38157894736842107</v>
      </c>
      <c r="U26" s="86">
        <f t="shared" si="7"/>
        <v>2.3856704706478767E-2</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投入係数表!T27</f>
        <v>3.3277870216306157E-3</v>
      </c>
      <c r="E27" s="77">
        <f t="shared" si="0"/>
        <v>0.33277870216306155</v>
      </c>
      <c r="F27" s="76">
        <f>分析係数表!C30</f>
        <v>1</v>
      </c>
      <c r="G27" s="77">
        <f t="shared" si="1"/>
        <v>0.33277870216306155</v>
      </c>
      <c r="H27" s="77">
        <v>0.41822880261765238</v>
      </c>
      <c r="I27" s="77">
        <f t="shared" si="2"/>
        <v>0.41822880261765238</v>
      </c>
      <c r="J27" s="76">
        <f>分析係数表!G30</f>
        <v>0.34535617673579799</v>
      </c>
      <c r="K27" s="78">
        <f t="shared" si="3"/>
        <v>0.14443790027282313</v>
      </c>
      <c r="L27" s="79"/>
      <c r="M27" s="80"/>
      <c r="N27" s="81">
        <f>分析係数表!H30</f>
        <v>0</v>
      </c>
      <c r="O27" s="82">
        <f t="shared" si="4"/>
        <v>0</v>
      </c>
      <c r="P27" s="76">
        <f>分析係数表!C30</f>
        <v>1</v>
      </c>
      <c r="Q27" s="82">
        <f t="shared" si="5"/>
        <v>0</v>
      </c>
      <c r="R27" s="83">
        <v>5.0737658780768899E-2</v>
      </c>
      <c r="S27" s="84">
        <f t="shared" si="6"/>
        <v>0.4689664613984213</v>
      </c>
      <c r="T27" s="85">
        <f>分析係数表!F30</f>
        <v>0.44183949504057712</v>
      </c>
      <c r="U27" s="86">
        <f t="shared" si="7"/>
        <v>0.20720790449524476</v>
      </c>
      <c r="V27" s="87">
        <f>分析係数表!D30</f>
        <v>0.16290952810339646</v>
      </c>
      <c r="W27" s="167">
        <f t="shared" si="8"/>
        <v>0</v>
      </c>
      <c r="X27" s="76">
        <f>分析係数表!E30</f>
        <v>9.6483318304779075E-2</v>
      </c>
      <c r="Y27" s="166">
        <f t="shared" si="9"/>
        <v>0</v>
      </c>
    </row>
    <row r="28" spans="1:25" x14ac:dyDescent="0.2">
      <c r="A28" s="6" t="s">
        <v>16</v>
      </c>
      <c r="B28" s="5" t="s">
        <v>192</v>
      </c>
      <c r="C28" s="90"/>
      <c r="D28" s="76">
        <f>投入係数表!T28</f>
        <v>2.8840820854132001E-2</v>
      </c>
      <c r="E28" s="77">
        <f t="shared" si="0"/>
        <v>2.8840820854131999</v>
      </c>
      <c r="F28" s="76">
        <f>分析係数表!C31</f>
        <v>0.94798822374877334</v>
      </c>
      <c r="G28" s="77">
        <f t="shared" si="1"/>
        <v>2.7340758532965173</v>
      </c>
      <c r="H28" s="77">
        <v>3.3798737408098205</v>
      </c>
      <c r="I28" s="77">
        <f t="shared" si="2"/>
        <v>3.3798737408098205</v>
      </c>
      <c r="J28" s="76">
        <f>分析係数表!G31</f>
        <v>7.0922795797167662E-2</v>
      </c>
      <c r="K28" s="78">
        <f t="shared" si="3"/>
        <v>0.23971009513966407</v>
      </c>
      <c r="L28" s="79"/>
      <c r="M28" s="80"/>
      <c r="N28" s="81">
        <f>分析係数表!H31</f>
        <v>9.4804057881456308E-2</v>
      </c>
      <c r="O28" s="82">
        <f t="shared" si="4"/>
        <v>1.3730783885788451</v>
      </c>
      <c r="P28" s="76">
        <f>分析係数表!C31</f>
        <v>0.94798822374877334</v>
      </c>
      <c r="Q28" s="82">
        <f t="shared" si="5"/>
        <v>1.3016621426566874</v>
      </c>
      <c r="R28" s="83">
        <v>1.4936555718753781</v>
      </c>
      <c r="S28" s="84">
        <f t="shared" si="6"/>
        <v>4.8735293126851982</v>
      </c>
      <c r="T28" s="85">
        <f>分析係数表!F31</f>
        <v>0.34490634993147556</v>
      </c>
      <c r="U28" s="86">
        <f t="shared" si="7"/>
        <v>1.6809112065223046</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投入係数表!T29</f>
        <v>1.6638935108153079E-3</v>
      </c>
      <c r="E29" s="77">
        <f t="shared" si="0"/>
        <v>0.16638935108153077</v>
      </c>
      <c r="F29" s="76">
        <f>分析係数表!C32</f>
        <v>0.48216833095577749</v>
      </c>
      <c r="G29" s="77">
        <f t="shared" si="1"/>
        <v>8.022767569979658E-2</v>
      </c>
      <c r="H29" s="77">
        <v>9.4031938112433766E-2</v>
      </c>
      <c r="I29" s="77">
        <f t="shared" si="2"/>
        <v>9.4031938112433766E-2</v>
      </c>
      <c r="J29" s="76">
        <f>分析係数表!G32</f>
        <v>0.14117647058823529</v>
      </c>
      <c r="K29" s="78">
        <f t="shared" si="3"/>
        <v>1.3275097145284766E-2</v>
      </c>
      <c r="L29" s="79"/>
      <c r="M29" s="80"/>
      <c r="N29" s="81">
        <f>分析係数表!H32</f>
        <v>5.9349091096348935E-3</v>
      </c>
      <c r="O29" s="82">
        <f t="shared" si="4"/>
        <v>8.5957242956932037E-2</v>
      </c>
      <c r="P29" s="76">
        <f>分析係数表!C32</f>
        <v>0.48216833095577749</v>
      </c>
      <c r="Q29" s="82">
        <f t="shared" si="5"/>
        <v>4.1445860370104178E-2</v>
      </c>
      <c r="R29" s="83">
        <v>4.9722182163108759E-2</v>
      </c>
      <c r="S29" s="84">
        <f t="shared" si="6"/>
        <v>0.14375412027554252</v>
      </c>
      <c r="T29" s="85">
        <f>分析係数表!F32</f>
        <v>0.4823529411764706</v>
      </c>
      <c r="U29" s="86">
        <f t="shared" si="7"/>
        <v>6.934022272114404E-2</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投入係数表!T30</f>
        <v>1.1092623405435386E-3</v>
      </c>
      <c r="E30" s="77">
        <f t="shared" si="0"/>
        <v>0.11092623405435387</v>
      </c>
      <c r="F30" s="76">
        <f>分析係数表!C33</f>
        <v>1</v>
      </c>
      <c r="G30" s="77">
        <f t="shared" si="1"/>
        <v>0.11092623405435387</v>
      </c>
      <c r="H30" s="77">
        <v>0.16721862229379111</v>
      </c>
      <c r="I30" s="77">
        <f t="shared" si="2"/>
        <v>0.16721862229379111</v>
      </c>
      <c r="J30" s="76">
        <f>分析係数表!G33</f>
        <v>0.50451467268623029</v>
      </c>
      <c r="K30" s="78">
        <f t="shared" si="3"/>
        <v>8.436424849359439E-2</v>
      </c>
      <c r="L30" s="79"/>
      <c r="M30" s="80"/>
      <c r="N30" s="81">
        <f>分析係数表!H33</f>
        <v>8.6255728925279361E-4</v>
      </c>
      <c r="O30" s="82">
        <f t="shared" si="4"/>
        <v>1.2492701254044353E-2</v>
      </c>
      <c r="P30" s="76">
        <f>分析係数表!C33</f>
        <v>1</v>
      </c>
      <c r="Q30" s="82">
        <f t="shared" si="5"/>
        <v>1.2492701254044353E-2</v>
      </c>
      <c r="R30" s="83">
        <v>4.5788623555675458E-2</v>
      </c>
      <c r="S30" s="84">
        <f t="shared" si="6"/>
        <v>0.21300724584946656</v>
      </c>
      <c r="T30" s="85">
        <f>分析係数表!F33</f>
        <v>0.64446952595936791</v>
      </c>
      <c r="U30" s="86">
        <f t="shared" si="7"/>
        <v>0.13727667875851626</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投入係数表!T31</f>
        <v>4.3261231281198007E-2</v>
      </c>
      <c r="E31" s="77">
        <f t="shared" si="0"/>
        <v>4.3261231281198009</v>
      </c>
      <c r="F31" s="76">
        <f>分析係数表!C34</f>
        <v>0.2053323853537149</v>
      </c>
      <c r="G31" s="77">
        <f t="shared" si="1"/>
        <v>0.88829318123071344</v>
      </c>
      <c r="H31" s="77">
        <v>0.99373975746388021</v>
      </c>
      <c r="I31" s="77">
        <f t="shared" si="2"/>
        <v>0.99373975746388021</v>
      </c>
      <c r="J31" s="76">
        <f>分析係数表!G34</f>
        <v>0.42520016856300041</v>
      </c>
      <c r="K31" s="78">
        <f t="shared" si="3"/>
        <v>0.422538312381397</v>
      </c>
      <c r="L31" s="79"/>
      <c r="M31" s="80"/>
      <c r="N31" s="81">
        <f>分析係数表!H34</f>
        <v>0.14534734023379164</v>
      </c>
      <c r="O31" s="82">
        <f t="shared" si="4"/>
        <v>2.1051133904203096</v>
      </c>
      <c r="P31" s="76">
        <f>分析係数表!C34</f>
        <v>0.2053323853537149</v>
      </c>
      <c r="Q31" s="82">
        <f t="shared" si="5"/>
        <v>0.43224795389504828</v>
      </c>
      <c r="R31" s="83">
        <v>0.45928918602857927</v>
      </c>
      <c r="S31" s="84">
        <f t="shared" si="6"/>
        <v>1.4530289434924595</v>
      </c>
      <c r="T31" s="85">
        <f>分析係数表!F34</f>
        <v>0.70143278550358201</v>
      </c>
      <c r="U31" s="86">
        <f t="shared" si="7"/>
        <v>1.0192021392512427</v>
      </c>
      <c r="V31" s="87">
        <f>分析係数表!D34</f>
        <v>0.41908975979772439</v>
      </c>
      <c r="W31" s="167">
        <f t="shared" si="8"/>
        <v>1</v>
      </c>
      <c r="X31" s="76">
        <f>分析係数表!E34</f>
        <v>0.33775811209439527</v>
      </c>
      <c r="Y31" s="166">
        <f t="shared" si="9"/>
        <v>0</v>
      </c>
    </row>
    <row r="32" spans="1:25" x14ac:dyDescent="0.2">
      <c r="A32" s="6" t="s">
        <v>20</v>
      </c>
      <c r="B32" s="5" t="s">
        <v>37</v>
      </c>
      <c r="C32" s="90"/>
      <c r="D32" s="76">
        <f>投入係数表!T32</f>
        <v>5.546311702717693E-3</v>
      </c>
      <c r="E32" s="77">
        <f t="shared" si="0"/>
        <v>0.55463117027176934</v>
      </c>
      <c r="F32" s="76">
        <f>分析係数表!C35</f>
        <v>4.5295002507103499E-2</v>
      </c>
      <c r="G32" s="77">
        <f t="shared" si="1"/>
        <v>2.512202024797754E-2</v>
      </c>
      <c r="H32" s="77">
        <v>3.2957790417278941E-2</v>
      </c>
      <c r="I32" s="77">
        <f t="shared" si="2"/>
        <v>3.2957790417278941E-2</v>
      </c>
      <c r="J32" s="76">
        <f>分析係数表!G35</f>
        <v>0.3217993079584775</v>
      </c>
      <c r="K32" s="78">
        <f t="shared" si="3"/>
        <v>1.0605794148120904E-2</v>
      </c>
      <c r="L32" s="79"/>
      <c r="M32" s="80"/>
      <c r="N32" s="81">
        <f>分析係数表!H35</f>
        <v>5.6027601833256092E-2</v>
      </c>
      <c r="O32" s="82">
        <f t="shared" si="4"/>
        <v>0.81146620682986614</v>
      </c>
      <c r="P32" s="76">
        <f>分析係数表!C35</f>
        <v>4.5295002507103499E-2</v>
      </c>
      <c r="Q32" s="82">
        <f t="shared" si="5"/>
        <v>3.6755363872788556E-2</v>
      </c>
      <c r="R32" s="83">
        <v>4.7087358439631063E-2</v>
      </c>
      <c r="S32" s="84">
        <f t="shared" si="6"/>
        <v>8.0045148856909998E-2</v>
      </c>
      <c r="T32" s="85">
        <f>分析係数表!F35</f>
        <v>0.66089965397923878</v>
      </c>
      <c r="U32" s="86">
        <f t="shared" si="7"/>
        <v>5.290181118224848E-2</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投入係数表!T33</f>
        <v>5.5463117027176932E-4</v>
      </c>
      <c r="E33" s="77">
        <f t="shared" si="0"/>
        <v>5.5463117027176934E-2</v>
      </c>
      <c r="F33" s="76">
        <f>分析係数表!C36</f>
        <v>0.81690507152145642</v>
      </c>
      <c r="G33" s="77">
        <f t="shared" si="1"/>
        <v>4.5308101581888881E-2</v>
      </c>
      <c r="H33" s="77">
        <v>9.4528778974749192E-2</v>
      </c>
      <c r="I33" s="77">
        <f t="shared" si="2"/>
        <v>9.4528778974749192E-2</v>
      </c>
      <c r="J33" s="76">
        <f>分析係数表!G36</f>
        <v>2.4669743752984245E-3</v>
      </c>
      <c r="K33" s="78">
        <f t="shared" si="3"/>
        <v>2.3320007545895473E-4</v>
      </c>
      <c r="L33" s="79"/>
      <c r="M33" s="80"/>
      <c r="N33" s="81">
        <f>分析係数表!H36</f>
        <v>0.1886168185797415</v>
      </c>
      <c r="O33" s="82">
        <f t="shared" si="4"/>
        <v>2.731799493626923</v>
      </c>
      <c r="P33" s="76">
        <f>分析係数表!C36</f>
        <v>0.81690507152145642</v>
      </c>
      <c r="Q33" s="82">
        <f t="shared" si="5"/>
        <v>2.2316208607235799</v>
      </c>
      <c r="R33" s="83">
        <v>2.2798601116667823</v>
      </c>
      <c r="S33" s="84">
        <f t="shared" si="6"/>
        <v>2.3743888906415314</v>
      </c>
      <c r="T33" s="85">
        <f>分析係数表!F36</f>
        <v>0.90092312589527301</v>
      </c>
      <c r="U33" s="86">
        <f t="shared" si="7"/>
        <v>2.139141861447778</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投入係数表!T34</f>
        <v>1.6638935108153077E-2</v>
      </c>
      <c r="E34" s="77">
        <f t="shared" si="0"/>
        <v>1.6638935108153077</v>
      </c>
      <c r="F34" s="76">
        <f>分析係数表!C37</f>
        <v>0.29905561385099688</v>
      </c>
      <c r="G34" s="77">
        <f t="shared" si="1"/>
        <v>0.49759669525956218</v>
      </c>
      <c r="H34" s="77">
        <v>0.61601225830029449</v>
      </c>
      <c r="I34" s="77">
        <f t="shared" si="2"/>
        <v>0.61601225830029449</v>
      </c>
      <c r="J34" s="76">
        <f>分析係数表!G37</f>
        <v>0.52083333333333337</v>
      </c>
      <c r="K34" s="78">
        <f t="shared" si="3"/>
        <v>0.32083971786473675</v>
      </c>
      <c r="L34" s="79"/>
      <c r="M34" s="80"/>
      <c r="N34" s="81">
        <f>分析係数表!H37</f>
        <v>4.2677274833925534E-2</v>
      </c>
      <c r="O34" s="82">
        <f t="shared" si="4"/>
        <v>0.61810902473368701</v>
      </c>
      <c r="P34" s="76">
        <f>分析係数表!C37</f>
        <v>0.29905561385099688</v>
      </c>
      <c r="Q34" s="82">
        <f t="shared" si="5"/>
        <v>0.18484897381857379</v>
      </c>
      <c r="R34" s="83">
        <v>0.21703646366167523</v>
      </c>
      <c r="S34" s="84">
        <f t="shared" si="6"/>
        <v>0.83304872196196977</v>
      </c>
      <c r="T34" s="85">
        <f>分析係数表!F37</f>
        <v>0.73171768707482998</v>
      </c>
      <c r="U34" s="86">
        <f t="shared" si="7"/>
        <v>0.60955648405465568</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投入係数表!T35</f>
        <v>6.1009428729894618E-3</v>
      </c>
      <c r="E35" s="77">
        <f t="shared" si="0"/>
        <v>0.61009428729894621</v>
      </c>
      <c r="F35" s="76">
        <f>分析係数表!C38</f>
        <v>4.4463264874020636E-3</v>
      </c>
      <c r="G35" s="77">
        <f t="shared" si="1"/>
        <v>2.7126783894299887E-3</v>
      </c>
      <c r="H35" s="77">
        <v>3.4034977806260973E-3</v>
      </c>
      <c r="I35" s="77">
        <f t="shared" si="2"/>
        <v>3.4034977806260973E-3</v>
      </c>
      <c r="J35" s="76">
        <f>分析係数表!G38</f>
        <v>0.34146341463414637</v>
      </c>
      <c r="K35" s="78">
        <f t="shared" si="3"/>
        <v>1.1621699738723261E-3</v>
      </c>
      <c r="L35" s="79"/>
      <c r="M35" s="80"/>
      <c r="N35" s="81">
        <f>分析係数表!H38</f>
        <v>3.8918069931510375E-2</v>
      </c>
      <c r="O35" s="82">
        <f t="shared" si="4"/>
        <v>0.56366322225337429</v>
      </c>
      <c r="P35" s="76">
        <f>分析係数表!C38</f>
        <v>4.4463264874020636E-3</v>
      </c>
      <c r="Q35" s="82">
        <f t="shared" si="5"/>
        <v>2.5062307150795745E-3</v>
      </c>
      <c r="R35" s="83">
        <v>2.8072869978664149E-3</v>
      </c>
      <c r="S35" s="84">
        <f t="shared" si="6"/>
        <v>6.2107847784925122E-3</v>
      </c>
      <c r="T35" s="85">
        <f>分析係数表!F38</f>
        <v>0.56097560975609762</v>
      </c>
      <c r="U35" s="86">
        <f t="shared" si="7"/>
        <v>3.4840987781787269E-3</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投入係数表!T36</f>
        <v>0</v>
      </c>
      <c r="E36" s="77">
        <f t="shared" si="0"/>
        <v>0</v>
      </c>
      <c r="F36" s="76">
        <f>分析係数表!C39</f>
        <v>1</v>
      </c>
      <c r="G36" s="77">
        <f t="shared" si="1"/>
        <v>0</v>
      </c>
      <c r="H36" s="77">
        <v>2.5077470743770586E-3</v>
      </c>
      <c r="I36" s="77">
        <f t="shared" si="2"/>
        <v>2.5077470743770586E-3</v>
      </c>
      <c r="J36" s="76">
        <f>分析係数表!G39</f>
        <v>0.35427190863167141</v>
      </c>
      <c r="K36" s="78">
        <f t="shared" si="3"/>
        <v>8.8842434240505056E-4</v>
      </c>
      <c r="L36" s="79"/>
      <c r="M36" s="80"/>
      <c r="N36" s="81">
        <f>分析係数表!H39</f>
        <v>3.437355167619342E-3</v>
      </c>
      <c r="O36" s="82">
        <f t="shared" si="4"/>
        <v>4.9784346788505109E-2</v>
      </c>
      <c r="P36" s="76">
        <f>分析係数表!C39</f>
        <v>1</v>
      </c>
      <c r="Q36" s="82">
        <f t="shared" si="5"/>
        <v>4.9784346788505109E-2</v>
      </c>
      <c r="R36" s="83">
        <v>5.3154367908313113E-2</v>
      </c>
      <c r="S36" s="84">
        <f t="shared" si="6"/>
        <v>5.5662114982690171E-2</v>
      </c>
      <c r="T36" s="85">
        <f>分析係数表!F39</f>
        <v>0.7050296507797057</v>
      </c>
      <c r="U36" s="86">
        <f t="shared" si="7"/>
        <v>3.9243441487905872E-2</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投入係数表!T37</f>
        <v>1.1092623405435386E-3</v>
      </c>
      <c r="E37" s="77">
        <f t="shared" si="0"/>
        <v>0.11092623405435387</v>
      </c>
      <c r="F37" s="76">
        <f>分析係数表!C40</f>
        <v>0.83920615633859863</v>
      </c>
      <c r="G37" s="77">
        <f t="shared" si="1"/>
        <v>9.308997851787007E-2</v>
      </c>
      <c r="H37" s="77">
        <v>9.9056821298472972E-2</v>
      </c>
      <c r="I37" s="77">
        <f t="shared" si="2"/>
        <v>9.9056821298472972E-2</v>
      </c>
      <c r="J37" s="76">
        <f>分析係数表!G40</f>
        <v>0.51760656605771782</v>
      </c>
      <c r="K37" s="78">
        <f t="shared" si="3"/>
        <v>5.1272461116895603E-2</v>
      </c>
      <c r="L37" s="79"/>
      <c r="M37" s="80"/>
      <c r="N37" s="81">
        <f>分析係数表!H40</f>
        <v>3.2622689118904168E-2</v>
      </c>
      <c r="O37" s="82">
        <f t="shared" si="4"/>
        <v>0.4724851489216178</v>
      </c>
      <c r="P37" s="76">
        <f>分析係数表!C40</f>
        <v>0.83920615633859863</v>
      </c>
      <c r="Q37" s="82">
        <f t="shared" si="5"/>
        <v>0.39651244575358124</v>
      </c>
      <c r="R37" s="83">
        <v>0.39672377186766949</v>
      </c>
      <c r="S37" s="84">
        <f t="shared" si="6"/>
        <v>0.49578059316614248</v>
      </c>
      <c r="T37" s="85">
        <f>分析係数表!F40</f>
        <v>0.71604447974583008</v>
      </c>
      <c r="U37" s="86">
        <f t="shared" si="7"/>
        <v>0.3550009569017295</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投入係数表!T38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0.67404649303537811</v>
      </c>
      <c r="P38" s="76">
        <f>分析係数表!C41</f>
        <v>0.78804261408809029</v>
      </c>
      <c r="Q38" s="82">
        <f t="shared" si="5"/>
        <v>0.53117736038850916</v>
      </c>
      <c r="R38" s="83">
        <v>0.54004856557225178</v>
      </c>
      <c r="S38" s="84">
        <f t="shared" si="6"/>
        <v>0.54004856557225178</v>
      </c>
      <c r="T38" s="85">
        <f>分析係数表!F41</f>
        <v>0.55067630164906434</v>
      </c>
      <c r="U38" s="86">
        <f t="shared" si="7"/>
        <v>0.29739194680020981</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投入係数表!T39</f>
        <v>5.5463117027176932E-4</v>
      </c>
      <c r="E39" s="77">
        <f>$C$22*D39</f>
        <v>5.5463117027176934E-2</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0.15886240997680282</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投入係数表!T40</f>
        <v>4.3261231281198007E-2</v>
      </c>
      <c r="E40" s="77">
        <f>$C$22*D40</f>
        <v>4.3261231281198009</v>
      </c>
      <c r="F40" s="76">
        <f>分析係数表!C43</f>
        <v>0.20173745173745172</v>
      </c>
      <c r="G40" s="77">
        <f>E40*F40</f>
        <v>0.87274105576934202</v>
      </c>
      <c r="H40" s="77">
        <v>1.0604983673348174</v>
      </c>
      <c r="I40" s="77">
        <f>C40+H40</f>
        <v>1.0604983673348174</v>
      </c>
      <c r="J40" s="76">
        <f>分析係数表!G43</f>
        <v>0.40060929169840059</v>
      </c>
      <c r="K40" s="78">
        <f>I40*J40</f>
        <v>0.42484549978531144</v>
      </c>
      <c r="L40" s="79"/>
      <c r="M40" s="80"/>
      <c r="N40" s="81">
        <f>分析係数表!H43</f>
        <v>3.0614346773778257E-2</v>
      </c>
      <c r="O40" s="82">
        <f t="shared" si="4"/>
        <v>0.44339766540473841</v>
      </c>
      <c r="P40" s="76">
        <f>分析係数表!C43</f>
        <v>0.20173745173745172</v>
      </c>
      <c r="Q40" s="82">
        <f>O40*P40</f>
        <v>8.9449915125087182E-2</v>
      </c>
      <c r="R40" s="83">
        <v>0.14475528183412273</v>
      </c>
      <c r="S40" s="84">
        <f>I40+R40</f>
        <v>1.2052536491689401</v>
      </c>
      <c r="T40" s="85">
        <f>分析係数表!F43</f>
        <v>0.64280274181264285</v>
      </c>
      <c r="U40" s="86">
        <f>S40*T40</f>
        <v>0.77474035026548782</v>
      </c>
      <c r="V40" s="87">
        <f>分析係数表!D43</f>
        <v>0.46991622239146991</v>
      </c>
      <c r="W40" s="167">
        <f>ROUND(S40*V40,0)</f>
        <v>1</v>
      </c>
      <c r="X40" s="76">
        <f>分析係数表!E43</f>
        <v>0.30083777608530082</v>
      </c>
      <c r="Y40" s="166">
        <f>ROUND(S40*X40,0)</f>
        <v>0</v>
      </c>
    </row>
    <row r="41" spans="1:25" x14ac:dyDescent="0.2">
      <c r="A41" s="6" t="s">
        <v>340</v>
      </c>
      <c r="B41" s="5" t="s">
        <v>42</v>
      </c>
      <c r="C41" s="90"/>
      <c r="D41" s="76">
        <f>投入係数表!T41</f>
        <v>0</v>
      </c>
      <c r="E41" s="77">
        <f>$C$22*D41</f>
        <v>0</v>
      </c>
      <c r="F41" s="76">
        <f>分析係数表!C44</f>
        <v>0.27638971906754328</v>
      </c>
      <c r="G41" s="77">
        <f>E41*F41</f>
        <v>0</v>
      </c>
      <c r="H41" s="77">
        <v>7.2519277136590772E-4</v>
      </c>
      <c r="I41" s="77">
        <f>C41+H41</f>
        <v>7.2519277136590772E-4</v>
      </c>
      <c r="J41" s="76">
        <f>分析係数表!G44</f>
        <v>0.27192982456140352</v>
      </c>
      <c r="K41" s="78">
        <f>I41*J41</f>
        <v>1.972015430907293E-4</v>
      </c>
      <c r="L41" s="79"/>
      <c r="M41" s="80"/>
      <c r="N41" s="81">
        <f>分析係数表!H44</f>
        <v>9.8074051186981828E-2</v>
      </c>
      <c r="O41" s="82">
        <f t="shared" si="4"/>
        <v>1.4204387784076102</v>
      </c>
      <c r="P41" s="76">
        <f>分析係数表!C44</f>
        <v>0.27638971906754328</v>
      </c>
      <c r="Q41" s="82">
        <f>O41*P41</f>
        <v>0.39259467491672378</v>
      </c>
      <c r="R41" s="83">
        <v>0.39690309931421908</v>
      </c>
      <c r="S41" s="84">
        <f>I41+R41</f>
        <v>0.39762829208558498</v>
      </c>
      <c r="T41" s="85">
        <f>分析係数表!F44</f>
        <v>0.48268106162843005</v>
      </c>
      <c r="U41" s="86">
        <f>S41*T41</f>
        <v>0.19192764615736962</v>
      </c>
      <c r="V41" s="87">
        <f>分析係数表!D44</f>
        <v>0.23571749887539362</v>
      </c>
      <c r="W41" s="167">
        <f>ROUND(S41*V41,0)</f>
        <v>0</v>
      </c>
      <c r="X41" s="76">
        <f>分析係数表!E44</f>
        <v>0.16711650922177237</v>
      </c>
      <c r="Y41" s="166">
        <f>ROUND(S41*X41,0)</f>
        <v>0</v>
      </c>
    </row>
    <row r="42" spans="1:25" x14ac:dyDescent="0.2">
      <c r="A42" s="6" t="s">
        <v>341</v>
      </c>
      <c r="B42" s="5" t="s">
        <v>278</v>
      </c>
      <c r="C42" s="90"/>
      <c r="D42" s="76">
        <f>投入係数表!T42</f>
        <v>5.5463117027176932E-4</v>
      </c>
      <c r="E42" s="77">
        <f>$C$22*D42</f>
        <v>5.5463117027176934E-2</v>
      </c>
      <c r="F42" s="76">
        <f>分析係数表!C45</f>
        <v>1</v>
      </c>
      <c r="G42" s="77">
        <f>E42*F42</f>
        <v>5.5463117027176934E-2</v>
      </c>
      <c r="H42" s="77">
        <v>6.2030611251686844E-2</v>
      </c>
      <c r="I42" s="77">
        <f>C42+H42</f>
        <v>6.2030611251686844E-2</v>
      </c>
      <c r="J42" s="76">
        <f>分析係数表!G45</f>
        <v>0</v>
      </c>
      <c r="K42" s="78">
        <f>I42*J42</f>
        <v>0</v>
      </c>
      <c r="L42" s="79"/>
      <c r="M42" s="80"/>
      <c r="N42" s="81">
        <f>分析係数表!H45</f>
        <v>0</v>
      </c>
      <c r="O42" s="82">
        <f t="shared" si="4"/>
        <v>0</v>
      </c>
      <c r="P42" s="76">
        <f>分析係数表!C45</f>
        <v>1</v>
      </c>
      <c r="Q42" s="82">
        <f>O42*P42</f>
        <v>0</v>
      </c>
      <c r="R42" s="83">
        <v>2.5880856963887357E-3</v>
      </c>
      <c r="S42" s="84">
        <f>I42+R42</f>
        <v>6.461869694807558E-2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投入係数表!T43</f>
        <v>1.6638935108153079E-3</v>
      </c>
      <c r="E43" s="77">
        <f>$C$22*D43</f>
        <v>0.16638935108153077</v>
      </c>
      <c r="F43" s="76">
        <f>分析係数表!C46</f>
        <v>5.367793240556662E-2</v>
      </c>
      <c r="G43" s="77">
        <f>E43*F43</f>
        <v>8.9314363403605011E-3</v>
      </c>
      <c r="H43" s="77">
        <v>1.2896984953939159E-2</v>
      </c>
      <c r="I43" s="77">
        <f>C43+H43</f>
        <v>1.2896984953939159E-2</v>
      </c>
      <c r="J43" s="76">
        <f>分析係数表!G46</f>
        <v>9.2592592592592587E-3</v>
      </c>
      <c r="K43" s="78">
        <f>I43*J43</f>
        <v>1.194165273512885E-4</v>
      </c>
      <c r="L43" s="79"/>
      <c r="M43" s="80"/>
      <c r="N43" s="81">
        <f>分析係数表!H46</f>
        <v>2.0456769143622225E-2</v>
      </c>
      <c r="O43" s="82">
        <f t="shared" si="4"/>
        <v>0.29628212377129071</v>
      </c>
      <c r="P43" s="76">
        <f>分析係数表!C46</f>
        <v>5.367793240556662E-2</v>
      </c>
      <c r="Q43" s="82">
        <f>O43*P43</f>
        <v>1.5903811812773064E-2</v>
      </c>
      <c r="R43" s="83">
        <v>1.7331537187583963E-2</v>
      </c>
      <c r="S43" s="84">
        <f>I43+R43</f>
        <v>3.022852214152312E-2</v>
      </c>
      <c r="T43" s="85">
        <f>分析係数表!F46</f>
        <v>0.30555555555555558</v>
      </c>
      <c r="U43" s="86">
        <f>S43*T43</f>
        <v>9.23649287657651E-3</v>
      </c>
      <c r="V43" s="87">
        <f>分析係数表!D46</f>
        <v>2.7777777777777776E-2</v>
      </c>
      <c r="W43" s="167">
        <f>ROUND(S43*V43,0)</f>
        <v>0</v>
      </c>
      <c r="X43" s="76">
        <f>分析係数表!E46</f>
        <v>8.3333333333333329E-2</v>
      </c>
      <c r="Y43" s="166">
        <f>ROUND(S43*X43,0)</f>
        <v>0</v>
      </c>
    </row>
    <row r="44" spans="1:25" x14ac:dyDescent="0.2">
      <c r="A44" s="192">
        <v>40</v>
      </c>
      <c r="B44" s="14" t="s">
        <v>150</v>
      </c>
      <c r="C44" s="197">
        <f>SUM(C5:C43)</f>
        <v>100</v>
      </c>
      <c r="D44" s="92">
        <f>投入係数表!T44</f>
        <v>0.63727121464226288</v>
      </c>
      <c r="E44" s="91">
        <f>SUM(E5:E43)</f>
        <v>63.727121464226315</v>
      </c>
      <c r="F44" s="92">
        <f>分析係数表!C47</f>
        <v>0.43100924499229587</v>
      </c>
      <c r="G44" s="91">
        <f>SUM(G5:G43)</f>
        <v>13.485639669764812</v>
      </c>
      <c r="H44" s="91">
        <f>SUM(H5:H43)</f>
        <v>15.370556269271971</v>
      </c>
      <c r="I44" s="91">
        <f>SUM(I5:I43)</f>
        <v>115.37055626927197</v>
      </c>
      <c r="J44" s="92">
        <f>分析係数表!G47</f>
        <v>0.27411589384994556</v>
      </c>
      <c r="K44" s="93">
        <f>SUM(K5:K43)</f>
        <v>23.099408760245403</v>
      </c>
      <c r="L44" s="94">
        <f>最終需要_まとめ!$L$33</f>
        <v>0.627</v>
      </c>
      <c r="M44" s="91">
        <f>K44*L44</f>
        <v>14.483329292673869</v>
      </c>
      <c r="N44" s="95">
        <f>分析係数表!H47</f>
        <v>1</v>
      </c>
      <c r="O44" s="96">
        <f>SUM(O5:O43)</f>
        <v>14.483329292673869</v>
      </c>
      <c r="P44" s="92">
        <f>分析係数表!C47</f>
        <v>0.43100924499229587</v>
      </c>
      <c r="Q44" s="96">
        <f>SUM(Q5:Q43)</f>
        <v>5.8252077375232982</v>
      </c>
      <c r="R44" s="91">
        <f>SUM(R5:R43)</f>
        <v>6.3234339082445272</v>
      </c>
      <c r="S44" s="97">
        <f>SUM(S5:S43)</f>
        <v>121.6939901775165</v>
      </c>
      <c r="T44" s="98">
        <f>分析係数表!F47</f>
        <v>0.60561987734280964</v>
      </c>
      <c r="U44" s="99">
        <f>SUM(U5:U43)</f>
        <v>45.84316768555562</v>
      </c>
      <c r="V44" s="100">
        <f>分析係数表!D47</f>
        <v>0.12179744368659369</v>
      </c>
      <c r="W44" s="164">
        <f>SUM(W5:W43)</f>
        <v>21</v>
      </c>
      <c r="X44" s="92">
        <f>分析係数表!E47</f>
        <v>9.5847423625838257E-2</v>
      </c>
      <c r="Y44" s="165">
        <f>SUM(Y5:Y43)</f>
        <v>18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295</v>
      </c>
      <c r="S2" s="3" t="s">
        <v>152</v>
      </c>
      <c r="U2" s="64" t="s">
        <v>209</v>
      </c>
      <c r="W2" s="3" t="s">
        <v>130</v>
      </c>
      <c r="Y2" s="3" t="s">
        <v>153</v>
      </c>
    </row>
    <row r="3" spans="1:25" ht="44" x14ac:dyDescent="0.2">
      <c r="B3" s="65"/>
      <c r="C3" s="66" t="s">
        <v>227</v>
      </c>
      <c r="D3" s="66" t="s">
        <v>313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投入係数表!U5</f>
        <v>0</v>
      </c>
      <c r="E5" s="77">
        <f t="shared" ref="E5:E38" si="0">$C$23*D5</f>
        <v>0</v>
      </c>
      <c r="F5" s="76">
        <f>分析係数表!C8</f>
        <v>0.30496453900709219</v>
      </c>
      <c r="G5" s="77">
        <f t="shared" ref="G5:G38" si="1">E5*F5</f>
        <v>0</v>
      </c>
      <c r="H5" s="77">
        <f t="array" ref="H5:H43">MMULT(逆行列係数!C5:AO43,'19'!G5:G43)</f>
        <v>9.6031972972245974E-5</v>
      </c>
      <c r="I5" s="77">
        <f t="shared" ref="I5:I38" si="2">C5+H5</f>
        <v>9.6031972972245974E-5</v>
      </c>
      <c r="J5" s="76">
        <f>分析係数表!G8</f>
        <v>0.12049861495844875</v>
      </c>
      <c r="K5" s="78">
        <f t="shared" ref="K5:K38" si="3">I5*J5</f>
        <v>1.1571719734882825E-5</v>
      </c>
      <c r="L5" s="79" t="s">
        <v>183</v>
      </c>
      <c r="M5" s="80" t="s">
        <v>183</v>
      </c>
      <c r="N5" s="81">
        <f>分析係数表!H8</f>
        <v>1.0415057417992687E-2</v>
      </c>
      <c r="O5" s="82">
        <f t="shared" ref="O5:O43" si="4">$M$44*N5</f>
        <v>0.14990082985521774</v>
      </c>
      <c r="P5" s="76">
        <f>分析係数表!C8</f>
        <v>0.30496453900709219</v>
      </c>
      <c r="Q5" s="82">
        <f t="shared" ref="Q5:Q38" si="5">O5*P5</f>
        <v>4.5714437473577042E-2</v>
      </c>
      <c r="R5" s="83">
        <f t="array" ref="R5:R43">MMULT(逆行列係数!C5:AO43,'19'!Q5:Q43)</f>
        <v>5.1316279605195671E-2</v>
      </c>
      <c r="S5" s="84">
        <f t="shared" ref="S5:S38" si="6">I5+R5</f>
        <v>5.1412311578167919E-2</v>
      </c>
      <c r="T5" s="85">
        <f>分析係数表!F8</f>
        <v>0.45429362880886426</v>
      </c>
      <c r="U5" s="86">
        <f t="shared" ref="U5:U38" si="7">S5*T5</f>
        <v>2.3356285592297892E-2</v>
      </c>
      <c r="V5" s="87">
        <f>分析係数表!D8</f>
        <v>0.67451523545706371</v>
      </c>
      <c r="W5" s="167">
        <f t="shared" ref="W5:W38" si="8">ROUND(S5*V5,0)</f>
        <v>0</v>
      </c>
      <c r="X5" s="76">
        <f>分析係数表!E8</f>
        <v>0.3476454293628809</v>
      </c>
      <c r="Y5" s="166">
        <f t="shared" ref="Y5:Y38" si="9">ROUND(S5*X5,0)</f>
        <v>0</v>
      </c>
    </row>
    <row r="6" spans="1:25" x14ac:dyDescent="0.2">
      <c r="A6" s="6" t="s">
        <v>219</v>
      </c>
      <c r="B6" s="5" t="s">
        <v>265</v>
      </c>
      <c r="C6" s="90"/>
      <c r="D6" s="76">
        <f>投入係数表!U6</f>
        <v>0</v>
      </c>
      <c r="E6" s="77">
        <f t="shared" si="0"/>
        <v>0</v>
      </c>
      <c r="F6" s="76">
        <f>分析係数表!C9</f>
        <v>0.30769230769230771</v>
      </c>
      <c r="G6" s="77">
        <f t="shared" si="1"/>
        <v>0</v>
      </c>
      <c r="H6" s="77">
        <v>1.0576380612932089E-3</v>
      </c>
      <c r="I6" s="77">
        <f t="shared" si="2"/>
        <v>1.0576380612932089E-3</v>
      </c>
      <c r="J6" s="76">
        <f>分析係数表!G9</f>
        <v>0.27272727272727271</v>
      </c>
      <c r="K6" s="78">
        <f t="shared" si="3"/>
        <v>2.8844674398905692E-4</v>
      </c>
      <c r="L6" s="79"/>
      <c r="M6" s="80"/>
      <c r="N6" s="81">
        <f>分析係数表!H9</f>
        <v>5.5358154384880782E-4</v>
      </c>
      <c r="O6" s="82">
        <f t="shared" si="4"/>
        <v>7.9675348377927831E-3</v>
      </c>
      <c r="P6" s="76">
        <f>分析係数表!C9</f>
        <v>0.30769230769230771</v>
      </c>
      <c r="Q6" s="82">
        <f t="shared" si="5"/>
        <v>2.4515491808593179E-3</v>
      </c>
      <c r="R6" s="83">
        <v>2.734335651884222E-3</v>
      </c>
      <c r="S6" s="84">
        <f t="shared" si="6"/>
        <v>3.7919737131774309E-3</v>
      </c>
      <c r="T6" s="85">
        <f>分析係数表!F9</f>
        <v>0.77272727272727271</v>
      </c>
      <c r="U6" s="86">
        <f t="shared" si="7"/>
        <v>2.9301615056371057E-3</v>
      </c>
      <c r="V6" s="87">
        <f>分析係数表!D9</f>
        <v>0.36363636363636365</v>
      </c>
      <c r="W6" s="167">
        <f t="shared" si="8"/>
        <v>0</v>
      </c>
      <c r="X6" s="76">
        <f>分析係数表!E9</f>
        <v>0</v>
      </c>
      <c r="Y6" s="166">
        <f t="shared" si="9"/>
        <v>0</v>
      </c>
    </row>
    <row r="7" spans="1:25" x14ac:dyDescent="0.2">
      <c r="A7" s="6" t="s">
        <v>220</v>
      </c>
      <c r="B7" s="5" t="s">
        <v>266</v>
      </c>
      <c r="C7" s="90"/>
      <c r="D7" s="76">
        <f>投入係数表!U7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1.5379195152018632E-2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投入係数表!U8</f>
        <v>0</v>
      </c>
      <c r="E8" s="77">
        <f t="shared" si="0"/>
        <v>0</v>
      </c>
      <c r="F8" s="76">
        <f>分析係数表!C11</f>
        <v>7.2833211944645093E-4</v>
      </c>
      <c r="G8" s="77">
        <f t="shared" si="1"/>
        <v>0</v>
      </c>
      <c r="H8" s="77">
        <v>3.9850625089661297E-4</v>
      </c>
      <c r="I8" s="77">
        <f t="shared" si="2"/>
        <v>3.9850625089661297E-4</v>
      </c>
      <c r="J8" s="76">
        <f>分析係数表!G11</f>
        <v>0.75</v>
      </c>
      <c r="K8" s="78">
        <f t="shared" si="3"/>
        <v>2.9887968817245971E-4</v>
      </c>
      <c r="L8" s="79"/>
      <c r="M8" s="80"/>
      <c r="N8" s="81">
        <f>分析係数表!H11</f>
        <v>-1.2873989391832741E-5</v>
      </c>
      <c r="O8" s="82">
        <f t="shared" si="4"/>
        <v>-1.8529150785564615E-4</v>
      </c>
      <c r="P8" s="76">
        <f>分析係数表!C11</f>
        <v>7.2833211944645093E-4</v>
      </c>
      <c r="Q8" s="82">
        <f t="shared" si="5"/>
        <v>-1.3495375663193147E-7</v>
      </c>
      <c r="R8" s="83">
        <v>3.258246748741603E-4</v>
      </c>
      <c r="S8" s="84">
        <f t="shared" si="6"/>
        <v>7.2433092577077322E-4</v>
      </c>
      <c r="T8" s="85">
        <f>分析係数表!F11</f>
        <v>1</v>
      </c>
      <c r="U8" s="86">
        <f t="shared" si="7"/>
        <v>7.2433092577077322E-4</v>
      </c>
      <c r="V8" s="87">
        <f>分析係数表!D11</f>
        <v>0</v>
      </c>
      <c r="W8" s="167">
        <f t="shared" si="8"/>
        <v>0</v>
      </c>
      <c r="X8" s="76">
        <f>分析係数表!E11</f>
        <v>0</v>
      </c>
      <c r="Y8" s="166">
        <f t="shared" si="9"/>
        <v>0</v>
      </c>
    </row>
    <row r="9" spans="1:25" x14ac:dyDescent="0.2">
      <c r="A9" s="6" t="s">
        <v>222</v>
      </c>
      <c r="B9" s="5" t="s">
        <v>190</v>
      </c>
      <c r="C9" s="90"/>
      <c r="D9" s="76">
        <f>投入係数表!U9</f>
        <v>0</v>
      </c>
      <c r="E9" s="77">
        <f t="shared" si="0"/>
        <v>0</v>
      </c>
      <c r="F9" s="76">
        <f>分析係数表!C12</f>
        <v>4.5760430686406783E-3</v>
      </c>
      <c r="G9" s="77">
        <f t="shared" si="1"/>
        <v>0</v>
      </c>
      <c r="H9" s="77">
        <v>1.5624419559205526E-6</v>
      </c>
      <c r="I9" s="77">
        <f t="shared" si="2"/>
        <v>1.5624419559205526E-6</v>
      </c>
      <c r="J9" s="76">
        <f>分析係数表!G12</f>
        <v>0.12408759124087591</v>
      </c>
      <c r="K9" s="78">
        <f t="shared" si="3"/>
        <v>1.9387965876386417E-7</v>
      </c>
      <c r="L9" s="79"/>
      <c r="M9" s="80"/>
      <c r="N9" s="81">
        <f>分析係数表!H12</f>
        <v>8.1814202585097071E-2</v>
      </c>
      <c r="O9" s="82">
        <f t="shared" si="4"/>
        <v>1.1775275324226313</v>
      </c>
      <c r="P9" s="76">
        <f>分析係数表!C12</f>
        <v>4.5760430686406783E-3</v>
      </c>
      <c r="Q9" s="82">
        <f t="shared" si="5"/>
        <v>5.3884167028761436E-3</v>
      </c>
      <c r="R9" s="83">
        <v>5.7478903464568592E-3</v>
      </c>
      <c r="S9" s="84">
        <f t="shared" si="6"/>
        <v>5.7494527884127799E-3</v>
      </c>
      <c r="T9" s="85">
        <f>分析係数表!F12</f>
        <v>0.42153284671532848</v>
      </c>
      <c r="U9" s="86">
        <f t="shared" si="7"/>
        <v>2.4235832009550221E-3</v>
      </c>
      <c r="V9" s="87">
        <f>分析係数表!D12</f>
        <v>4.3795620437956206E-2</v>
      </c>
      <c r="W9" s="167">
        <f t="shared" si="8"/>
        <v>0</v>
      </c>
      <c r="X9" s="76">
        <f>分析係数表!E12</f>
        <v>3.2846715328467155E-2</v>
      </c>
      <c r="Y9" s="166">
        <f t="shared" si="9"/>
        <v>0</v>
      </c>
    </row>
    <row r="10" spans="1:25" x14ac:dyDescent="0.2">
      <c r="A10" s="6" t="s">
        <v>223</v>
      </c>
      <c r="B10" s="5" t="s">
        <v>28</v>
      </c>
      <c r="C10" s="90"/>
      <c r="D10" s="76">
        <f>投入係数表!U10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0.18399446730065663</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76">
        <f>投入係数表!U11</f>
        <v>1.2195121951219513E-2</v>
      </c>
      <c r="E11" s="77">
        <f t="shared" si="0"/>
        <v>1.2195121951219512</v>
      </c>
      <c r="F11" s="76">
        <f>分析係数表!C14</f>
        <v>3.0252100840336138E-2</v>
      </c>
      <c r="G11" s="77">
        <f t="shared" si="1"/>
        <v>3.6892805902848949E-2</v>
      </c>
      <c r="H11" s="77">
        <v>3.8851755533059661E-2</v>
      </c>
      <c r="I11" s="77">
        <f t="shared" si="2"/>
        <v>3.8851755533059661E-2</v>
      </c>
      <c r="J11" s="76">
        <f>分析係数表!G14</f>
        <v>0.20338983050847459</v>
      </c>
      <c r="K11" s="78">
        <f t="shared" si="3"/>
        <v>7.9020519728256935E-3</v>
      </c>
      <c r="L11" s="79"/>
      <c r="M11" s="80"/>
      <c r="N11" s="81">
        <f>分析係数表!H14</f>
        <v>1.0556671301302847E-3</v>
      </c>
      <c r="O11" s="82">
        <f t="shared" si="4"/>
        <v>1.5193903644162983E-2</v>
      </c>
      <c r="P11" s="76">
        <f>分析係数表!C14</f>
        <v>3.0252100840336138E-2</v>
      </c>
      <c r="Q11" s="82">
        <f t="shared" si="5"/>
        <v>4.5964750520156931E-4</v>
      </c>
      <c r="R11" s="83">
        <v>1.2109786798210132E-3</v>
      </c>
      <c r="S11" s="84">
        <f t="shared" si="6"/>
        <v>4.0062734212880674E-2</v>
      </c>
      <c r="T11" s="85">
        <f>分析係数表!F14</f>
        <v>0.40677966101694918</v>
      </c>
      <c r="U11" s="86">
        <f t="shared" si="7"/>
        <v>1.6296705442527731E-2</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投入係数表!U12</f>
        <v>1.2195121951219513E-2</v>
      </c>
      <c r="E12" s="77">
        <f t="shared" si="0"/>
        <v>1.2195121951219512</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0.10876611511126429</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投入係数表!U13</f>
        <v>0</v>
      </c>
      <c r="E13" s="77">
        <f t="shared" si="0"/>
        <v>0</v>
      </c>
      <c r="F13" s="76">
        <f>分析係数表!C16</f>
        <v>1.9157088122605526E-3</v>
      </c>
      <c r="G13" s="77">
        <f t="shared" si="1"/>
        <v>0</v>
      </c>
      <c r="H13" s="77">
        <v>2.9105973518387442E-4</v>
      </c>
      <c r="I13" s="77">
        <f t="shared" si="2"/>
        <v>2.9105973518387442E-4</v>
      </c>
      <c r="J13" s="76">
        <f>分析係数表!G16</f>
        <v>0.1111111111111111</v>
      </c>
      <c r="K13" s="78">
        <f t="shared" si="3"/>
        <v>3.2339970575986046E-5</v>
      </c>
      <c r="L13" s="79"/>
      <c r="M13" s="80"/>
      <c r="N13" s="81">
        <f>分析係数表!H16</f>
        <v>1.5294299397497296E-2</v>
      </c>
      <c r="O13" s="82">
        <f t="shared" si="4"/>
        <v>0.22012631133250762</v>
      </c>
      <c r="P13" s="76">
        <f>分析係数表!C16</f>
        <v>1.9157088122605526E-3</v>
      </c>
      <c r="Q13" s="82">
        <f t="shared" si="5"/>
        <v>4.2169791443009481E-4</v>
      </c>
      <c r="R13" s="83">
        <v>6.2315745629667617E-4</v>
      </c>
      <c r="S13" s="84">
        <f t="shared" si="6"/>
        <v>9.1421719148055054E-4</v>
      </c>
      <c r="T13" s="85">
        <f>分析係数表!F16</f>
        <v>0.33333333333333331</v>
      </c>
      <c r="U13" s="86">
        <f t="shared" si="7"/>
        <v>3.0473906382685016E-4</v>
      </c>
      <c r="V13" s="87">
        <f>分析係数表!D16</f>
        <v>0</v>
      </c>
      <c r="W13" s="167">
        <f t="shared" si="8"/>
        <v>0</v>
      </c>
      <c r="X13" s="76">
        <f>分析係数表!E16</f>
        <v>0</v>
      </c>
      <c r="Y13" s="166">
        <f t="shared" si="9"/>
        <v>0</v>
      </c>
    </row>
    <row r="14" spans="1:25" x14ac:dyDescent="0.2">
      <c r="A14" s="6" t="s">
        <v>2</v>
      </c>
      <c r="B14" s="5" t="s">
        <v>364</v>
      </c>
      <c r="C14" s="90"/>
      <c r="D14" s="76">
        <f>投入係数表!U14</f>
        <v>4.878048780487805E-2</v>
      </c>
      <c r="E14" s="77">
        <f t="shared" si="0"/>
        <v>4.8780487804878048</v>
      </c>
      <c r="F14" s="76">
        <f>分析係数表!C17</f>
        <v>5.5194805194805241E-2</v>
      </c>
      <c r="G14" s="77">
        <f t="shared" si="1"/>
        <v>0.26924295216978167</v>
      </c>
      <c r="H14" s="77">
        <v>0.27890208551895801</v>
      </c>
      <c r="I14" s="77">
        <f t="shared" si="2"/>
        <v>0.27890208551895801</v>
      </c>
      <c r="J14" s="76">
        <f>分析係数表!G17</f>
        <v>0.21860465116279071</v>
      </c>
      <c r="K14" s="78">
        <f t="shared" si="3"/>
        <v>6.0969293113446635E-2</v>
      </c>
      <c r="L14" s="79"/>
      <c r="M14" s="80"/>
      <c r="N14" s="81">
        <f>分析係数表!H17</f>
        <v>2.7035377722848756E-3</v>
      </c>
      <c r="O14" s="82">
        <f t="shared" si="4"/>
        <v>3.8911216649685693E-2</v>
      </c>
      <c r="P14" s="76">
        <f>分析係数表!C17</f>
        <v>5.5194805194805241E-2</v>
      </c>
      <c r="Q14" s="82">
        <f t="shared" si="5"/>
        <v>2.147697022872264E-3</v>
      </c>
      <c r="R14" s="83">
        <v>3.0708924038781006E-3</v>
      </c>
      <c r="S14" s="84">
        <f t="shared" si="6"/>
        <v>0.2819729779228361</v>
      </c>
      <c r="T14" s="85">
        <f>分析係数表!F17</f>
        <v>0.33023255813953489</v>
      </c>
      <c r="U14" s="86">
        <f t="shared" si="7"/>
        <v>9.3116657825680765E-2</v>
      </c>
      <c r="V14" s="87">
        <f>分析係数表!D17</f>
        <v>0</v>
      </c>
      <c r="W14" s="167">
        <f t="shared" si="8"/>
        <v>0</v>
      </c>
      <c r="X14" s="76">
        <f>分析係数表!E17</f>
        <v>0</v>
      </c>
      <c r="Y14" s="166">
        <f t="shared" si="9"/>
        <v>0</v>
      </c>
    </row>
    <row r="15" spans="1:25" x14ac:dyDescent="0.2">
      <c r="A15" s="6" t="s">
        <v>3</v>
      </c>
      <c r="B15" s="5" t="s">
        <v>31</v>
      </c>
      <c r="C15" s="90"/>
      <c r="D15" s="76">
        <f>投入係数表!U15</f>
        <v>1.2195121951219513E-2</v>
      </c>
      <c r="E15" s="77">
        <f t="shared" si="0"/>
        <v>1.2195121951219512</v>
      </c>
      <c r="F15" s="76">
        <f>分析係数表!C18</f>
        <v>0.35732009925558317</v>
      </c>
      <c r="G15" s="77">
        <f t="shared" si="1"/>
        <v>0.43575621860436969</v>
      </c>
      <c r="H15" s="77">
        <v>0.49791771684467923</v>
      </c>
      <c r="I15" s="77">
        <f t="shared" si="2"/>
        <v>0.49791771684467923</v>
      </c>
      <c r="J15" s="76">
        <f>分析係数表!G18</f>
        <v>0.21543778801843319</v>
      </c>
      <c r="K15" s="78">
        <f t="shared" si="3"/>
        <v>0.10727029153220624</v>
      </c>
      <c r="L15" s="79"/>
      <c r="M15" s="80"/>
      <c r="N15" s="81">
        <f>分析係数表!H18</f>
        <v>3.9909367114681499E-4</v>
      </c>
      <c r="O15" s="82">
        <f t="shared" si="4"/>
        <v>5.7440367435250307E-3</v>
      </c>
      <c r="P15" s="76">
        <f>分析係数表!C18</f>
        <v>0.35732009925558317</v>
      </c>
      <c r="Q15" s="82">
        <f t="shared" si="5"/>
        <v>2.0524597793240805E-3</v>
      </c>
      <c r="R15" s="83">
        <v>4.4028506559775828E-3</v>
      </c>
      <c r="S15" s="84">
        <f t="shared" si="6"/>
        <v>0.50232056750065679</v>
      </c>
      <c r="T15" s="85">
        <f>分析係数表!F18</f>
        <v>0.46082949308755761</v>
      </c>
      <c r="U15" s="86">
        <f t="shared" si="7"/>
        <v>0.23148413248878194</v>
      </c>
      <c r="V15" s="87">
        <f>分析係数表!D18</f>
        <v>4.0322580645161289E-2</v>
      </c>
      <c r="W15" s="167">
        <f t="shared" si="8"/>
        <v>0</v>
      </c>
      <c r="X15" s="76">
        <f>分析係数表!E18</f>
        <v>3.6866359447004608E-2</v>
      </c>
      <c r="Y15" s="166">
        <f t="shared" si="9"/>
        <v>0</v>
      </c>
    </row>
    <row r="16" spans="1:25" x14ac:dyDescent="0.2">
      <c r="A16" s="6" t="s">
        <v>4</v>
      </c>
      <c r="B16" s="5" t="s">
        <v>32</v>
      </c>
      <c r="C16" s="90"/>
      <c r="D16" s="76">
        <f>投入係数表!U16</f>
        <v>4.878048780487805E-2</v>
      </c>
      <c r="E16" s="77">
        <f t="shared" si="0"/>
        <v>4.8780487804878048</v>
      </c>
      <c r="F16" s="76">
        <f>分析係数表!C19</f>
        <v>0.13532513181019334</v>
      </c>
      <c r="G16" s="77">
        <f t="shared" si="1"/>
        <v>0.66012259419606512</v>
      </c>
      <c r="H16" s="77">
        <v>0.73660263027786843</v>
      </c>
      <c r="I16" s="77">
        <f t="shared" si="2"/>
        <v>0.73660263027786843</v>
      </c>
      <c r="J16" s="76">
        <f>分析係数表!G19</f>
        <v>5.8997050147492625E-2</v>
      </c>
      <c r="K16" s="78">
        <f t="shared" si="3"/>
        <v>4.3457382317278373E-2</v>
      </c>
      <c r="L16" s="79"/>
      <c r="M16" s="80"/>
      <c r="N16" s="81">
        <f>分析係数表!H19</f>
        <v>-1.0299191513466193E-4</v>
      </c>
      <c r="O16" s="82">
        <f t="shared" si="4"/>
        <v>-1.4823320628451692E-3</v>
      </c>
      <c r="P16" s="76">
        <f>分析係数表!C19</f>
        <v>0.13532513181019334</v>
      </c>
      <c r="Q16" s="82">
        <f t="shared" si="5"/>
        <v>-2.0059678179099833E-4</v>
      </c>
      <c r="R16" s="83">
        <v>3.0641388498572517E-4</v>
      </c>
      <c r="S16" s="84">
        <f t="shared" si="6"/>
        <v>0.73690904416285419</v>
      </c>
      <c r="T16" s="85">
        <f>分析係数表!F19</f>
        <v>0.24483775811209441</v>
      </c>
      <c r="U16" s="86">
        <f t="shared" si="7"/>
        <v>0.1804231583053596</v>
      </c>
      <c r="V16" s="87">
        <f>分析係数表!D19</f>
        <v>3.8348082595870206E-2</v>
      </c>
      <c r="W16" s="167">
        <f t="shared" si="8"/>
        <v>0</v>
      </c>
      <c r="X16" s="76">
        <f>分析係数表!E19</f>
        <v>3.2448377581120944E-2</v>
      </c>
      <c r="Y16" s="166">
        <f t="shared" si="9"/>
        <v>0</v>
      </c>
    </row>
    <row r="17" spans="1:25" x14ac:dyDescent="0.2">
      <c r="A17" s="6" t="s">
        <v>5</v>
      </c>
      <c r="B17" s="5" t="s">
        <v>33</v>
      </c>
      <c r="C17" s="90"/>
      <c r="D17" s="76">
        <f>投入係数表!U17</f>
        <v>6.097560975609756E-2</v>
      </c>
      <c r="E17" s="77">
        <f t="shared" si="0"/>
        <v>6.0975609756097562</v>
      </c>
      <c r="F17" s="76">
        <f>分析係数表!C20</f>
        <v>1.7543859649122862E-2</v>
      </c>
      <c r="G17" s="77">
        <f t="shared" si="1"/>
        <v>0.10697475395806623</v>
      </c>
      <c r="H17" s="77">
        <v>0.11171221880229706</v>
      </c>
      <c r="I17" s="77">
        <f t="shared" si="2"/>
        <v>0.11171221880229706</v>
      </c>
      <c r="J17" s="76">
        <f>分析係数表!G20</f>
        <v>9.5238095238095233E-2</v>
      </c>
      <c r="K17" s="78">
        <f t="shared" si="3"/>
        <v>1.0639258933552101E-2</v>
      </c>
      <c r="L17" s="79"/>
      <c r="M17" s="80"/>
      <c r="N17" s="81">
        <f>分析係数表!H20</f>
        <v>5.0208558628147691E-4</v>
      </c>
      <c r="O17" s="82">
        <f t="shared" si="4"/>
        <v>7.2263688063702002E-3</v>
      </c>
      <c r="P17" s="76">
        <f>分析係数表!C20</f>
        <v>1.7543859649122862E-2</v>
      </c>
      <c r="Q17" s="82">
        <f t="shared" si="5"/>
        <v>1.2677840011175828E-4</v>
      </c>
      <c r="R17" s="83">
        <v>2.0445896674312273E-4</v>
      </c>
      <c r="S17" s="84">
        <f t="shared" si="6"/>
        <v>0.11191667776904018</v>
      </c>
      <c r="T17" s="85">
        <f>分析係数表!F20</f>
        <v>0.21428571428571427</v>
      </c>
      <c r="U17" s="86">
        <f t="shared" si="7"/>
        <v>2.3982145236222895E-2</v>
      </c>
      <c r="V17" s="87">
        <f>分析係数表!D20</f>
        <v>0</v>
      </c>
      <c r="W17" s="167">
        <f t="shared" si="8"/>
        <v>0</v>
      </c>
      <c r="X17" s="76">
        <f>分析係数表!E20</f>
        <v>0</v>
      </c>
      <c r="Y17" s="166">
        <f t="shared" si="9"/>
        <v>0</v>
      </c>
    </row>
    <row r="18" spans="1:25" x14ac:dyDescent="0.2">
      <c r="A18" s="6" t="s">
        <v>6</v>
      </c>
      <c r="B18" s="5" t="s">
        <v>34</v>
      </c>
      <c r="C18" s="90"/>
      <c r="D18" s="76">
        <f>投入係数表!U18</f>
        <v>2.4390243902439025E-2</v>
      </c>
      <c r="E18" s="77">
        <f t="shared" si="0"/>
        <v>2.4390243902439024</v>
      </c>
      <c r="F18" s="76">
        <f>分析係数表!C21</f>
        <v>0.22938530734632678</v>
      </c>
      <c r="G18" s="77">
        <f t="shared" si="1"/>
        <v>0.55947635938128482</v>
      </c>
      <c r="H18" s="77">
        <v>0.58944285085165882</v>
      </c>
      <c r="I18" s="77">
        <f t="shared" si="2"/>
        <v>0.58944285085165882</v>
      </c>
      <c r="J18" s="76">
        <f>分析係数表!G21</f>
        <v>0.28442844284428442</v>
      </c>
      <c r="K18" s="78">
        <f t="shared" si="3"/>
        <v>0.1676543122134331</v>
      </c>
      <c r="L18" s="79"/>
      <c r="M18" s="80"/>
      <c r="N18" s="81">
        <f>分析係数表!H21</f>
        <v>8.3680931046912815E-4</v>
      </c>
      <c r="O18" s="82">
        <f t="shared" si="4"/>
        <v>1.2043948010616999E-2</v>
      </c>
      <c r="P18" s="76">
        <f>分析係数表!C21</f>
        <v>0.22938530734632678</v>
      </c>
      <c r="Q18" s="82">
        <f t="shared" si="5"/>
        <v>2.7627047160785614E-3</v>
      </c>
      <c r="R18" s="83">
        <v>5.5423091536460243E-3</v>
      </c>
      <c r="S18" s="84">
        <f t="shared" si="6"/>
        <v>0.59498516000530488</v>
      </c>
      <c r="T18" s="85">
        <f>分析係数表!F21</f>
        <v>0.42664266426642666</v>
      </c>
      <c r="U18" s="86">
        <f t="shared" si="7"/>
        <v>0.25384605386364945</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投入係数表!U19</f>
        <v>1.2195121951219513E-2</v>
      </c>
      <c r="E19" s="77">
        <f t="shared" si="0"/>
        <v>1.2195121951219512</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5.5587452356693843E-4</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76">
        <f>投入係数表!U20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3.7058301571129231E-4</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投入係数表!U21</f>
        <v>0</v>
      </c>
      <c r="E21" s="77">
        <f t="shared" si="0"/>
        <v>0</v>
      </c>
      <c r="F21" s="76">
        <f>分析係数表!C24</f>
        <v>1.7094017094017144E-2</v>
      </c>
      <c r="G21" s="77">
        <f t="shared" si="1"/>
        <v>0</v>
      </c>
      <c r="H21" s="77">
        <v>9.0174505316943028E-5</v>
      </c>
      <c r="I21" s="77">
        <f t="shared" si="2"/>
        <v>9.0174505316943028E-5</v>
      </c>
      <c r="J21" s="76">
        <f>分析係数表!G24</f>
        <v>0.27777777777777779</v>
      </c>
      <c r="K21" s="78">
        <f t="shared" si="3"/>
        <v>2.5048473699150843E-5</v>
      </c>
      <c r="L21" s="79"/>
      <c r="M21" s="80"/>
      <c r="N21" s="81">
        <f>分析係数表!H24</f>
        <v>2.9610175601215306E-4</v>
      </c>
      <c r="O21" s="82">
        <f t="shared" si="4"/>
        <v>4.2617046806798613E-3</v>
      </c>
      <c r="P21" s="76">
        <f>分析係数表!C24</f>
        <v>1.7094017094017144E-2</v>
      </c>
      <c r="Q21" s="82">
        <f t="shared" si="5"/>
        <v>7.2849652661194424E-5</v>
      </c>
      <c r="R21" s="83">
        <v>2.3160439504605601E-4</v>
      </c>
      <c r="S21" s="84">
        <f t="shared" si="6"/>
        <v>3.2177890036299905E-4</v>
      </c>
      <c r="T21" s="85">
        <f>分析係数表!F24</f>
        <v>0.5</v>
      </c>
      <c r="U21" s="86">
        <f t="shared" si="7"/>
        <v>1.6088945018149952E-4</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投入係数表!U22</f>
        <v>0.15853658536585366</v>
      </c>
      <c r="E22" s="77">
        <f t="shared" si="0"/>
        <v>15.853658536585366</v>
      </c>
      <c r="F22" s="76">
        <f>分析係数表!C25</f>
        <v>0.19368131868131866</v>
      </c>
      <c r="G22" s="77">
        <f t="shared" si="1"/>
        <v>3.0705574912891982</v>
      </c>
      <c r="H22" s="77">
        <v>3.2597846751160842</v>
      </c>
      <c r="I22" s="77">
        <f t="shared" si="2"/>
        <v>3.2597846751160842</v>
      </c>
      <c r="J22" s="76">
        <f>分析係数表!G25</f>
        <v>0.19689406544647808</v>
      </c>
      <c r="K22" s="78">
        <f t="shared" si="3"/>
        <v>0.6418322571637326</v>
      </c>
      <c r="L22" s="79"/>
      <c r="M22" s="80"/>
      <c r="N22" s="81">
        <f>分析係数表!H25</f>
        <v>4.6346361810597868E-4</v>
      </c>
      <c r="O22" s="82">
        <f t="shared" si="4"/>
        <v>6.6704942828032616E-3</v>
      </c>
      <c r="P22" s="76">
        <f>分析係数表!C25</f>
        <v>0.19368131868131866</v>
      </c>
      <c r="Q22" s="82">
        <f t="shared" si="5"/>
        <v>1.2919501289495327E-3</v>
      </c>
      <c r="R22" s="83">
        <v>3.8280236963707825E-3</v>
      </c>
      <c r="S22" s="84">
        <f t="shared" si="6"/>
        <v>3.2636126988124547</v>
      </c>
      <c r="T22" s="85">
        <f>分析係数表!F25</f>
        <v>0.35108153078202997</v>
      </c>
      <c r="U22" s="86">
        <f t="shared" si="7"/>
        <v>1.1457941421787488</v>
      </c>
      <c r="V22" s="87">
        <f>分析係数表!D25</f>
        <v>0.17692734331669441</v>
      </c>
      <c r="W22" s="167">
        <f t="shared" si="8"/>
        <v>1</v>
      </c>
      <c r="X22" s="76">
        <f>分析係数表!E25</f>
        <v>0.17249029395452026</v>
      </c>
      <c r="Y22" s="166">
        <f t="shared" si="9"/>
        <v>1</v>
      </c>
    </row>
    <row r="23" spans="1:25" x14ac:dyDescent="0.2">
      <c r="A23" s="6" t="s">
        <v>11</v>
      </c>
      <c r="B23" s="5" t="s">
        <v>35</v>
      </c>
      <c r="C23" s="75">
        <f>最終需要_まとめ!C24</f>
        <v>100</v>
      </c>
      <c r="D23" s="76">
        <f>投入係数表!U23</f>
        <v>0.13414634146341464</v>
      </c>
      <c r="E23" s="77">
        <f t="shared" si="0"/>
        <v>13.414634146341465</v>
      </c>
      <c r="F23" s="76">
        <f>分析係数表!C26</f>
        <v>8.4388185654008518E-3</v>
      </c>
      <c r="G23" s="77">
        <f t="shared" si="1"/>
        <v>0.11320366368220657</v>
      </c>
      <c r="H23" s="77">
        <v>0.11398238930257823</v>
      </c>
      <c r="I23" s="77">
        <f t="shared" si="2"/>
        <v>100.11398238930258</v>
      </c>
      <c r="J23" s="76">
        <f>分析係数表!G26</f>
        <v>0.2073170731707317</v>
      </c>
      <c r="K23" s="78">
        <f t="shared" si="3"/>
        <v>20.755337812416386</v>
      </c>
      <c r="L23" s="79"/>
      <c r="M23" s="80"/>
      <c r="N23" s="81">
        <f>分析係数表!H26</f>
        <v>9.7456099696173852E-3</v>
      </c>
      <c r="O23" s="82">
        <f t="shared" si="4"/>
        <v>0.14026567144672414</v>
      </c>
      <c r="P23" s="76">
        <f>分析係数表!C26</f>
        <v>8.4388185654008518E-3</v>
      </c>
      <c r="Q23" s="82">
        <f t="shared" si="5"/>
        <v>1.1836765522930319E-3</v>
      </c>
      <c r="R23" s="83">
        <v>1.2093579478262321E-3</v>
      </c>
      <c r="S23" s="84">
        <f t="shared" si="6"/>
        <v>100.11519174725041</v>
      </c>
      <c r="T23" s="85">
        <f>分析係数表!F26</f>
        <v>0.34146341463414637</v>
      </c>
      <c r="U23" s="86">
        <f t="shared" si="7"/>
        <v>34.185675230768432</v>
      </c>
      <c r="V23" s="87">
        <f>分析係数表!D26</f>
        <v>3.6585365853658534E-2</v>
      </c>
      <c r="W23" s="167">
        <f t="shared" si="8"/>
        <v>4</v>
      </c>
      <c r="X23" s="76">
        <f>分析係数表!E26</f>
        <v>2.4390243902439025E-2</v>
      </c>
      <c r="Y23" s="166">
        <f t="shared" si="9"/>
        <v>2</v>
      </c>
    </row>
    <row r="24" spans="1:25" x14ac:dyDescent="0.2">
      <c r="A24" s="6" t="s">
        <v>12</v>
      </c>
      <c r="B24" s="5" t="s">
        <v>365</v>
      </c>
      <c r="C24" s="90"/>
      <c r="D24" s="76">
        <f>投入係数表!U24</f>
        <v>0</v>
      </c>
      <c r="E24" s="77">
        <f t="shared" si="0"/>
        <v>0</v>
      </c>
      <c r="F24" s="76">
        <f>分析係数表!C27</f>
        <v>0.17323420074349438</v>
      </c>
      <c r="G24" s="77">
        <f t="shared" si="1"/>
        <v>0</v>
      </c>
      <c r="H24" s="77">
        <v>3.9202943986779872E-4</v>
      </c>
      <c r="I24" s="77">
        <f t="shared" si="2"/>
        <v>3.9202943986779872E-4</v>
      </c>
      <c r="J24" s="76">
        <f>分析係数表!G27</f>
        <v>0.16805324459234608</v>
      </c>
      <c r="K24" s="78">
        <f t="shared" si="3"/>
        <v>6.588181934550361E-5</v>
      </c>
      <c r="L24" s="79"/>
      <c r="M24" s="80"/>
      <c r="N24" s="81">
        <f>分析係数表!H27</f>
        <v>9.7971059271847166E-3</v>
      </c>
      <c r="O24" s="82">
        <f t="shared" si="4"/>
        <v>0.14100683747814674</v>
      </c>
      <c r="P24" s="76">
        <f>分析係数表!C27</f>
        <v>0.17323420074349438</v>
      </c>
      <c r="Q24" s="82">
        <f t="shared" si="5"/>
        <v>2.4427206789894559E-2</v>
      </c>
      <c r="R24" s="83">
        <v>2.4669047227435178E-2</v>
      </c>
      <c r="S24" s="84">
        <f t="shared" si="6"/>
        <v>2.5061076667302975E-2</v>
      </c>
      <c r="T24" s="85">
        <f>分析係数表!F27</f>
        <v>0.31780366056572379</v>
      </c>
      <c r="U24" s="86">
        <f t="shared" si="7"/>
        <v>7.9645019025871358E-3</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投入係数表!U25</f>
        <v>0</v>
      </c>
      <c r="E25" s="77">
        <f t="shared" si="0"/>
        <v>0</v>
      </c>
      <c r="F25" s="76">
        <f>分析係数表!C28</f>
        <v>2.7870216306156381E-2</v>
      </c>
      <c r="G25" s="77">
        <f t="shared" si="1"/>
        <v>0</v>
      </c>
      <c r="H25" s="77">
        <v>8.0434160705109752E-4</v>
      </c>
      <c r="I25" s="77">
        <f t="shared" si="2"/>
        <v>8.0434160705109752E-4</v>
      </c>
      <c r="J25" s="76">
        <f>分析係数表!G28</f>
        <v>0.12625250501002003</v>
      </c>
      <c r="K25" s="78">
        <f t="shared" si="3"/>
        <v>1.0155014277398625E-4</v>
      </c>
      <c r="L25" s="79"/>
      <c r="M25" s="80"/>
      <c r="N25" s="81">
        <f>分析係数表!H28</f>
        <v>1.9722951748287761E-2</v>
      </c>
      <c r="O25" s="82">
        <f t="shared" si="4"/>
        <v>0.28386659003484993</v>
      </c>
      <c r="P25" s="76">
        <f>分析係数表!C28</f>
        <v>2.7870216306156381E-2</v>
      </c>
      <c r="Q25" s="82">
        <f t="shared" si="5"/>
        <v>7.9114232663622837E-3</v>
      </c>
      <c r="R25" s="83">
        <v>8.1614330872413904E-3</v>
      </c>
      <c r="S25" s="84">
        <f t="shared" si="6"/>
        <v>8.9657746942924874E-3</v>
      </c>
      <c r="T25" s="85">
        <f>分析係数表!F28</f>
        <v>0.21442885771543085</v>
      </c>
      <c r="U25" s="86">
        <f t="shared" si="7"/>
        <v>1.9225208262310543E-3</v>
      </c>
      <c r="V25" s="87">
        <f>分析係数表!D28</f>
        <v>6.0120240480961923E-3</v>
      </c>
      <c r="W25" s="167">
        <f t="shared" si="8"/>
        <v>0</v>
      </c>
      <c r="X25" s="76">
        <f>分析係数表!E28</f>
        <v>0</v>
      </c>
      <c r="Y25" s="166">
        <f t="shared" si="9"/>
        <v>0</v>
      </c>
    </row>
    <row r="26" spans="1:25" x14ac:dyDescent="0.2">
      <c r="A26" s="6" t="s">
        <v>14</v>
      </c>
      <c r="B26" s="5" t="s">
        <v>50</v>
      </c>
      <c r="C26" s="90"/>
      <c r="D26" s="76">
        <f>投入係数表!U26</f>
        <v>0</v>
      </c>
      <c r="E26" s="77">
        <f t="shared" si="0"/>
        <v>0</v>
      </c>
      <c r="F26" s="76">
        <f>分析係数表!C29</f>
        <v>7.0910556003223157E-2</v>
      </c>
      <c r="G26" s="77">
        <f t="shared" si="1"/>
        <v>0</v>
      </c>
      <c r="H26" s="77">
        <v>4.3523301918425425E-3</v>
      </c>
      <c r="I26" s="77">
        <f t="shared" si="2"/>
        <v>4.3523301918425425E-3</v>
      </c>
      <c r="J26" s="76">
        <f>分析係数表!G29</f>
        <v>0.26315789473684209</v>
      </c>
      <c r="K26" s="78">
        <f t="shared" si="3"/>
        <v>1.1453500504848796E-3</v>
      </c>
      <c r="L26" s="79"/>
      <c r="M26" s="80"/>
      <c r="N26" s="81">
        <f>分析係数表!H29</f>
        <v>9.1405324682012467E-3</v>
      </c>
      <c r="O26" s="82">
        <f t="shared" si="4"/>
        <v>0.13155697057750879</v>
      </c>
      <c r="P26" s="76">
        <f>分析係数表!C29</f>
        <v>7.0910556003223157E-2</v>
      </c>
      <c r="Q26" s="82">
        <f t="shared" si="5"/>
        <v>9.3287779297508179E-3</v>
      </c>
      <c r="R26" s="83">
        <v>1.1571827288099031E-2</v>
      </c>
      <c r="S26" s="84">
        <f t="shared" si="6"/>
        <v>1.5924157479941574E-2</v>
      </c>
      <c r="T26" s="85">
        <f>分析係数表!F29</f>
        <v>0.38157894736842107</v>
      </c>
      <c r="U26" s="86">
        <f t="shared" si="7"/>
        <v>6.0763232489250748E-3</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投入係数表!U27</f>
        <v>0</v>
      </c>
      <c r="E27" s="77">
        <f t="shared" si="0"/>
        <v>0</v>
      </c>
      <c r="F27" s="76">
        <f>分析係数表!C30</f>
        <v>1</v>
      </c>
      <c r="G27" s="77">
        <f t="shared" si="1"/>
        <v>0</v>
      </c>
      <c r="H27" s="77">
        <v>4.4456924242356415E-2</v>
      </c>
      <c r="I27" s="77">
        <f t="shared" si="2"/>
        <v>4.4456924242356415E-2</v>
      </c>
      <c r="J27" s="76">
        <f>分析係数表!G30</f>
        <v>0.34535617673579799</v>
      </c>
      <c r="K27" s="78">
        <f t="shared" si="3"/>
        <v>1.5353473385773224E-2</v>
      </c>
      <c r="L27" s="79"/>
      <c r="M27" s="80"/>
      <c r="N27" s="81">
        <f>分析係数表!H30</f>
        <v>0</v>
      </c>
      <c r="O27" s="82">
        <f t="shared" si="4"/>
        <v>0</v>
      </c>
      <c r="P27" s="76">
        <f>分析係数表!C30</f>
        <v>1</v>
      </c>
      <c r="Q27" s="82">
        <f t="shared" si="5"/>
        <v>0</v>
      </c>
      <c r="R27" s="83">
        <v>5.0420179457440942E-2</v>
      </c>
      <c r="S27" s="84">
        <f t="shared" si="6"/>
        <v>9.4877103699797349E-2</v>
      </c>
      <c r="T27" s="85">
        <f>分析係数表!F30</f>
        <v>0.44183949504057712</v>
      </c>
      <c r="U27" s="86">
        <f t="shared" si="7"/>
        <v>4.1920451589630932E-2</v>
      </c>
      <c r="V27" s="87">
        <f>分析係数表!D30</f>
        <v>0.16290952810339646</v>
      </c>
      <c r="W27" s="167">
        <f t="shared" si="8"/>
        <v>0</v>
      </c>
      <c r="X27" s="76">
        <f>分析係数表!E30</f>
        <v>9.6483318304779075E-2</v>
      </c>
      <c r="Y27" s="166">
        <f t="shared" si="9"/>
        <v>0</v>
      </c>
    </row>
    <row r="28" spans="1:25" x14ac:dyDescent="0.2">
      <c r="A28" s="6" t="s">
        <v>16</v>
      </c>
      <c r="B28" s="5" t="s">
        <v>192</v>
      </c>
      <c r="C28" s="90"/>
      <c r="D28" s="76">
        <f>投入係数表!U28</f>
        <v>1.2195121951219513E-2</v>
      </c>
      <c r="E28" s="77">
        <f t="shared" si="0"/>
        <v>1.2195121951219512</v>
      </c>
      <c r="F28" s="76">
        <f>分析係数表!C31</f>
        <v>0.94798822374877334</v>
      </c>
      <c r="G28" s="77">
        <f t="shared" si="1"/>
        <v>1.1560831996936261</v>
      </c>
      <c r="H28" s="77">
        <v>1.5129145474998456</v>
      </c>
      <c r="I28" s="77">
        <f t="shared" si="2"/>
        <v>1.5129145474998456</v>
      </c>
      <c r="J28" s="76">
        <f>分析係数表!G31</f>
        <v>7.0922795797167662E-2</v>
      </c>
      <c r="K28" s="78">
        <f t="shared" si="3"/>
        <v>0.10730012951089586</v>
      </c>
      <c r="L28" s="79"/>
      <c r="M28" s="80"/>
      <c r="N28" s="81">
        <f>分析係数表!H31</f>
        <v>9.4804057881456308E-2</v>
      </c>
      <c r="O28" s="82">
        <f t="shared" si="4"/>
        <v>1.3644866638489783</v>
      </c>
      <c r="P28" s="76">
        <f>分析係数表!C31</f>
        <v>0.94798822374877334</v>
      </c>
      <c r="Q28" s="82">
        <f t="shared" si="5"/>
        <v>1.2935172887910826</v>
      </c>
      <c r="R28" s="83">
        <v>1.4843093629323709</v>
      </c>
      <c r="S28" s="84">
        <f t="shared" si="6"/>
        <v>2.9972239104322167</v>
      </c>
      <c r="T28" s="85">
        <f>分析係数表!F31</f>
        <v>0.34490634993147556</v>
      </c>
      <c r="U28" s="86">
        <f t="shared" si="7"/>
        <v>1.0337615588745197</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投入係数表!U29</f>
        <v>0</v>
      </c>
      <c r="E29" s="77">
        <f t="shared" si="0"/>
        <v>0</v>
      </c>
      <c r="F29" s="76">
        <f>分析係数表!C32</f>
        <v>0.48216833095577749</v>
      </c>
      <c r="G29" s="77">
        <f t="shared" si="1"/>
        <v>0</v>
      </c>
      <c r="H29" s="77">
        <v>5.5581686256786439E-3</v>
      </c>
      <c r="I29" s="77">
        <f t="shared" si="2"/>
        <v>5.5581686256786439E-3</v>
      </c>
      <c r="J29" s="76">
        <f>分析係数表!G32</f>
        <v>0.14117647058823529</v>
      </c>
      <c r="K29" s="78">
        <f t="shared" si="3"/>
        <v>7.8468262950757322E-4</v>
      </c>
      <c r="L29" s="79"/>
      <c r="M29" s="80"/>
      <c r="N29" s="81">
        <f>分析係数表!H32</f>
        <v>5.9349091096348935E-3</v>
      </c>
      <c r="O29" s="82">
        <f t="shared" si="4"/>
        <v>8.5419385121452876E-2</v>
      </c>
      <c r="P29" s="76">
        <f>分析係数表!C32</f>
        <v>0.48216833095577749</v>
      </c>
      <c r="Q29" s="82">
        <f t="shared" si="5"/>
        <v>4.1186522355279705E-2</v>
      </c>
      <c r="R29" s="83">
        <v>4.9411056953020879E-2</v>
      </c>
      <c r="S29" s="84">
        <f t="shared" si="6"/>
        <v>5.4969225578699522E-2</v>
      </c>
      <c r="T29" s="85">
        <f>分析係数表!F32</f>
        <v>0.4823529411764706</v>
      </c>
      <c r="U29" s="86">
        <f t="shared" si="7"/>
        <v>2.6514567632078594E-2</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投入係数表!U30</f>
        <v>0</v>
      </c>
      <c r="E30" s="77">
        <f t="shared" si="0"/>
        <v>0</v>
      </c>
      <c r="F30" s="76">
        <f>分析係数表!C33</f>
        <v>1</v>
      </c>
      <c r="G30" s="77">
        <f t="shared" si="1"/>
        <v>0</v>
      </c>
      <c r="H30" s="77">
        <v>2.6086424486945953E-2</v>
      </c>
      <c r="I30" s="77">
        <f t="shared" si="2"/>
        <v>2.6086424486945953E-2</v>
      </c>
      <c r="J30" s="76">
        <f>分析係数表!G33</f>
        <v>0.50451467268623029</v>
      </c>
      <c r="K30" s="78">
        <f t="shared" si="3"/>
        <v>1.31609839115856E-2</v>
      </c>
      <c r="L30" s="79"/>
      <c r="M30" s="80"/>
      <c r="N30" s="81">
        <f>分析係数表!H33</f>
        <v>8.6255728925279361E-4</v>
      </c>
      <c r="O30" s="82">
        <f t="shared" si="4"/>
        <v>1.2414531026328291E-2</v>
      </c>
      <c r="P30" s="76">
        <f>分析係数表!C33</f>
        <v>1</v>
      </c>
      <c r="Q30" s="82">
        <f t="shared" si="5"/>
        <v>1.2414531026328291E-2</v>
      </c>
      <c r="R30" s="83">
        <v>4.5502111691078248E-2</v>
      </c>
      <c r="S30" s="84">
        <f t="shared" si="6"/>
        <v>7.1588536178024201E-2</v>
      </c>
      <c r="T30" s="85">
        <f>分析係数表!F33</f>
        <v>0.64446952595936791</v>
      </c>
      <c r="U30" s="86">
        <f t="shared" si="7"/>
        <v>4.6136629974776314E-2</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投入係数表!U31</f>
        <v>4.878048780487805E-2</v>
      </c>
      <c r="E31" s="77">
        <f t="shared" si="0"/>
        <v>4.8780487804878048</v>
      </c>
      <c r="F31" s="76">
        <f>分析係数表!C34</f>
        <v>0.2053323853537149</v>
      </c>
      <c r="G31" s="77">
        <f t="shared" si="1"/>
        <v>1.0016213919693409</v>
      </c>
      <c r="H31" s="77">
        <v>1.063900426107131</v>
      </c>
      <c r="I31" s="77">
        <f t="shared" si="2"/>
        <v>1.063900426107131</v>
      </c>
      <c r="J31" s="76">
        <f>分析係数表!G34</f>
        <v>0.42520016856300041</v>
      </c>
      <c r="K31" s="78">
        <f t="shared" si="3"/>
        <v>0.45237064051500003</v>
      </c>
      <c r="L31" s="79"/>
      <c r="M31" s="80"/>
      <c r="N31" s="81">
        <f>分析係数表!H34</f>
        <v>0.14534734023379164</v>
      </c>
      <c r="O31" s="82">
        <f t="shared" si="4"/>
        <v>2.091941123690245</v>
      </c>
      <c r="P31" s="76">
        <f>分析係数表!C34</f>
        <v>0.2053323853537149</v>
      </c>
      <c r="Q31" s="82">
        <f t="shared" si="5"/>
        <v>0.42954326094684875</v>
      </c>
      <c r="R31" s="83">
        <v>0.45641528874013204</v>
      </c>
      <c r="S31" s="84">
        <f t="shared" si="6"/>
        <v>1.520315714847263</v>
      </c>
      <c r="T31" s="85">
        <f>分析係数表!F34</f>
        <v>0.70143278550358201</v>
      </c>
      <c r="U31" s="86">
        <f t="shared" si="7"/>
        <v>1.0663992867101852</v>
      </c>
      <c r="V31" s="87">
        <f>分析係数表!D34</f>
        <v>0.41908975979772439</v>
      </c>
      <c r="W31" s="167">
        <f t="shared" si="8"/>
        <v>1</v>
      </c>
      <c r="X31" s="76">
        <f>分析係数表!E34</f>
        <v>0.33775811209439527</v>
      </c>
      <c r="Y31" s="166">
        <f t="shared" si="9"/>
        <v>1</v>
      </c>
    </row>
    <row r="32" spans="1:25" x14ac:dyDescent="0.2">
      <c r="A32" s="6" t="s">
        <v>20</v>
      </c>
      <c r="B32" s="5" t="s">
        <v>37</v>
      </c>
      <c r="C32" s="90"/>
      <c r="D32" s="76">
        <f>投入係数表!U32</f>
        <v>0</v>
      </c>
      <c r="E32" s="77">
        <f t="shared" si="0"/>
        <v>0</v>
      </c>
      <c r="F32" s="76">
        <f>分析係数表!C35</f>
        <v>4.5295002507103499E-2</v>
      </c>
      <c r="G32" s="77">
        <f t="shared" si="1"/>
        <v>0</v>
      </c>
      <c r="H32" s="77">
        <v>4.2973104146422168E-3</v>
      </c>
      <c r="I32" s="77">
        <f t="shared" si="2"/>
        <v>4.2973104146422168E-3</v>
      </c>
      <c r="J32" s="76">
        <f>分析係数表!G35</f>
        <v>0.3217993079584775</v>
      </c>
      <c r="K32" s="78">
        <f t="shared" si="3"/>
        <v>1.3828715175146233E-3</v>
      </c>
      <c r="L32" s="79"/>
      <c r="M32" s="80"/>
      <c r="N32" s="81">
        <f>分析係数表!H35</f>
        <v>5.6027601833256092E-2</v>
      </c>
      <c r="O32" s="82">
        <f t="shared" si="4"/>
        <v>0.80638864218777206</v>
      </c>
      <c r="P32" s="76">
        <f>分析係数表!C35</f>
        <v>4.5295002507103499E-2</v>
      </c>
      <c r="Q32" s="82">
        <f t="shared" si="5"/>
        <v>3.6525375569594919E-2</v>
      </c>
      <c r="R32" s="83">
        <v>4.6792720037821672E-2</v>
      </c>
      <c r="S32" s="84">
        <f t="shared" si="6"/>
        <v>5.1090030452463887E-2</v>
      </c>
      <c r="T32" s="85">
        <f>分析係数表!F35</f>
        <v>0.66089965397923878</v>
      </c>
      <c r="U32" s="86">
        <f t="shared" si="7"/>
        <v>3.3765383447822157E-2</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投入係数表!U33</f>
        <v>0</v>
      </c>
      <c r="E33" s="77">
        <f t="shared" si="0"/>
        <v>0</v>
      </c>
      <c r="F33" s="76">
        <f>分析係数表!C36</f>
        <v>0.81690507152145642</v>
      </c>
      <c r="G33" s="77">
        <f t="shared" si="1"/>
        <v>0</v>
      </c>
      <c r="H33" s="77">
        <v>3.9367426874148015E-2</v>
      </c>
      <c r="I33" s="77">
        <f t="shared" si="2"/>
        <v>3.9367426874148015E-2</v>
      </c>
      <c r="J33" s="76">
        <f>分析係数表!G36</f>
        <v>2.4669743752984245E-3</v>
      </c>
      <c r="K33" s="78">
        <f t="shared" si="3"/>
        <v>9.7118433319957702E-5</v>
      </c>
      <c r="L33" s="79"/>
      <c r="M33" s="80"/>
      <c r="N33" s="81">
        <f>分析係数表!H36</f>
        <v>0.1886168185797415</v>
      </c>
      <c r="O33" s="82">
        <f t="shared" si="4"/>
        <v>2.7147058815930718</v>
      </c>
      <c r="P33" s="76">
        <f>分析係数表!C36</f>
        <v>0.81690507152145642</v>
      </c>
      <c r="Q33" s="82">
        <f t="shared" si="5"/>
        <v>2.2176570023625066</v>
      </c>
      <c r="R33" s="83">
        <v>2.2655944071993788</v>
      </c>
      <c r="S33" s="84">
        <f t="shared" si="6"/>
        <v>2.3049618340735267</v>
      </c>
      <c r="T33" s="85">
        <f>分析係数表!F36</f>
        <v>0.90092312589527301</v>
      </c>
      <c r="U33" s="86">
        <f t="shared" si="7"/>
        <v>2.0765934206228231</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投入係数表!U34</f>
        <v>1.2195121951219513E-2</v>
      </c>
      <c r="E34" s="77">
        <f t="shared" si="0"/>
        <v>1.2195121951219512</v>
      </c>
      <c r="F34" s="76">
        <f>分析係数表!C37</f>
        <v>0.29905561385099688</v>
      </c>
      <c r="G34" s="77">
        <f t="shared" si="1"/>
        <v>0.36470196811097177</v>
      </c>
      <c r="H34" s="77">
        <v>0.4281077918026307</v>
      </c>
      <c r="I34" s="77">
        <f t="shared" si="2"/>
        <v>0.4281077918026307</v>
      </c>
      <c r="J34" s="76">
        <f>分析係数表!G37</f>
        <v>0.52083333333333337</v>
      </c>
      <c r="K34" s="78">
        <f t="shared" si="3"/>
        <v>0.22297280823053683</v>
      </c>
      <c r="L34" s="79"/>
      <c r="M34" s="80"/>
      <c r="N34" s="81">
        <f>分析係数表!H37</f>
        <v>4.2677274833925534E-2</v>
      </c>
      <c r="O34" s="82">
        <f t="shared" si="4"/>
        <v>0.61424134854146695</v>
      </c>
      <c r="P34" s="76">
        <f>分析係数表!C37</f>
        <v>0.29905561385099688</v>
      </c>
      <c r="Q34" s="82">
        <f t="shared" si="5"/>
        <v>0.18369232354073253</v>
      </c>
      <c r="R34" s="83">
        <v>0.21567840751015799</v>
      </c>
      <c r="S34" s="84">
        <f t="shared" si="6"/>
        <v>0.64378619931278869</v>
      </c>
      <c r="T34" s="85">
        <f>分析係数表!F37</f>
        <v>0.73171768707482998</v>
      </c>
      <c r="U34" s="86">
        <f t="shared" si="7"/>
        <v>0.47106974873184926</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投入係数表!U35</f>
        <v>1.2195121951219513E-2</v>
      </c>
      <c r="E35" s="77">
        <f t="shared" si="0"/>
        <v>1.2195121951219512</v>
      </c>
      <c r="F35" s="76">
        <f>分析係数表!C38</f>
        <v>4.4463264874020636E-3</v>
      </c>
      <c r="G35" s="77">
        <f t="shared" si="1"/>
        <v>5.4223493748805649E-3</v>
      </c>
      <c r="H35" s="77">
        <v>5.8972379302693993E-3</v>
      </c>
      <c r="I35" s="77">
        <f t="shared" si="2"/>
        <v>5.8972379302693993E-3</v>
      </c>
      <c r="J35" s="76">
        <f>分析係数表!G38</f>
        <v>0.34146341463414637</v>
      </c>
      <c r="K35" s="78">
        <f t="shared" si="3"/>
        <v>2.0136910005797951E-3</v>
      </c>
      <c r="L35" s="79"/>
      <c r="M35" s="80"/>
      <c r="N35" s="81">
        <f>分析係数表!H38</f>
        <v>3.8918069931510375E-2</v>
      </c>
      <c r="O35" s="82">
        <f t="shared" si="4"/>
        <v>0.56013622824761833</v>
      </c>
      <c r="P35" s="76">
        <f>分析係数表!C38</f>
        <v>4.4463264874020636E-3</v>
      </c>
      <c r="Q35" s="82">
        <f t="shared" si="5"/>
        <v>2.4905485482108734E-3</v>
      </c>
      <c r="R35" s="83">
        <v>2.7897210399982948E-3</v>
      </c>
      <c r="S35" s="84">
        <f t="shared" si="6"/>
        <v>8.6869589702676941E-3</v>
      </c>
      <c r="T35" s="85">
        <f>分析係数表!F38</f>
        <v>0.56097560975609762</v>
      </c>
      <c r="U35" s="86">
        <f t="shared" si="7"/>
        <v>4.8731721052721211E-3</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投入係数表!U36</f>
        <v>0</v>
      </c>
      <c r="E36" s="77">
        <f t="shared" si="0"/>
        <v>0</v>
      </c>
      <c r="F36" s="76">
        <f>分析係数表!C39</f>
        <v>1</v>
      </c>
      <c r="G36" s="77">
        <f t="shared" si="1"/>
        <v>0</v>
      </c>
      <c r="H36" s="77">
        <v>4.3424892931045577E-4</v>
      </c>
      <c r="I36" s="77">
        <f t="shared" si="2"/>
        <v>4.3424892931045577E-4</v>
      </c>
      <c r="J36" s="76">
        <f>分析係数表!G39</f>
        <v>0.35427190863167141</v>
      </c>
      <c r="K36" s="78">
        <f t="shared" si="3"/>
        <v>1.5384219700807493E-4</v>
      </c>
      <c r="L36" s="79"/>
      <c r="M36" s="80"/>
      <c r="N36" s="81">
        <f>分析係数表!H39</f>
        <v>3.437355167619342E-3</v>
      </c>
      <c r="O36" s="82">
        <f t="shared" si="4"/>
        <v>4.9472832597457522E-2</v>
      </c>
      <c r="P36" s="76">
        <f>分析係数表!C39</f>
        <v>1</v>
      </c>
      <c r="Q36" s="82">
        <f t="shared" si="5"/>
        <v>4.9472832597457522E-2</v>
      </c>
      <c r="R36" s="83">
        <v>5.2821766579024855E-2</v>
      </c>
      <c r="S36" s="84">
        <f t="shared" si="6"/>
        <v>5.3256015508335308E-2</v>
      </c>
      <c r="T36" s="85">
        <f>分析係数表!F39</f>
        <v>0.7050296507797057</v>
      </c>
      <c r="U36" s="86">
        <f t="shared" si="7"/>
        <v>3.7547070015760235E-2</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投入係数表!U37</f>
        <v>0</v>
      </c>
      <c r="E37" s="77">
        <f t="shared" si="0"/>
        <v>0</v>
      </c>
      <c r="F37" s="76">
        <f>分析係数表!C40</f>
        <v>0.83920615633859863</v>
      </c>
      <c r="G37" s="77">
        <f t="shared" si="1"/>
        <v>0</v>
      </c>
      <c r="H37" s="77">
        <v>3.1908298646867168E-3</v>
      </c>
      <c r="I37" s="77">
        <f t="shared" si="2"/>
        <v>3.1908298646867168E-3</v>
      </c>
      <c r="J37" s="76">
        <f>分析係数表!G40</f>
        <v>0.51760656605771782</v>
      </c>
      <c r="K37" s="78">
        <f t="shared" si="3"/>
        <v>1.651594489134904E-3</v>
      </c>
      <c r="L37" s="79"/>
      <c r="M37" s="80"/>
      <c r="N37" s="81">
        <f>分析係数表!H40</f>
        <v>3.2622689118904168E-2</v>
      </c>
      <c r="O37" s="82">
        <f t="shared" si="4"/>
        <v>0.46952868090620736</v>
      </c>
      <c r="P37" s="76">
        <f>分析係数表!C40</f>
        <v>0.83920615633859863</v>
      </c>
      <c r="Q37" s="82">
        <f t="shared" si="5"/>
        <v>0.39403135959403063</v>
      </c>
      <c r="R37" s="83">
        <v>0.39424136338317695</v>
      </c>
      <c r="S37" s="84">
        <f t="shared" si="6"/>
        <v>0.39743219324786366</v>
      </c>
      <c r="T37" s="85">
        <f>分析係数表!F40</f>
        <v>0.71604447974583008</v>
      </c>
      <c r="U37" s="86">
        <f t="shared" si="7"/>
        <v>0.28457912804841073</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投入係数表!U38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0.66982880089816088</v>
      </c>
      <c r="P38" s="76">
        <f>分析係数表!C41</f>
        <v>0.78804261408809029</v>
      </c>
      <c r="Q38" s="82">
        <f t="shared" si="5"/>
        <v>0.52785363925127771</v>
      </c>
      <c r="R38" s="83">
        <v>0.53666933489267021</v>
      </c>
      <c r="S38" s="84">
        <f t="shared" si="6"/>
        <v>0.53666933489267021</v>
      </c>
      <c r="T38" s="85">
        <f>分析係数表!F41</f>
        <v>0.55067630164906434</v>
      </c>
      <c r="U38" s="86">
        <f t="shared" si="7"/>
        <v>0.29553108454715882</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投入係数表!U39</f>
        <v>0</v>
      </c>
      <c r="E39" s="77">
        <f>$C$23*D39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0.15786836469301052</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投入係数表!U40</f>
        <v>3.6585365853658534E-2</v>
      </c>
      <c r="E40" s="77">
        <f>$C$23*D40</f>
        <v>3.6585365853658534</v>
      </c>
      <c r="F40" s="76">
        <f>分析係数表!C43</f>
        <v>0.20173745173745172</v>
      </c>
      <c r="G40" s="77">
        <f>E40*F40</f>
        <v>0.73806384781994527</v>
      </c>
      <c r="H40" s="77">
        <v>0.849793372446217</v>
      </c>
      <c r="I40" s="77">
        <f>C40+H40</f>
        <v>0.849793372446217</v>
      </c>
      <c r="J40" s="76">
        <f>分析係数表!G43</f>
        <v>0.40060929169840059</v>
      </c>
      <c r="K40" s="78">
        <f>I40*J40</f>
        <v>0.34043512102567414</v>
      </c>
      <c r="L40" s="79"/>
      <c r="M40" s="80"/>
      <c r="N40" s="81">
        <f>分析係数表!H43</f>
        <v>3.0614346773778257E-2</v>
      </c>
      <c r="O40" s="82">
        <f t="shared" si="4"/>
        <v>0.44062320568072655</v>
      </c>
      <c r="P40" s="76">
        <f>分析係数表!C43</f>
        <v>0.20173745173745172</v>
      </c>
      <c r="Q40" s="82">
        <f>O40*P40</f>
        <v>8.8890202690416836E-2</v>
      </c>
      <c r="R40" s="83">
        <v>0.14384950868594848</v>
      </c>
      <c r="S40" s="84">
        <f>I40+R40</f>
        <v>0.99364288113216548</v>
      </c>
      <c r="T40" s="85">
        <f>分析係数表!F43</f>
        <v>0.64280274181264285</v>
      </c>
      <c r="U40" s="86">
        <f>S40*T40</f>
        <v>0.63871636837436996</v>
      </c>
      <c r="V40" s="87">
        <f>分析係数表!D43</f>
        <v>0.46991622239146991</v>
      </c>
      <c r="W40" s="167">
        <f>ROUND(S40*V40,0)</f>
        <v>0</v>
      </c>
      <c r="X40" s="76">
        <f>分析係数表!E43</f>
        <v>0.30083777608530082</v>
      </c>
      <c r="Y40" s="166">
        <f>ROUND(S40*X40,0)</f>
        <v>0</v>
      </c>
    </row>
    <row r="41" spans="1:25" x14ac:dyDescent="0.2">
      <c r="A41" s="6" t="s">
        <v>340</v>
      </c>
      <c r="B41" s="5" t="s">
        <v>42</v>
      </c>
      <c r="C41" s="90"/>
      <c r="D41" s="76">
        <f>投入係数表!U41</f>
        <v>0</v>
      </c>
      <c r="E41" s="77">
        <f>$C$23*D41</f>
        <v>0</v>
      </c>
      <c r="F41" s="76">
        <f>分析係数表!C44</f>
        <v>0.27638971906754328</v>
      </c>
      <c r="G41" s="77">
        <f>E41*F41</f>
        <v>0</v>
      </c>
      <c r="H41" s="77">
        <v>5.1455502179005401E-4</v>
      </c>
      <c r="I41" s="77">
        <f>C41+H41</f>
        <v>5.1455502179005401E-4</v>
      </c>
      <c r="J41" s="76">
        <f>分析係数表!G44</f>
        <v>0.27192982456140352</v>
      </c>
      <c r="K41" s="78">
        <f>I41*J41</f>
        <v>1.3992285680255854E-4</v>
      </c>
      <c r="L41" s="79"/>
      <c r="M41" s="80"/>
      <c r="N41" s="81">
        <f>分析係数表!H44</f>
        <v>9.8074051186981828E-2</v>
      </c>
      <c r="O41" s="82">
        <f t="shared" si="4"/>
        <v>1.4115507068443125</v>
      </c>
      <c r="P41" s="76">
        <f>分析係数表!C44</f>
        <v>0.27638971906754328</v>
      </c>
      <c r="Q41" s="82">
        <f>O41*P41</f>
        <v>0.39013810331429166</v>
      </c>
      <c r="R41" s="83">
        <v>0.39441956872914574</v>
      </c>
      <c r="S41" s="84">
        <f>I41+R41</f>
        <v>0.39493412375093578</v>
      </c>
      <c r="T41" s="85">
        <f>分析係数表!F44</f>
        <v>0.48268106162843005</v>
      </c>
      <c r="U41" s="86">
        <f>S41*T41</f>
        <v>0.19062722212539546</v>
      </c>
      <c r="V41" s="87">
        <f>分析係数表!D44</f>
        <v>0.23571749887539362</v>
      </c>
      <c r="W41" s="167">
        <f>ROUND(S41*V41,0)</f>
        <v>0</v>
      </c>
      <c r="X41" s="76">
        <f>分析係数表!E44</f>
        <v>0.16711650922177237</v>
      </c>
      <c r="Y41" s="166">
        <f>ROUND(S41*X41,0)</f>
        <v>0</v>
      </c>
    </row>
    <row r="42" spans="1:25" x14ac:dyDescent="0.2">
      <c r="A42" s="6" t="s">
        <v>341</v>
      </c>
      <c r="B42" s="5" t="s">
        <v>278</v>
      </c>
      <c r="C42" s="90"/>
      <c r="D42" s="76">
        <f>投入係数表!U42</f>
        <v>0</v>
      </c>
      <c r="E42" s="77">
        <f>$C$23*D42</f>
        <v>0</v>
      </c>
      <c r="F42" s="76">
        <f>分析係数表!C45</f>
        <v>1</v>
      </c>
      <c r="G42" s="77">
        <f>E42*F42</f>
        <v>0</v>
      </c>
      <c r="H42" s="77">
        <v>4.2288871890330598E-3</v>
      </c>
      <c r="I42" s="77">
        <f>C42+H42</f>
        <v>4.2288871890330598E-3</v>
      </c>
      <c r="J42" s="76">
        <f>分析係数表!G45</f>
        <v>0</v>
      </c>
      <c r="K42" s="78">
        <f>I42*J42</f>
        <v>0</v>
      </c>
      <c r="L42" s="79"/>
      <c r="M42" s="80"/>
      <c r="N42" s="81">
        <f>分析係数表!H45</f>
        <v>0</v>
      </c>
      <c r="O42" s="82">
        <f t="shared" si="4"/>
        <v>0</v>
      </c>
      <c r="P42" s="76">
        <f>分析係数表!C45</f>
        <v>1</v>
      </c>
      <c r="Q42" s="82">
        <f>O42*P42</f>
        <v>0</v>
      </c>
      <c r="R42" s="83">
        <v>2.5718913406508285E-3</v>
      </c>
      <c r="S42" s="84">
        <f>I42+R42</f>
        <v>6.8007785296838883E-3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投入係数表!U43</f>
        <v>0</v>
      </c>
      <c r="E43" s="77">
        <f>$C$23*D43</f>
        <v>0</v>
      </c>
      <c r="F43" s="76">
        <f>分析係数表!C46</f>
        <v>5.367793240556662E-2</v>
      </c>
      <c r="G43" s="77">
        <f>E43*F43</f>
        <v>0</v>
      </c>
      <c r="H43" s="77">
        <v>2.2332802078823435E-3</v>
      </c>
      <c r="I43" s="77">
        <f>C43+H43</f>
        <v>2.2332802078823435E-3</v>
      </c>
      <c r="J43" s="76">
        <f>分析係数表!G46</f>
        <v>9.2592592592592587E-3</v>
      </c>
      <c r="K43" s="78">
        <f>I43*J43</f>
        <v>2.0678520443355032E-5</v>
      </c>
      <c r="L43" s="79"/>
      <c r="M43" s="80"/>
      <c r="N43" s="81">
        <f>分析係数表!H46</f>
        <v>2.0456769143622225E-2</v>
      </c>
      <c r="O43" s="82">
        <f t="shared" si="4"/>
        <v>0.2944282059826217</v>
      </c>
      <c r="P43" s="76">
        <f>分析係数表!C46</f>
        <v>5.367793240556662E-2</v>
      </c>
      <c r="Q43" s="82">
        <f>O43*P43</f>
        <v>1.5804297339027412E-2</v>
      </c>
      <c r="R43" s="83">
        <v>1.7223089048060556E-2</v>
      </c>
      <c r="S43" s="84">
        <f>I43+R43</f>
        <v>1.94563692559429E-2</v>
      </c>
      <c r="T43" s="85">
        <f>分析係数表!F46</f>
        <v>0.30555555555555558</v>
      </c>
      <c r="U43" s="86">
        <f>S43*T43</f>
        <v>5.9450017170936641E-3</v>
      </c>
      <c r="V43" s="87">
        <f>分析係数表!D46</f>
        <v>2.7777777777777776E-2</v>
      </c>
      <c r="W43" s="167">
        <f>ROUND(S43*V43,0)</f>
        <v>0</v>
      </c>
      <c r="X43" s="76">
        <f>分析係数表!E46</f>
        <v>8.3333333333333329E-2</v>
      </c>
      <c r="Y43" s="166">
        <f>ROUND(S43*X43,0)</f>
        <v>0</v>
      </c>
    </row>
    <row r="44" spans="1:25" x14ac:dyDescent="0.2">
      <c r="A44" s="192">
        <v>40</v>
      </c>
      <c r="B44" s="14" t="s">
        <v>150</v>
      </c>
      <c r="C44" s="197">
        <f>SUM(C5:C43)</f>
        <v>100</v>
      </c>
      <c r="D44" s="92">
        <f>投入係数表!U44</f>
        <v>0.64634146341463417</v>
      </c>
      <c r="E44" s="91">
        <f>SUM(E5:E43)</f>
        <v>64.634146341463406</v>
      </c>
      <c r="F44" s="92">
        <f>分析係数表!C47</f>
        <v>0.43100924499229587</v>
      </c>
      <c r="G44" s="91">
        <f>SUM(G5:G43)</f>
        <v>8.5181195961525855</v>
      </c>
      <c r="H44" s="91">
        <f>SUM(H5:H43)</f>
        <v>9.6256614280961355</v>
      </c>
      <c r="I44" s="91">
        <f>SUM(I5:I43)</f>
        <v>109.62566142809614</v>
      </c>
      <c r="J44" s="92">
        <f>分析係数表!G47</f>
        <v>0.27411589384994556</v>
      </c>
      <c r="K44" s="93">
        <f>SUM(K5:K43)</f>
        <v>22.954869480375073</v>
      </c>
      <c r="L44" s="94">
        <f>最終需要_まとめ!$L$33</f>
        <v>0.627</v>
      </c>
      <c r="M44" s="91">
        <f>K44*L44</f>
        <v>14.39270316419517</v>
      </c>
      <c r="N44" s="95">
        <f>分析係数表!H47</f>
        <v>1</v>
      </c>
      <c r="O44" s="96">
        <f>SUM(O5:O43)</f>
        <v>14.39270316419517</v>
      </c>
      <c r="P44" s="92">
        <f>分析係数表!C47</f>
        <v>0.43100924499229587</v>
      </c>
      <c r="Q44" s="96">
        <f>SUM(Q5:Q43)</f>
        <v>5.7887578292067809</v>
      </c>
      <c r="R44" s="91">
        <f>SUM(R5:R43)</f>
        <v>6.2838664633418553</v>
      </c>
      <c r="S44" s="97">
        <f>SUM(S5:S43)</f>
        <v>115.90952789143796</v>
      </c>
      <c r="T44" s="98">
        <f>分析係数表!F47</f>
        <v>0.60561987734280964</v>
      </c>
      <c r="U44" s="99">
        <f>SUM(U5:U43)</f>
        <v>42.430461656342956</v>
      </c>
      <c r="V44" s="100">
        <f>分析係数表!D47</f>
        <v>0.12179744368659369</v>
      </c>
      <c r="W44" s="164">
        <f>SUM(W5:W43)</f>
        <v>6</v>
      </c>
      <c r="X44" s="92">
        <f>分析係数表!E47</f>
        <v>9.5847423625838257E-2</v>
      </c>
      <c r="Y44" s="165">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383</v>
      </c>
      <c r="S2" s="3" t="s">
        <v>152</v>
      </c>
      <c r="U2" s="64" t="s">
        <v>209</v>
      </c>
      <c r="W2" s="3" t="s">
        <v>130</v>
      </c>
      <c r="Y2" s="3" t="s">
        <v>153</v>
      </c>
    </row>
    <row r="3" spans="1:25" ht="44" x14ac:dyDescent="0.2">
      <c r="B3" s="65"/>
      <c r="C3" s="66" t="s">
        <v>227</v>
      </c>
      <c r="D3" s="66" t="s">
        <v>379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投入係数表!V5</f>
        <v>0</v>
      </c>
      <c r="E5" s="77">
        <f t="shared" ref="E5:E38" si="0">$C$24*D5</f>
        <v>0</v>
      </c>
      <c r="F5" s="76">
        <f>分析係数表!C8</f>
        <v>0.30496453900709219</v>
      </c>
      <c r="G5" s="77">
        <f t="shared" ref="G5:G38" si="1">E5*F5</f>
        <v>0</v>
      </c>
      <c r="H5" s="77">
        <f t="array" ref="H5:H43">MMULT(逆行列係数!C5:AO43,'20'!G5:G43)</f>
        <v>2.7379485962454104E-4</v>
      </c>
      <c r="I5" s="77">
        <f t="shared" ref="I5:I38" si="2">C5+H5</f>
        <v>2.7379485962454104E-4</v>
      </c>
      <c r="J5" s="76">
        <f>分析係数表!G8</f>
        <v>0.12049861495844875</v>
      </c>
      <c r="K5" s="78">
        <f t="shared" ref="K5:K43" si="3">I5*J5</f>
        <v>3.2991901367500099E-5</v>
      </c>
      <c r="L5" s="79" t="s">
        <v>183</v>
      </c>
      <c r="M5" s="80" t="s">
        <v>183</v>
      </c>
      <c r="N5" s="81">
        <f>分析係数表!H8</f>
        <v>1.0415057417992687E-2</v>
      </c>
      <c r="O5" s="82">
        <f t="shared" ref="O5:O43" si="4">$M$44*N5</f>
        <v>0.129468556277824</v>
      </c>
      <c r="P5" s="76">
        <f>分析係数表!C8</f>
        <v>0.30496453900709219</v>
      </c>
      <c r="Q5" s="82">
        <f t="shared" ref="Q5:Q38" si="5">O5*P5</f>
        <v>3.9483318581180371E-2</v>
      </c>
      <c r="R5" s="83">
        <f t="array" ref="R5:R43">MMULT(逆行列係数!C5:AO43,'20'!Q5:Q43)</f>
        <v>4.4321600090211702E-2</v>
      </c>
      <c r="S5" s="84">
        <f t="shared" ref="S5:S38" si="6">I5+R5</f>
        <v>4.4595394949836241E-2</v>
      </c>
      <c r="T5" s="85">
        <f>分析係数表!F8</f>
        <v>0.45429362880886426</v>
      </c>
      <c r="U5" s="86">
        <f t="shared" ref="U5:U38" si="7">S5*T5</f>
        <v>2.0259403799925604E-2</v>
      </c>
      <c r="V5" s="87">
        <f>分析係数表!D8</f>
        <v>0.67451523545706371</v>
      </c>
      <c r="W5" s="88">
        <f t="shared" ref="W5:W38" si="8">ROUND(S5*V5,0)</f>
        <v>0</v>
      </c>
      <c r="X5" s="76">
        <f>分析係数表!E8</f>
        <v>0.3476454293628809</v>
      </c>
      <c r="Y5" s="89">
        <f t="shared" ref="Y5:Y38" si="9">ROUND(S5*X5,0)</f>
        <v>0</v>
      </c>
    </row>
    <row r="6" spans="1:25" x14ac:dyDescent="0.2">
      <c r="A6" s="6" t="s">
        <v>219</v>
      </c>
      <c r="B6" s="5" t="s">
        <v>265</v>
      </c>
      <c r="C6" s="90"/>
      <c r="D6" s="76">
        <f>投入係数表!V6</f>
        <v>0</v>
      </c>
      <c r="E6" s="77">
        <f t="shared" si="0"/>
        <v>0</v>
      </c>
      <c r="F6" s="76">
        <f>分析係数表!C9</f>
        <v>0.30769230769230771</v>
      </c>
      <c r="G6" s="77">
        <f t="shared" si="1"/>
        <v>0</v>
      </c>
      <c r="H6" s="77">
        <v>6.2851316793030348E-4</v>
      </c>
      <c r="I6" s="77">
        <f t="shared" si="2"/>
        <v>6.2851316793030348E-4</v>
      </c>
      <c r="J6" s="76">
        <f>分析係数表!G9</f>
        <v>0.27272727272727271</v>
      </c>
      <c r="K6" s="78">
        <f t="shared" si="3"/>
        <v>1.7141268216281004E-4</v>
      </c>
      <c r="L6" s="79"/>
      <c r="M6" s="80"/>
      <c r="N6" s="81">
        <f>分析係数表!H9</f>
        <v>5.5358154384880782E-4</v>
      </c>
      <c r="O6" s="82">
        <f t="shared" si="4"/>
        <v>6.8815178244084445E-3</v>
      </c>
      <c r="P6" s="76">
        <f>分析係数表!C9</f>
        <v>0.30769230769230771</v>
      </c>
      <c r="Q6" s="82">
        <f t="shared" si="5"/>
        <v>2.1173900998179831E-3</v>
      </c>
      <c r="R6" s="83">
        <v>2.3616312836316866E-3</v>
      </c>
      <c r="S6" s="84">
        <f t="shared" si="6"/>
        <v>2.9901444515619902E-3</v>
      </c>
      <c r="T6" s="85">
        <f>分析係数表!F9</f>
        <v>0.77272727272727271</v>
      </c>
      <c r="U6" s="86">
        <f t="shared" si="7"/>
        <v>2.3105661671160831E-3</v>
      </c>
      <c r="V6" s="87">
        <f>分析係数表!D9</f>
        <v>0.36363636363636365</v>
      </c>
      <c r="W6" s="88">
        <f t="shared" si="8"/>
        <v>0</v>
      </c>
      <c r="X6" s="76">
        <f>分析係数表!E9</f>
        <v>0</v>
      </c>
      <c r="Y6" s="89">
        <f t="shared" si="9"/>
        <v>0</v>
      </c>
    </row>
    <row r="7" spans="1:25" x14ac:dyDescent="0.2">
      <c r="A7" s="6" t="s">
        <v>220</v>
      </c>
      <c r="B7" s="5" t="s">
        <v>266</v>
      </c>
      <c r="C7" s="90"/>
      <c r="D7" s="76">
        <f>投入係数表!V7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1.3282929754090721E-2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投入係数表!V8</f>
        <v>0</v>
      </c>
      <c r="E8" s="77">
        <f t="shared" si="0"/>
        <v>0</v>
      </c>
      <c r="F8" s="76">
        <f>分析係数表!C11</f>
        <v>7.2833211944645093E-4</v>
      </c>
      <c r="G8" s="77">
        <f t="shared" si="1"/>
        <v>0</v>
      </c>
      <c r="H8" s="77">
        <v>2.085578902217871E-4</v>
      </c>
      <c r="I8" s="77">
        <f t="shared" si="2"/>
        <v>2.085578902217871E-4</v>
      </c>
      <c r="J8" s="76">
        <f>分析係数表!G11</f>
        <v>0.75</v>
      </c>
      <c r="K8" s="78">
        <f t="shared" si="3"/>
        <v>1.5641841766634033E-4</v>
      </c>
      <c r="L8" s="79"/>
      <c r="M8" s="80"/>
      <c r="N8" s="81">
        <f>分析係数表!H11</f>
        <v>-1.2873989391832741E-5</v>
      </c>
      <c r="O8" s="82">
        <f t="shared" si="4"/>
        <v>-1.6003529824205686E-4</v>
      </c>
      <c r="P8" s="76">
        <f>分析係数表!C11</f>
        <v>7.2833211944645093E-4</v>
      </c>
      <c r="Q8" s="82">
        <f t="shared" si="5"/>
        <v>-1.1655884795488215E-7</v>
      </c>
      <c r="R8" s="83">
        <v>2.8141305352607148E-4</v>
      </c>
      <c r="S8" s="84">
        <f t="shared" si="6"/>
        <v>4.8997094374785856E-4</v>
      </c>
      <c r="T8" s="85">
        <f>分析係数表!F11</f>
        <v>1</v>
      </c>
      <c r="U8" s="86">
        <f t="shared" si="7"/>
        <v>4.8997094374785856E-4</v>
      </c>
      <c r="V8" s="87">
        <f>分析係数表!D11</f>
        <v>0</v>
      </c>
      <c r="W8" s="88">
        <f t="shared" si="8"/>
        <v>0</v>
      </c>
      <c r="X8" s="76">
        <f>分析係数表!E11</f>
        <v>0</v>
      </c>
      <c r="Y8" s="89">
        <f t="shared" si="9"/>
        <v>0</v>
      </c>
    </row>
    <row r="9" spans="1:25" x14ac:dyDescent="0.2">
      <c r="A9" s="6" t="s">
        <v>222</v>
      </c>
      <c r="B9" s="5" t="s">
        <v>190</v>
      </c>
      <c r="C9" s="90"/>
      <c r="D9" s="76">
        <f>投入係数表!V9</f>
        <v>0</v>
      </c>
      <c r="E9" s="77">
        <f t="shared" si="0"/>
        <v>0</v>
      </c>
      <c r="F9" s="76">
        <f>分析係数表!C12</f>
        <v>4.5760430686406783E-3</v>
      </c>
      <c r="G9" s="77">
        <f t="shared" si="1"/>
        <v>0</v>
      </c>
      <c r="H9" s="77">
        <v>1.7342277216832362E-6</v>
      </c>
      <c r="I9" s="77">
        <f t="shared" si="2"/>
        <v>1.7342277216832362E-6</v>
      </c>
      <c r="J9" s="76">
        <f>分析係数表!G12</f>
        <v>0.12408759124087591</v>
      </c>
      <c r="K9" s="78">
        <f t="shared" si="3"/>
        <v>2.1519614064682493E-7</v>
      </c>
      <c r="L9" s="79"/>
      <c r="M9" s="80"/>
      <c r="N9" s="81">
        <f>分析係数表!H12</f>
        <v>8.1814202585097071E-2</v>
      </c>
      <c r="O9" s="82">
        <f t="shared" si="4"/>
        <v>1.0170243203282714</v>
      </c>
      <c r="P9" s="76">
        <f>分析係数表!C12</f>
        <v>4.5760430686406783E-3</v>
      </c>
      <c r="Q9" s="82">
        <f t="shared" si="5"/>
        <v>4.6539470916771835E-3</v>
      </c>
      <c r="R9" s="83">
        <v>4.9644225820348808E-3</v>
      </c>
      <c r="S9" s="84">
        <f t="shared" si="6"/>
        <v>4.9661568097565641E-3</v>
      </c>
      <c r="T9" s="85">
        <f>分析係数表!F12</f>
        <v>0.42153284671532848</v>
      </c>
      <c r="U9" s="86">
        <f t="shared" si="7"/>
        <v>2.0933982172513985E-3</v>
      </c>
      <c r="V9" s="87">
        <f>分析係数表!D12</f>
        <v>4.3795620437956206E-2</v>
      </c>
      <c r="W9" s="88">
        <f t="shared" si="8"/>
        <v>0</v>
      </c>
      <c r="X9" s="76">
        <f>分析係数表!E12</f>
        <v>3.2846715328467155E-2</v>
      </c>
      <c r="Y9" s="89">
        <f t="shared" si="9"/>
        <v>0</v>
      </c>
    </row>
    <row r="10" spans="1:25" x14ac:dyDescent="0.2">
      <c r="A10" s="6" t="s">
        <v>223</v>
      </c>
      <c r="B10" s="5" t="s">
        <v>28</v>
      </c>
      <c r="C10" s="90"/>
      <c r="D10" s="76">
        <f>投入係数表!V10</f>
        <v>3.3277870216306157E-3</v>
      </c>
      <c r="E10" s="77">
        <f t="shared" si="0"/>
        <v>0.33277870216306155</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0.15891505115436247</v>
      </c>
      <c r="P10" s="76">
        <f>分析係数表!C13</f>
        <v>0</v>
      </c>
      <c r="Q10" s="82">
        <f t="shared" si="5"/>
        <v>0</v>
      </c>
      <c r="R10" s="83">
        <v>0</v>
      </c>
      <c r="S10" s="84">
        <f t="shared" si="6"/>
        <v>0</v>
      </c>
      <c r="T10" s="85">
        <f>分析係数表!F13</f>
        <v>1</v>
      </c>
      <c r="U10" s="86">
        <f t="shared" si="7"/>
        <v>0</v>
      </c>
      <c r="V10" s="87">
        <f>分析係数表!D13</f>
        <v>0</v>
      </c>
      <c r="W10" s="88">
        <f t="shared" si="8"/>
        <v>0</v>
      </c>
      <c r="X10" s="76">
        <f>分析係数表!E13</f>
        <v>0</v>
      </c>
      <c r="Y10" s="89">
        <f t="shared" si="9"/>
        <v>0</v>
      </c>
    </row>
    <row r="11" spans="1:25" x14ac:dyDescent="0.2">
      <c r="A11" s="6" t="s">
        <v>224</v>
      </c>
      <c r="B11" s="5" t="s">
        <v>267</v>
      </c>
      <c r="C11" s="90"/>
      <c r="D11" s="76">
        <f>投入係数表!V11</f>
        <v>6.6555740432612314E-3</v>
      </c>
      <c r="E11" s="77">
        <f t="shared" si="0"/>
        <v>0.66555740432612309</v>
      </c>
      <c r="F11" s="76">
        <f>分析係数表!C14</f>
        <v>3.0252100840336138E-2</v>
      </c>
      <c r="G11" s="77">
        <f t="shared" si="1"/>
        <v>2.0134509710706246E-2</v>
      </c>
      <c r="H11" s="77">
        <v>2.3084383518195129E-2</v>
      </c>
      <c r="I11" s="77">
        <f t="shared" si="2"/>
        <v>2.3084383518195129E-2</v>
      </c>
      <c r="J11" s="76">
        <f>分析係数表!G14</f>
        <v>0.20338983050847459</v>
      </c>
      <c r="K11" s="78">
        <f t="shared" si="3"/>
        <v>4.695128851158332E-3</v>
      </c>
      <c r="L11" s="79"/>
      <c r="M11" s="80"/>
      <c r="N11" s="81">
        <f>分析係数表!H14</f>
        <v>1.0556671301302847E-3</v>
      </c>
      <c r="O11" s="82">
        <f t="shared" si="4"/>
        <v>1.3122894455848662E-2</v>
      </c>
      <c r="P11" s="76">
        <f>分析係数表!C14</f>
        <v>3.0252100840336138E-2</v>
      </c>
      <c r="Q11" s="82">
        <f t="shared" si="5"/>
        <v>3.9699512639542177E-4</v>
      </c>
      <c r="R11" s="83">
        <v>1.0459158999391927E-3</v>
      </c>
      <c r="S11" s="84">
        <f t="shared" si="6"/>
        <v>2.4130299418134323E-2</v>
      </c>
      <c r="T11" s="85">
        <f>分析係数表!F14</f>
        <v>0.40677966101694918</v>
      </c>
      <c r="U11" s="86">
        <f t="shared" si="7"/>
        <v>9.8157150175461668E-3</v>
      </c>
      <c r="V11" s="87">
        <f>分析係数表!D14</f>
        <v>0.16949152542372881</v>
      </c>
      <c r="W11" s="88">
        <f t="shared" si="8"/>
        <v>0</v>
      </c>
      <c r="X11" s="76">
        <f>分析係数表!E14</f>
        <v>0.11864406779661017</v>
      </c>
      <c r="Y11" s="89">
        <f t="shared" si="9"/>
        <v>0</v>
      </c>
    </row>
    <row r="12" spans="1:25" x14ac:dyDescent="0.2">
      <c r="A12" s="6" t="s">
        <v>225</v>
      </c>
      <c r="B12" s="5" t="s">
        <v>29</v>
      </c>
      <c r="C12" s="90"/>
      <c r="D12" s="76">
        <f>投入係数表!V12</f>
        <v>9.9833610648918467E-3</v>
      </c>
      <c r="E12" s="77">
        <f t="shared" si="0"/>
        <v>0.99833610648918469</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9.3940720068087374E-2</v>
      </c>
      <c r="P12" s="76">
        <f>分析係数表!C15</f>
        <v>0</v>
      </c>
      <c r="Q12" s="82">
        <f t="shared" si="5"/>
        <v>0</v>
      </c>
      <c r="R12" s="83">
        <v>0</v>
      </c>
      <c r="S12" s="84">
        <f t="shared" si="6"/>
        <v>0</v>
      </c>
      <c r="T12" s="85">
        <f>分析係数表!F15</f>
        <v>0.30219780219780218</v>
      </c>
      <c r="U12" s="86">
        <f t="shared" si="7"/>
        <v>0</v>
      </c>
      <c r="V12" s="87">
        <f>分析係数表!D15</f>
        <v>0.15384615384615385</v>
      </c>
      <c r="W12" s="88">
        <f t="shared" si="8"/>
        <v>0</v>
      </c>
      <c r="X12" s="76">
        <f>分析係数表!E15</f>
        <v>0.11538461538461539</v>
      </c>
      <c r="Y12" s="89">
        <f t="shared" si="9"/>
        <v>0</v>
      </c>
    </row>
    <row r="13" spans="1:25" x14ac:dyDescent="0.2">
      <c r="A13" s="6" t="s">
        <v>226</v>
      </c>
      <c r="B13" s="5" t="s">
        <v>30</v>
      </c>
      <c r="C13" s="90"/>
      <c r="D13" s="76">
        <f>投入係数表!V13</f>
        <v>0</v>
      </c>
      <c r="E13" s="77">
        <f t="shared" si="0"/>
        <v>0</v>
      </c>
      <c r="F13" s="76">
        <f>分析係数表!C16</f>
        <v>1.9157088122605526E-3</v>
      </c>
      <c r="G13" s="77">
        <f t="shared" si="1"/>
        <v>0</v>
      </c>
      <c r="H13" s="77">
        <v>2.197468994404251E-4</v>
      </c>
      <c r="I13" s="77">
        <f t="shared" si="2"/>
        <v>2.197468994404251E-4</v>
      </c>
      <c r="J13" s="76">
        <f>分析係数表!G16</f>
        <v>0.1111111111111111</v>
      </c>
      <c r="K13" s="78">
        <f t="shared" si="3"/>
        <v>2.4416322160047233E-5</v>
      </c>
      <c r="L13" s="79"/>
      <c r="M13" s="80"/>
      <c r="N13" s="81">
        <f>分析係数表!H16</f>
        <v>1.5294299397497296E-2</v>
      </c>
      <c r="O13" s="82">
        <f t="shared" si="4"/>
        <v>0.19012193431156355</v>
      </c>
      <c r="P13" s="76">
        <f>分析係数表!C16</f>
        <v>1.9157088122605526E-3</v>
      </c>
      <c r="Q13" s="82">
        <f t="shared" si="5"/>
        <v>3.6421826496468417E-4</v>
      </c>
      <c r="R13" s="83">
        <v>5.3821780892351488E-4</v>
      </c>
      <c r="S13" s="84">
        <f t="shared" si="6"/>
        <v>7.5796470836393996E-4</v>
      </c>
      <c r="T13" s="85">
        <f>分析係数表!F16</f>
        <v>0.33333333333333331</v>
      </c>
      <c r="U13" s="86">
        <f t="shared" si="7"/>
        <v>2.5265490278797995E-4</v>
      </c>
      <c r="V13" s="87">
        <f>分析係数表!D16</f>
        <v>0</v>
      </c>
      <c r="W13" s="88">
        <f t="shared" si="8"/>
        <v>0</v>
      </c>
      <c r="X13" s="76">
        <f>分析係数表!E16</f>
        <v>0</v>
      </c>
      <c r="Y13" s="89">
        <f t="shared" si="9"/>
        <v>0</v>
      </c>
    </row>
    <row r="14" spans="1:25" x14ac:dyDescent="0.2">
      <c r="A14" s="6" t="s">
        <v>2</v>
      </c>
      <c r="B14" s="5" t="s">
        <v>364</v>
      </c>
      <c r="C14" s="90"/>
      <c r="D14" s="76">
        <f>投入係数表!V14</f>
        <v>3.9933444259567387E-2</v>
      </c>
      <c r="E14" s="77">
        <f t="shared" si="0"/>
        <v>3.9933444259567388</v>
      </c>
      <c r="F14" s="76">
        <f>分析係数表!C17</f>
        <v>5.5194805194805241E-2</v>
      </c>
      <c r="G14" s="77">
        <f t="shared" si="1"/>
        <v>0.22041186766644355</v>
      </c>
      <c r="H14" s="77">
        <v>0.23439066223278943</v>
      </c>
      <c r="I14" s="77">
        <f t="shared" si="2"/>
        <v>0.23439066223278943</v>
      </c>
      <c r="J14" s="76">
        <f>分析係数表!G17</f>
        <v>0.21860465116279071</v>
      </c>
      <c r="K14" s="78">
        <f t="shared" si="3"/>
        <v>5.1238888953214434E-2</v>
      </c>
      <c r="L14" s="79"/>
      <c r="M14" s="80"/>
      <c r="N14" s="81">
        <f>分析係数表!H17</f>
        <v>2.7035377722848756E-3</v>
      </c>
      <c r="O14" s="82">
        <f t="shared" si="4"/>
        <v>3.3607412630831938E-2</v>
      </c>
      <c r="P14" s="76">
        <f>分析係数表!C17</f>
        <v>5.5194805194805241E-2</v>
      </c>
      <c r="Q14" s="82">
        <f t="shared" si="5"/>
        <v>1.854954593260206E-3</v>
      </c>
      <c r="R14" s="83">
        <v>2.652313575572877E-3</v>
      </c>
      <c r="S14" s="84">
        <f t="shared" si="6"/>
        <v>0.23704297580836231</v>
      </c>
      <c r="T14" s="85">
        <f>分析係数表!F17</f>
        <v>0.33023255813953489</v>
      </c>
      <c r="U14" s="86">
        <f t="shared" si="7"/>
        <v>7.8279308290203367E-2</v>
      </c>
      <c r="V14" s="87">
        <f>分析係数表!D17</f>
        <v>0</v>
      </c>
      <c r="W14" s="88">
        <f t="shared" si="8"/>
        <v>0</v>
      </c>
      <c r="X14" s="76">
        <f>分析係数表!E17</f>
        <v>0</v>
      </c>
      <c r="Y14" s="89">
        <f t="shared" si="9"/>
        <v>0</v>
      </c>
    </row>
    <row r="15" spans="1:25" x14ac:dyDescent="0.2">
      <c r="A15" s="6" t="s">
        <v>3</v>
      </c>
      <c r="B15" s="5" t="s">
        <v>31</v>
      </c>
      <c r="C15" s="90"/>
      <c r="D15" s="76">
        <f>投入係数表!V15</f>
        <v>3.3277870216306157E-3</v>
      </c>
      <c r="E15" s="77">
        <f t="shared" si="0"/>
        <v>0.33277870216306155</v>
      </c>
      <c r="F15" s="76">
        <f>分析係数表!C18</f>
        <v>0.35732009925558317</v>
      </c>
      <c r="G15" s="77">
        <f t="shared" si="1"/>
        <v>0.1189085188870493</v>
      </c>
      <c r="H15" s="77">
        <v>0.22130485716667581</v>
      </c>
      <c r="I15" s="77">
        <f t="shared" si="2"/>
        <v>0.22130485716667581</v>
      </c>
      <c r="J15" s="76">
        <f>分析係数表!G18</f>
        <v>0.21543778801843319</v>
      </c>
      <c r="K15" s="78">
        <f t="shared" si="3"/>
        <v>4.7677428905723934E-2</v>
      </c>
      <c r="L15" s="79"/>
      <c r="M15" s="80"/>
      <c r="N15" s="81">
        <f>分析係数表!H18</f>
        <v>3.9909367114681499E-4</v>
      </c>
      <c r="O15" s="82">
        <f t="shared" si="4"/>
        <v>4.9610942455037632E-3</v>
      </c>
      <c r="P15" s="76">
        <f>分析係数表!C18</f>
        <v>0.35732009925558317</v>
      </c>
      <c r="Q15" s="82">
        <f t="shared" si="5"/>
        <v>1.7726986882197072E-3</v>
      </c>
      <c r="R15" s="83">
        <v>3.8027188941305687E-3</v>
      </c>
      <c r="S15" s="84">
        <f t="shared" si="6"/>
        <v>0.22510757606080636</v>
      </c>
      <c r="T15" s="85">
        <f>分析係数表!F18</f>
        <v>0.46082949308755761</v>
      </c>
      <c r="U15" s="86">
        <f t="shared" si="7"/>
        <v>0.10373621016627022</v>
      </c>
      <c r="V15" s="87">
        <f>分析係数表!D18</f>
        <v>4.0322580645161289E-2</v>
      </c>
      <c r="W15" s="88">
        <f t="shared" si="8"/>
        <v>0</v>
      </c>
      <c r="X15" s="76">
        <f>分析係数表!E18</f>
        <v>3.6866359447004608E-2</v>
      </c>
      <c r="Y15" s="89">
        <f t="shared" si="9"/>
        <v>0</v>
      </c>
    </row>
    <row r="16" spans="1:25" x14ac:dyDescent="0.2">
      <c r="A16" s="6" t="s">
        <v>4</v>
      </c>
      <c r="B16" s="5" t="s">
        <v>32</v>
      </c>
      <c r="C16" s="90"/>
      <c r="D16" s="76">
        <f>投入係数表!V16</f>
        <v>9.9833610648918467E-3</v>
      </c>
      <c r="E16" s="77">
        <f t="shared" si="0"/>
        <v>0.99833610648918469</v>
      </c>
      <c r="F16" s="76">
        <f>分析係数表!C19</f>
        <v>0.13532513181019334</v>
      </c>
      <c r="G16" s="77">
        <f t="shared" si="1"/>
        <v>0.13509996520152415</v>
      </c>
      <c r="H16" s="77">
        <v>0.17834915522480912</v>
      </c>
      <c r="I16" s="77">
        <f t="shared" si="2"/>
        <v>0.17834915522480912</v>
      </c>
      <c r="J16" s="76">
        <f>分析係数表!G19</f>
        <v>5.8997050147492625E-2</v>
      </c>
      <c r="K16" s="78">
        <f t="shared" si="3"/>
        <v>1.052207405456101E-2</v>
      </c>
      <c r="L16" s="79"/>
      <c r="M16" s="80"/>
      <c r="N16" s="81">
        <f>分析係数表!H19</f>
        <v>-1.0299191513466193E-4</v>
      </c>
      <c r="O16" s="82">
        <f t="shared" si="4"/>
        <v>-1.2802823859364549E-3</v>
      </c>
      <c r="P16" s="76">
        <f>分析係数表!C19</f>
        <v>0.13532513181019334</v>
      </c>
      <c r="Q16" s="82">
        <f t="shared" si="5"/>
        <v>-1.7325438263111957E-4</v>
      </c>
      <c r="R16" s="83">
        <v>2.6464805665784099E-4</v>
      </c>
      <c r="S16" s="84">
        <f t="shared" si="6"/>
        <v>0.17861380328146698</v>
      </c>
      <c r="T16" s="85">
        <f>分析係数表!F19</f>
        <v>0.24483775811209441</v>
      </c>
      <c r="U16" s="86">
        <f t="shared" si="7"/>
        <v>4.3731403163309028E-2</v>
      </c>
      <c r="V16" s="87">
        <f>分析係数表!D19</f>
        <v>3.8348082595870206E-2</v>
      </c>
      <c r="W16" s="88">
        <f t="shared" si="8"/>
        <v>0</v>
      </c>
      <c r="X16" s="76">
        <f>分析係数表!E19</f>
        <v>3.2448377581120944E-2</v>
      </c>
      <c r="Y16" s="89">
        <f t="shared" si="9"/>
        <v>0</v>
      </c>
    </row>
    <row r="17" spans="1:25" x14ac:dyDescent="0.2">
      <c r="A17" s="6" t="s">
        <v>5</v>
      </c>
      <c r="B17" s="5" t="s">
        <v>33</v>
      </c>
      <c r="C17" s="90"/>
      <c r="D17" s="76">
        <f>投入係数表!V17</f>
        <v>4.3261231281198007E-2</v>
      </c>
      <c r="E17" s="77">
        <f t="shared" si="0"/>
        <v>4.3261231281198009</v>
      </c>
      <c r="F17" s="76">
        <f>分析係数表!C20</f>
        <v>1.7543859649122862E-2</v>
      </c>
      <c r="G17" s="77">
        <f t="shared" si="1"/>
        <v>7.5896896984558149E-2</v>
      </c>
      <c r="H17" s="77">
        <v>8.3515952089097928E-2</v>
      </c>
      <c r="I17" s="77">
        <f t="shared" si="2"/>
        <v>8.3515952089097928E-2</v>
      </c>
      <c r="J17" s="76">
        <f>分析係数表!G20</f>
        <v>9.5238095238095233E-2</v>
      </c>
      <c r="K17" s="78">
        <f t="shared" si="3"/>
        <v>7.9539001989617063E-3</v>
      </c>
      <c r="L17" s="79"/>
      <c r="M17" s="80"/>
      <c r="N17" s="81">
        <f>分析係数表!H20</f>
        <v>5.0208558628147691E-4</v>
      </c>
      <c r="O17" s="82">
        <f t="shared" si="4"/>
        <v>6.2413766314402177E-3</v>
      </c>
      <c r="P17" s="76">
        <f>分析係数表!C20</f>
        <v>1.7543859649122862E-2</v>
      </c>
      <c r="Q17" s="82">
        <f t="shared" si="5"/>
        <v>1.0949783563930241E-4</v>
      </c>
      <c r="R17" s="83">
        <v>1.7659013140791047E-4</v>
      </c>
      <c r="S17" s="84">
        <f t="shared" si="6"/>
        <v>8.3692542220505844E-2</v>
      </c>
      <c r="T17" s="85">
        <f>分析係数表!F20</f>
        <v>0.21428571428571427</v>
      </c>
      <c r="U17" s="86">
        <f t="shared" si="7"/>
        <v>1.7934116190108394E-2</v>
      </c>
      <c r="V17" s="87">
        <f>分析係数表!D20</f>
        <v>0</v>
      </c>
      <c r="W17" s="88">
        <f t="shared" si="8"/>
        <v>0</v>
      </c>
      <c r="X17" s="76">
        <f>分析係数表!E20</f>
        <v>0</v>
      </c>
      <c r="Y17" s="89">
        <f t="shared" si="9"/>
        <v>0</v>
      </c>
    </row>
    <row r="18" spans="1:25" x14ac:dyDescent="0.2">
      <c r="A18" s="6" t="s">
        <v>6</v>
      </c>
      <c r="B18" s="5" t="s">
        <v>34</v>
      </c>
      <c r="C18" s="90"/>
      <c r="D18" s="76">
        <f>投入係数表!V18</f>
        <v>2.8286189683860232E-2</v>
      </c>
      <c r="E18" s="77">
        <f t="shared" si="0"/>
        <v>2.828618968386023</v>
      </c>
      <c r="F18" s="76">
        <f>分析係数表!C21</f>
        <v>0.22938530734632678</v>
      </c>
      <c r="G18" s="77">
        <f t="shared" si="1"/>
        <v>0.64884363142887769</v>
      </c>
      <c r="H18" s="77">
        <v>0.70697601981927205</v>
      </c>
      <c r="I18" s="77">
        <f t="shared" si="2"/>
        <v>0.70697601981927205</v>
      </c>
      <c r="J18" s="76">
        <f>分析係数表!G21</f>
        <v>0.28442844284428442</v>
      </c>
      <c r="K18" s="78">
        <f t="shared" si="3"/>
        <v>0.20108408844544551</v>
      </c>
      <c r="L18" s="79"/>
      <c r="M18" s="80"/>
      <c r="N18" s="81">
        <f>分析係数表!H21</f>
        <v>8.3680931046912815E-4</v>
      </c>
      <c r="O18" s="82">
        <f t="shared" si="4"/>
        <v>1.0402294385733696E-2</v>
      </c>
      <c r="P18" s="76">
        <f>分析係数表!C21</f>
        <v>0.22938530734632678</v>
      </c>
      <c r="Q18" s="82">
        <f t="shared" si="5"/>
        <v>2.3861334947784933E-3</v>
      </c>
      <c r="R18" s="83">
        <v>4.7868631898900903E-3</v>
      </c>
      <c r="S18" s="84">
        <f t="shared" si="6"/>
        <v>0.71176288300916213</v>
      </c>
      <c r="T18" s="85">
        <f>分析係数表!F21</f>
        <v>0.42664266426642666</v>
      </c>
      <c r="U18" s="86">
        <f t="shared" si="7"/>
        <v>0.3036684127329819</v>
      </c>
      <c r="V18" s="87">
        <f>分析係数表!D21</f>
        <v>9.7209720972097208E-2</v>
      </c>
      <c r="W18" s="88">
        <f t="shared" si="8"/>
        <v>0</v>
      </c>
      <c r="X18" s="76">
        <f>分析係数表!E21</f>
        <v>8.1908190819081905E-2</v>
      </c>
      <c r="Y18" s="89">
        <f t="shared" si="9"/>
        <v>0</v>
      </c>
    </row>
    <row r="19" spans="1:25" x14ac:dyDescent="0.2">
      <c r="A19" s="6" t="s">
        <v>7</v>
      </c>
      <c r="B19" s="5" t="s">
        <v>268</v>
      </c>
      <c r="C19" s="90"/>
      <c r="D19" s="76">
        <f>投入係数表!V19</f>
        <v>3.3277870216306157E-3</v>
      </c>
      <c r="E19" s="77">
        <f t="shared" si="0"/>
        <v>0.33277870216306155</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4.8010589472617058E-4</v>
      </c>
      <c r="P19" s="76">
        <f>分析係数表!C22</f>
        <v>0</v>
      </c>
      <c r="Q19" s="82">
        <f t="shared" si="5"/>
        <v>0</v>
      </c>
      <c r="R19" s="83">
        <v>0</v>
      </c>
      <c r="S19" s="84">
        <f t="shared" si="6"/>
        <v>0</v>
      </c>
      <c r="T19" s="85">
        <f>分析係数表!F22</f>
        <v>0.45454545454545453</v>
      </c>
      <c r="U19" s="86">
        <f t="shared" si="7"/>
        <v>0</v>
      </c>
      <c r="V19" s="87">
        <f>分析係数表!D22</f>
        <v>0.29545454545454547</v>
      </c>
      <c r="W19" s="88">
        <f t="shared" si="8"/>
        <v>0</v>
      </c>
      <c r="X19" s="76">
        <f>分析係数表!E22</f>
        <v>0.18181818181818182</v>
      </c>
      <c r="Y19" s="89">
        <f t="shared" si="9"/>
        <v>0</v>
      </c>
    </row>
    <row r="20" spans="1:25" x14ac:dyDescent="0.2">
      <c r="A20" s="6" t="s">
        <v>8</v>
      </c>
      <c r="B20" s="5" t="s">
        <v>269</v>
      </c>
      <c r="C20" s="90"/>
      <c r="D20" s="76">
        <f>投入係数表!V20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3.2007059648411372E-4</v>
      </c>
      <c r="P20" s="76">
        <f>分析係数表!C23</f>
        <v>0</v>
      </c>
      <c r="Q20" s="82">
        <f t="shared" si="5"/>
        <v>0</v>
      </c>
      <c r="R20" s="83">
        <v>0</v>
      </c>
      <c r="S20" s="84">
        <f t="shared" si="6"/>
        <v>0</v>
      </c>
      <c r="T20" s="85">
        <f>分析係数表!F23</f>
        <v>0.44318181818181818</v>
      </c>
      <c r="U20" s="86">
        <f t="shared" si="7"/>
        <v>0</v>
      </c>
      <c r="V20" s="87">
        <f>分析係数表!D23</f>
        <v>0</v>
      </c>
      <c r="W20" s="88">
        <f t="shared" si="8"/>
        <v>0</v>
      </c>
      <c r="X20" s="76">
        <f>分析係数表!E23</f>
        <v>0</v>
      </c>
      <c r="Y20" s="89">
        <f t="shared" si="9"/>
        <v>0</v>
      </c>
    </row>
    <row r="21" spans="1:25" x14ac:dyDescent="0.2">
      <c r="A21" s="6" t="s">
        <v>9</v>
      </c>
      <c r="B21" s="5" t="s">
        <v>270</v>
      </c>
      <c r="C21" s="90"/>
      <c r="D21" s="76">
        <f>投入係数表!V21</f>
        <v>3.3277870216306157E-3</v>
      </c>
      <c r="E21" s="77">
        <f t="shared" si="0"/>
        <v>0.33277870216306155</v>
      </c>
      <c r="F21" s="76">
        <f>分析係数表!C24</f>
        <v>1.7094017094017144E-2</v>
      </c>
      <c r="G21" s="77">
        <f t="shared" si="1"/>
        <v>5.688524823300214E-3</v>
      </c>
      <c r="H21" s="77">
        <v>5.8201386811558512E-3</v>
      </c>
      <c r="I21" s="77">
        <f t="shared" si="2"/>
        <v>5.8201386811558512E-3</v>
      </c>
      <c r="J21" s="76">
        <f>分析係数表!G24</f>
        <v>0.27777777777777779</v>
      </c>
      <c r="K21" s="78">
        <f t="shared" si="3"/>
        <v>1.6167051892099586E-3</v>
      </c>
      <c r="L21" s="79"/>
      <c r="M21" s="80"/>
      <c r="N21" s="81">
        <f>分析係数表!H24</f>
        <v>2.9610175601215306E-4</v>
      </c>
      <c r="O21" s="82">
        <f t="shared" si="4"/>
        <v>3.6808118595673079E-3</v>
      </c>
      <c r="P21" s="76">
        <f>分析係数表!C24</f>
        <v>1.7094017094017144E-2</v>
      </c>
      <c r="Q21" s="82">
        <f t="shared" si="5"/>
        <v>6.2919860847304599E-5</v>
      </c>
      <c r="R21" s="83">
        <v>2.0003549468787648E-4</v>
      </c>
      <c r="S21" s="84">
        <f t="shared" si="6"/>
        <v>6.0201741758437281E-3</v>
      </c>
      <c r="T21" s="85">
        <f>分析係数表!F24</f>
        <v>0.5</v>
      </c>
      <c r="U21" s="86">
        <f t="shared" si="7"/>
        <v>3.0100870879218641E-3</v>
      </c>
      <c r="V21" s="87">
        <f>分析係数表!D24</f>
        <v>0.16666666666666666</v>
      </c>
      <c r="W21" s="88">
        <f t="shared" si="8"/>
        <v>0</v>
      </c>
      <c r="X21" s="76">
        <f>分析係数表!E24</f>
        <v>0.1111111111111111</v>
      </c>
      <c r="Y21" s="89">
        <f t="shared" si="9"/>
        <v>0</v>
      </c>
    </row>
    <row r="22" spans="1:25" x14ac:dyDescent="0.2">
      <c r="A22" s="6" t="s">
        <v>10</v>
      </c>
      <c r="B22" s="5" t="s">
        <v>271</v>
      </c>
      <c r="C22" s="90"/>
      <c r="D22" s="76">
        <f>投入係数表!V22</f>
        <v>0.31780366056572379</v>
      </c>
      <c r="E22" s="77">
        <f t="shared" si="0"/>
        <v>31.78036605657238</v>
      </c>
      <c r="F22" s="76">
        <f>分析係数表!C25</f>
        <v>0.19368131868131866</v>
      </c>
      <c r="G22" s="77">
        <f t="shared" si="1"/>
        <v>6.1552632060119574</v>
      </c>
      <c r="H22" s="77">
        <v>6.5573591053523401</v>
      </c>
      <c r="I22" s="77">
        <f t="shared" si="2"/>
        <v>6.5573591053523401</v>
      </c>
      <c r="J22" s="76">
        <f>分析係数表!G25</f>
        <v>0.19689406544647808</v>
      </c>
      <c r="K22" s="78">
        <f t="shared" si="3"/>
        <v>1.2911050928453027</v>
      </c>
      <c r="L22" s="79"/>
      <c r="M22" s="80"/>
      <c r="N22" s="81">
        <f>分析係数表!H25</f>
        <v>4.6346361810597868E-4</v>
      </c>
      <c r="O22" s="82">
        <f t="shared" si="4"/>
        <v>5.7612707367140472E-3</v>
      </c>
      <c r="P22" s="76">
        <f>分析係数表!C25</f>
        <v>0.19368131868131866</v>
      </c>
      <c r="Q22" s="82">
        <f t="shared" si="5"/>
        <v>1.115850513566869E-3</v>
      </c>
      <c r="R22" s="83">
        <v>3.3062438803381556E-3</v>
      </c>
      <c r="S22" s="84">
        <f t="shared" si="6"/>
        <v>6.5606653492326785</v>
      </c>
      <c r="T22" s="85">
        <f>分析係数表!F25</f>
        <v>0.35108153078202997</v>
      </c>
      <c r="U22" s="86">
        <f t="shared" si="7"/>
        <v>2.3033284337572302</v>
      </c>
      <c r="V22" s="87">
        <f>分析係数表!D25</f>
        <v>0.17692734331669441</v>
      </c>
      <c r="W22" s="88">
        <f t="shared" si="8"/>
        <v>1</v>
      </c>
      <c r="X22" s="76">
        <f>分析係数表!E25</f>
        <v>0.17249029395452026</v>
      </c>
      <c r="Y22" s="89">
        <f t="shared" si="9"/>
        <v>1</v>
      </c>
    </row>
    <row r="23" spans="1:25" x14ac:dyDescent="0.2">
      <c r="A23" s="6" t="s">
        <v>11</v>
      </c>
      <c r="B23" s="5" t="s">
        <v>35</v>
      </c>
      <c r="C23" s="90"/>
      <c r="D23" s="76">
        <f>投入係数表!V23</f>
        <v>1.9966722129783693E-2</v>
      </c>
      <c r="E23" s="77">
        <f t="shared" si="0"/>
        <v>1.9966722129783694</v>
      </c>
      <c r="F23" s="76">
        <f>分析係数表!C26</f>
        <v>8.4388185654008518E-3</v>
      </c>
      <c r="G23" s="77">
        <f t="shared" si="1"/>
        <v>1.6849554539901869E-2</v>
      </c>
      <c r="H23" s="77">
        <v>1.8213574224889065E-2</v>
      </c>
      <c r="I23" s="77">
        <f t="shared" si="2"/>
        <v>1.8213574224889065E-2</v>
      </c>
      <c r="J23" s="76">
        <f>分析係数表!G26</f>
        <v>0.2073170731707317</v>
      </c>
      <c r="K23" s="78">
        <f t="shared" si="3"/>
        <v>3.7759849002818795E-3</v>
      </c>
      <c r="L23" s="79"/>
      <c r="M23" s="80"/>
      <c r="N23" s="81">
        <f>分析係数表!H26</f>
        <v>9.7456099696173852E-3</v>
      </c>
      <c r="O23" s="82">
        <f t="shared" si="4"/>
        <v>0.12114672076923705</v>
      </c>
      <c r="P23" s="76">
        <f>分析係数表!C26</f>
        <v>8.4388185654008518E-3</v>
      </c>
      <c r="Q23" s="82">
        <f t="shared" si="5"/>
        <v>1.0223351963648706E-3</v>
      </c>
      <c r="R23" s="83">
        <v>1.0445160822618637E-3</v>
      </c>
      <c r="S23" s="84">
        <f t="shared" si="6"/>
        <v>1.9258090307150928E-2</v>
      </c>
      <c r="T23" s="85">
        <f>分析係数表!F26</f>
        <v>0.34146341463414637</v>
      </c>
      <c r="U23" s="86">
        <f t="shared" si="7"/>
        <v>6.5759332756125128E-3</v>
      </c>
      <c r="V23" s="87">
        <f>分析係数表!D26</f>
        <v>3.6585365853658534E-2</v>
      </c>
      <c r="W23" s="88">
        <f t="shared" si="8"/>
        <v>0</v>
      </c>
      <c r="X23" s="76">
        <f>分析係数表!E26</f>
        <v>2.4390243902439025E-2</v>
      </c>
      <c r="Y23" s="89">
        <f t="shared" si="9"/>
        <v>0</v>
      </c>
    </row>
    <row r="24" spans="1:25" x14ac:dyDescent="0.2">
      <c r="A24" s="6" t="s">
        <v>12</v>
      </c>
      <c r="B24" s="5" t="s">
        <v>365</v>
      </c>
      <c r="C24" s="75">
        <f>最終需要_まとめ!C25</f>
        <v>100</v>
      </c>
      <c r="D24" s="76">
        <f>投入係数表!V24</f>
        <v>2.8286189683860232E-2</v>
      </c>
      <c r="E24" s="77">
        <f t="shared" si="0"/>
        <v>2.828618968386023</v>
      </c>
      <c r="F24" s="76">
        <f>分析係数表!C27</f>
        <v>0.17323420074349438</v>
      </c>
      <c r="G24" s="77">
        <f t="shared" si="1"/>
        <v>0.49001354619624032</v>
      </c>
      <c r="H24" s="77">
        <v>0.49291948598092827</v>
      </c>
      <c r="I24" s="77">
        <f t="shared" si="2"/>
        <v>100.49291948598093</v>
      </c>
      <c r="J24" s="76">
        <f>分析係数表!G27</f>
        <v>0.16805324459234608</v>
      </c>
      <c r="K24" s="78">
        <f t="shared" si="3"/>
        <v>16.888161178176496</v>
      </c>
      <c r="L24" s="79"/>
      <c r="M24" s="80"/>
      <c r="N24" s="81">
        <f>分析係数表!H27</f>
        <v>9.7971059271847166E-3</v>
      </c>
      <c r="O24" s="82">
        <f t="shared" si="4"/>
        <v>0.12178686196220528</v>
      </c>
      <c r="P24" s="76">
        <f>分析係数表!C27</f>
        <v>0.17323420074349438</v>
      </c>
      <c r="Q24" s="82">
        <f t="shared" si="5"/>
        <v>2.1097649693080912E-2</v>
      </c>
      <c r="R24" s="83">
        <v>2.1306526003693885E-2</v>
      </c>
      <c r="S24" s="84">
        <f t="shared" si="6"/>
        <v>100.51422601198463</v>
      </c>
      <c r="T24" s="85">
        <f>分析係数表!F27</f>
        <v>0.31780366056572379</v>
      </c>
      <c r="U24" s="86">
        <f t="shared" si="7"/>
        <v>31.943788965539209</v>
      </c>
      <c r="V24" s="87">
        <f>分析係数表!D27</f>
        <v>2.4958402662229616E-2</v>
      </c>
      <c r="W24" s="88">
        <f t="shared" si="8"/>
        <v>3</v>
      </c>
      <c r="X24" s="76">
        <f>分析係数表!E27</f>
        <v>2.9950083194675542E-2</v>
      </c>
      <c r="Y24" s="89">
        <f t="shared" si="9"/>
        <v>3</v>
      </c>
    </row>
    <row r="25" spans="1:25" x14ac:dyDescent="0.2">
      <c r="A25" s="6" t="s">
        <v>13</v>
      </c>
      <c r="B25" s="5" t="s">
        <v>191</v>
      </c>
      <c r="C25" s="90"/>
      <c r="D25" s="76">
        <f>投入係数表!V25</f>
        <v>0</v>
      </c>
      <c r="E25" s="77">
        <f t="shared" si="0"/>
        <v>0</v>
      </c>
      <c r="F25" s="76">
        <f>分析係数表!C28</f>
        <v>2.7870216306156381E-2</v>
      </c>
      <c r="G25" s="77">
        <f t="shared" si="1"/>
        <v>0</v>
      </c>
      <c r="H25" s="77">
        <v>7.9858992465812713E-4</v>
      </c>
      <c r="I25" s="77">
        <f t="shared" si="2"/>
        <v>7.9858992465812713E-4</v>
      </c>
      <c r="J25" s="76">
        <f>分析係数表!G28</f>
        <v>0.12625250501002003</v>
      </c>
      <c r="K25" s="78">
        <f t="shared" si="3"/>
        <v>1.0082397846385171E-4</v>
      </c>
      <c r="L25" s="79"/>
      <c r="M25" s="80"/>
      <c r="N25" s="81">
        <f>分析係数表!H28</f>
        <v>1.9722951748287761E-2</v>
      </c>
      <c r="O25" s="82">
        <f t="shared" si="4"/>
        <v>0.24517407690683113</v>
      </c>
      <c r="P25" s="76">
        <f>分析係数表!C28</f>
        <v>2.7870216306156381E-2</v>
      </c>
      <c r="Q25" s="82">
        <f t="shared" si="5"/>
        <v>6.8330545560556033E-3</v>
      </c>
      <c r="R25" s="83">
        <v>7.0489867199786367E-3</v>
      </c>
      <c r="S25" s="84">
        <f t="shared" si="6"/>
        <v>7.8475766446367643E-3</v>
      </c>
      <c r="T25" s="85">
        <f>分析係数表!F28</f>
        <v>0.21442885771543085</v>
      </c>
      <c r="U25" s="86">
        <f t="shared" si="7"/>
        <v>1.6827468957437549E-3</v>
      </c>
      <c r="V25" s="87">
        <f>分析係数表!D28</f>
        <v>6.0120240480961923E-3</v>
      </c>
      <c r="W25" s="88">
        <f t="shared" si="8"/>
        <v>0</v>
      </c>
      <c r="X25" s="76">
        <f>分析係数表!E28</f>
        <v>0</v>
      </c>
      <c r="Y25" s="89">
        <f t="shared" si="9"/>
        <v>0</v>
      </c>
    </row>
    <row r="26" spans="1:25" x14ac:dyDescent="0.2">
      <c r="A26" s="6" t="s">
        <v>14</v>
      </c>
      <c r="B26" s="5" t="s">
        <v>50</v>
      </c>
      <c r="C26" s="90"/>
      <c r="D26" s="76">
        <f>投入係数表!V26</f>
        <v>8.3194675540765387E-3</v>
      </c>
      <c r="E26" s="77">
        <f t="shared" si="0"/>
        <v>0.83194675540765384</v>
      </c>
      <c r="F26" s="76">
        <f>分析係数表!C29</f>
        <v>7.0910556003223157E-2</v>
      </c>
      <c r="G26" s="77">
        <f t="shared" si="1"/>
        <v>5.8993806991034237E-2</v>
      </c>
      <c r="H26" s="77">
        <v>6.4430201459481251E-2</v>
      </c>
      <c r="I26" s="77">
        <f t="shared" si="2"/>
        <v>6.4430201459481251E-2</v>
      </c>
      <c r="J26" s="76">
        <f>分析係数表!G29</f>
        <v>0.26315789473684209</v>
      </c>
      <c r="K26" s="78">
        <f t="shared" si="3"/>
        <v>1.6955316173547695E-2</v>
      </c>
      <c r="L26" s="79"/>
      <c r="M26" s="80"/>
      <c r="N26" s="81">
        <f>分析係数表!H29</f>
        <v>9.1405324682012467E-3</v>
      </c>
      <c r="O26" s="82">
        <f t="shared" si="4"/>
        <v>0.11362506175186038</v>
      </c>
      <c r="P26" s="76">
        <f>分析係数表!C29</f>
        <v>7.0910556003223157E-2</v>
      </c>
      <c r="Q26" s="82">
        <f t="shared" si="5"/>
        <v>8.0572163047249856E-3</v>
      </c>
      <c r="R26" s="83">
        <v>9.9945262073167906E-3</v>
      </c>
      <c r="S26" s="84">
        <f t="shared" si="6"/>
        <v>7.4424727666798043E-2</v>
      </c>
      <c r="T26" s="85">
        <f>分析係数表!F29</f>
        <v>0.38157894736842107</v>
      </c>
      <c r="U26" s="86">
        <f t="shared" si="7"/>
        <v>2.8398909241278202E-2</v>
      </c>
      <c r="V26" s="87">
        <f>分析係数表!D29</f>
        <v>0.16666666666666666</v>
      </c>
      <c r="W26" s="88">
        <f t="shared" si="8"/>
        <v>0</v>
      </c>
      <c r="X26" s="76">
        <f>分析係数表!E29</f>
        <v>7.0175438596491224E-2</v>
      </c>
      <c r="Y26" s="89">
        <f t="shared" si="9"/>
        <v>0</v>
      </c>
    </row>
    <row r="27" spans="1:25" x14ac:dyDescent="0.2">
      <c r="A27" s="6" t="s">
        <v>15</v>
      </c>
      <c r="B27" s="5" t="s">
        <v>36</v>
      </c>
      <c r="C27" s="90"/>
      <c r="D27" s="76">
        <f>投入係数表!V27</f>
        <v>3.3277870216306157E-3</v>
      </c>
      <c r="E27" s="77">
        <f t="shared" si="0"/>
        <v>0.33277870216306155</v>
      </c>
      <c r="F27" s="76">
        <f>分析係数表!C30</f>
        <v>1</v>
      </c>
      <c r="G27" s="77">
        <f t="shared" si="1"/>
        <v>0.33277870216306155</v>
      </c>
      <c r="H27" s="77">
        <v>0.3807942394402537</v>
      </c>
      <c r="I27" s="77">
        <f t="shared" si="2"/>
        <v>0.3807942394402537</v>
      </c>
      <c r="J27" s="76">
        <f>分析係数表!G30</f>
        <v>0.34535617673579799</v>
      </c>
      <c r="K27" s="78">
        <f t="shared" si="3"/>
        <v>0.13150964265610204</v>
      </c>
      <c r="L27" s="79"/>
      <c r="M27" s="80"/>
      <c r="N27" s="81">
        <f>分析係数表!H30</f>
        <v>0</v>
      </c>
      <c r="O27" s="82">
        <f t="shared" si="4"/>
        <v>0</v>
      </c>
      <c r="P27" s="76">
        <f>分析係数表!C30</f>
        <v>1</v>
      </c>
      <c r="Q27" s="82">
        <f t="shared" si="5"/>
        <v>0</v>
      </c>
      <c r="R27" s="83">
        <v>4.3547643117977423E-2</v>
      </c>
      <c r="S27" s="84">
        <f t="shared" si="6"/>
        <v>0.42434188255823113</v>
      </c>
      <c r="T27" s="85">
        <f>分析係数表!F30</f>
        <v>0.44183949504057712</v>
      </c>
      <c r="U27" s="86">
        <f t="shared" si="7"/>
        <v>0.18749100311409672</v>
      </c>
      <c r="V27" s="87">
        <f>分析係数表!D30</f>
        <v>0.16290952810339646</v>
      </c>
      <c r="W27" s="88">
        <f t="shared" si="8"/>
        <v>0</v>
      </c>
      <c r="X27" s="76">
        <f>分析係数表!E30</f>
        <v>9.6483318304779075E-2</v>
      </c>
      <c r="Y27" s="89">
        <f t="shared" si="9"/>
        <v>0</v>
      </c>
    </row>
    <row r="28" spans="1:25" x14ac:dyDescent="0.2">
      <c r="A28" s="6" t="s">
        <v>16</v>
      </c>
      <c r="B28" s="5" t="s">
        <v>192</v>
      </c>
      <c r="C28" s="90"/>
      <c r="D28" s="76">
        <f>投入係数表!V28</f>
        <v>4.9916805324459234E-3</v>
      </c>
      <c r="E28" s="77">
        <f t="shared" si="0"/>
        <v>0.49916805324459235</v>
      </c>
      <c r="F28" s="76">
        <f>分析係数表!C31</f>
        <v>0.94798822374877334</v>
      </c>
      <c r="G28" s="77">
        <f t="shared" si="1"/>
        <v>0.47320543614747423</v>
      </c>
      <c r="H28" s="77">
        <v>0.81535869399549077</v>
      </c>
      <c r="I28" s="77">
        <f t="shared" si="2"/>
        <v>0.81535869399549077</v>
      </c>
      <c r="J28" s="76">
        <f>分析係数表!G31</f>
        <v>7.0922795797167662E-2</v>
      </c>
      <c r="K28" s="78">
        <f t="shared" si="3"/>
        <v>5.7827518155687506E-2</v>
      </c>
      <c r="L28" s="79"/>
      <c r="M28" s="80"/>
      <c r="N28" s="81">
        <f>分析係数表!H31</f>
        <v>9.4804057881456308E-2</v>
      </c>
      <c r="O28" s="82">
        <f t="shared" si="4"/>
        <v>1.1784999362545068</v>
      </c>
      <c r="P28" s="76">
        <f>分析係数表!C31</f>
        <v>0.94798822374877334</v>
      </c>
      <c r="Q28" s="82">
        <f t="shared" si="5"/>
        <v>1.1172040612579526</v>
      </c>
      <c r="R28" s="83">
        <v>1.2819901695949263</v>
      </c>
      <c r="S28" s="84">
        <f t="shared" si="6"/>
        <v>2.0973488635904172</v>
      </c>
      <c r="T28" s="85">
        <f>分析係数表!F31</f>
        <v>0.34490634993147556</v>
      </c>
      <c r="U28" s="86">
        <f t="shared" si="7"/>
        <v>0.72338894107389906</v>
      </c>
      <c r="V28" s="87">
        <f>分析係数表!D31</f>
        <v>1.4846962083142987E-3</v>
      </c>
      <c r="W28" s="88">
        <f t="shared" si="8"/>
        <v>0</v>
      </c>
      <c r="X28" s="76">
        <f>分析係数表!E31</f>
        <v>1.2562814070351759E-3</v>
      </c>
      <c r="Y28" s="89">
        <f t="shared" si="9"/>
        <v>0</v>
      </c>
    </row>
    <row r="29" spans="1:25" x14ac:dyDescent="0.2">
      <c r="A29" s="6" t="s">
        <v>17</v>
      </c>
      <c r="B29" s="5" t="s">
        <v>272</v>
      </c>
      <c r="C29" s="90"/>
      <c r="D29" s="76">
        <f>投入係数表!V29</f>
        <v>0</v>
      </c>
      <c r="E29" s="77">
        <f t="shared" si="0"/>
        <v>0</v>
      </c>
      <c r="F29" s="76">
        <f>分析係数表!C32</f>
        <v>0.48216833095577749</v>
      </c>
      <c r="G29" s="77">
        <f t="shared" si="1"/>
        <v>0</v>
      </c>
      <c r="H29" s="77">
        <v>8.2345367920059805E-3</v>
      </c>
      <c r="I29" s="77">
        <f t="shared" si="2"/>
        <v>8.2345367920059805E-3</v>
      </c>
      <c r="J29" s="76">
        <f>分析係数表!G32</f>
        <v>0.14117647058823529</v>
      </c>
      <c r="K29" s="78">
        <f t="shared" si="3"/>
        <v>1.1625228412243736E-3</v>
      </c>
      <c r="L29" s="79"/>
      <c r="M29" s="80"/>
      <c r="N29" s="81">
        <f>分析係数表!H32</f>
        <v>5.9349091096348935E-3</v>
      </c>
      <c r="O29" s="82">
        <f t="shared" si="4"/>
        <v>7.3776272489588221E-2</v>
      </c>
      <c r="P29" s="76">
        <f>分析係数表!C32</f>
        <v>0.48216833095577749</v>
      </c>
      <c r="Q29" s="82">
        <f t="shared" si="5"/>
        <v>3.5572582170443394E-2</v>
      </c>
      <c r="R29" s="83">
        <v>4.2676069332289145E-2</v>
      </c>
      <c r="S29" s="84">
        <f t="shared" si="6"/>
        <v>5.0910606124295127E-2</v>
      </c>
      <c r="T29" s="85">
        <f>分析係数表!F32</f>
        <v>0.4823529411764706</v>
      </c>
      <c r="U29" s="86">
        <f t="shared" si="7"/>
        <v>2.4556880601130589E-2</v>
      </c>
      <c r="V29" s="87">
        <f>分析係数表!D32</f>
        <v>1.4705882352941176E-2</v>
      </c>
      <c r="W29" s="88">
        <f t="shared" si="8"/>
        <v>0</v>
      </c>
      <c r="X29" s="76">
        <f>分析係数表!E32</f>
        <v>2.3529411764705882E-2</v>
      </c>
      <c r="Y29" s="89">
        <f t="shared" si="9"/>
        <v>0</v>
      </c>
    </row>
    <row r="30" spans="1:25" x14ac:dyDescent="0.2">
      <c r="A30" s="6" t="s">
        <v>18</v>
      </c>
      <c r="B30" s="5" t="s">
        <v>273</v>
      </c>
      <c r="C30" s="90"/>
      <c r="D30" s="76">
        <f>投入係数表!V30</f>
        <v>0</v>
      </c>
      <c r="E30" s="77">
        <f t="shared" si="0"/>
        <v>0</v>
      </c>
      <c r="F30" s="76">
        <f>分析係数表!C33</f>
        <v>1</v>
      </c>
      <c r="G30" s="77">
        <f t="shared" si="1"/>
        <v>0</v>
      </c>
      <c r="H30" s="77">
        <v>2.1884445666457353E-2</v>
      </c>
      <c r="I30" s="77">
        <f t="shared" si="2"/>
        <v>2.1884445666457353E-2</v>
      </c>
      <c r="J30" s="76">
        <f>分析係数表!G33</f>
        <v>0.50451467268623029</v>
      </c>
      <c r="K30" s="78">
        <f t="shared" si="3"/>
        <v>1.1041023942332322E-2</v>
      </c>
      <c r="L30" s="79"/>
      <c r="M30" s="80"/>
      <c r="N30" s="81">
        <f>分析係数表!H33</f>
        <v>8.6255728925279361E-4</v>
      </c>
      <c r="O30" s="82">
        <f t="shared" si="4"/>
        <v>1.072236498221781E-2</v>
      </c>
      <c r="P30" s="76">
        <f>分析係数表!C33</f>
        <v>1</v>
      </c>
      <c r="Q30" s="82">
        <f t="shared" si="5"/>
        <v>1.072236498221781E-2</v>
      </c>
      <c r="R30" s="83">
        <v>3.9299933922488164E-2</v>
      </c>
      <c r="S30" s="84">
        <f t="shared" si="6"/>
        <v>6.1184379588945514E-2</v>
      </c>
      <c r="T30" s="85">
        <f>分析係数表!F33</f>
        <v>0.64446952595936791</v>
      </c>
      <c r="U30" s="86">
        <f t="shared" si="7"/>
        <v>3.9431468109805738E-2</v>
      </c>
      <c r="V30" s="87">
        <f>分析係数表!D33</f>
        <v>5.4176072234762979E-2</v>
      </c>
      <c r="W30" s="88">
        <f t="shared" si="8"/>
        <v>0</v>
      </c>
      <c r="X30" s="76">
        <f>分析係数表!E33</f>
        <v>4.5146726862302484E-2</v>
      </c>
      <c r="Y30" s="89">
        <f t="shared" si="9"/>
        <v>0</v>
      </c>
    </row>
    <row r="31" spans="1:25" x14ac:dyDescent="0.2">
      <c r="A31" s="6" t="s">
        <v>19</v>
      </c>
      <c r="B31" s="5" t="s">
        <v>274</v>
      </c>
      <c r="C31" s="90"/>
      <c r="D31" s="76">
        <f>投入係数表!V31</f>
        <v>4.3261231281198007E-2</v>
      </c>
      <c r="E31" s="77">
        <f t="shared" si="0"/>
        <v>4.3261231281198009</v>
      </c>
      <c r="F31" s="76">
        <f>分析係数表!C34</f>
        <v>0.2053323853537149</v>
      </c>
      <c r="G31" s="77">
        <f t="shared" si="1"/>
        <v>0.88829318123071344</v>
      </c>
      <c r="H31" s="77">
        <v>0.98182430733672621</v>
      </c>
      <c r="I31" s="77">
        <f t="shared" si="2"/>
        <v>0.98182430733672621</v>
      </c>
      <c r="J31" s="76">
        <f>分析係数表!G34</f>
        <v>0.42520016856300041</v>
      </c>
      <c r="K31" s="78">
        <f t="shared" si="3"/>
        <v>0.4174718609788271</v>
      </c>
      <c r="L31" s="79"/>
      <c r="M31" s="80"/>
      <c r="N31" s="81">
        <f>分析係数表!H34</f>
        <v>0.14534734023379164</v>
      </c>
      <c r="O31" s="82">
        <f t="shared" si="4"/>
        <v>1.806798517152822</v>
      </c>
      <c r="P31" s="76">
        <f>分析係数表!C34</f>
        <v>0.2053323853537149</v>
      </c>
      <c r="Q31" s="82">
        <f t="shared" si="5"/>
        <v>0.37099424938054393</v>
      </c>
      <c r="R31" s="83">
        <v>0.39420347808204104</v>
      </c>
      <c r="S31" s="84">
        <f t="shared" si="6"/>
        <v>1.3760277854187672</v>
      </c>
      <c r="T31" s="85">
        <f>分析係数表!F34</f>
        <v>0.70143278550358201</v>
      </c>
      <c r="U31" s="86">
        <f t="shared" si="7"/>
        <v>0.96519100245661116</v>
      </c>
      <c r="V31" s="87">
        <f>分析係数表!D34</f>
        <v>0.41908975979772439</v>
      </c>
      <c r="W31" s="88">
        <f t="shared" si="8"/>
        <v>1</v>
      </c>
      <c r="X31" s="76">
        <f>分析係数表!E34</f>
        <v>0.33775811209439527</v>
      </c>
      <c r="Y31" s="89">
        <f t="shared" si="9"/>
        <v>0</v>
      </c>
    </row>
    <row r="32" spans="1:25" x14ac:dyDescent="0.2">
      <c r="A32" s="6" t="s">
        <v>20</v>
      </c>
      <c r="B32" s="5" t="s">
        <v>37</v>
      </c>
      <c r="C32" s="90"/>
      <c r="D32" s="76">
        <f>投入係数表!V32</f>
        <v>4.9916805324459234E-3</v>
      </c>
      <c r="E32" s="77">
        <f t="shared" si="0"/>
        <v>0.49916805324459235</v>
      </c>
      <c r="F32" s="76">
        <f>分析係数表!C35</f>
        <v>4.5295002507103499E-2</v>
      </c>
      <c r="G32" s="77">
        <f t="shared" si="1"/>
        <v>2.2609818223179784E-2</v>
      </c>
      <c r="H32" s="77">
        <v>2.8376902902181419E-2</v>
      </c>
      <c r="I32" s="77">
        <f t="shared" si="2"/>
        <v>2.8376902902181419E-2</v>
      </c>
      <c r="J32" s="76">
        <f>分析係数表!G35</f>
        <v>0.3217993079584775</v>
      </c>
      <c r="K32" s="78">
        <f t="shared" si="3"/>
        <v>9.131667715926892E-3</v>
      </c>
      <c r="L32" s="79"/>
      <c r="M32" s="80"/>
      <c r="N32" s="81">
        <f>分析係数表!H35</f>
        <v>5.6027601833256092E-2</v>
      </c>
      <c r="O32" s="82">
        <f t="shared" si="4"/>
        <v>0.69647361794943152</v>
      </c>
      <c r="P32" s="76">
        <f>分析係数表!C35</f>
        <v>4.5295002507103499E-2</v>
      </c>
      <c r="Q32" s="82">
        <f t="shared" si="5"/>
        <v>3.1546774271150949E-2</v>
      </c>
      <c r="R32" s="83">
        <v>4.0414625545839203E-2</v>
      </c>
      <c r="S32" s="84">
        <f t="shared" si="6"/>
        <v>6.8791528448020625E-2</v>
      </c>
      <c r="T32" s="85">
        <f>分析係数表!F35</f>
        <v>0.66089965397923878</v>
      </c>
      <c r="U32" s="86">
        <f t="shared" si="7"/>
        <v>4.5464297347999789E-2</v>
      </c>
      <c r="V32" s="87">
        <f>分析係数表!D35</f>
        <v>0.27335640138408307</v>
      </c>
      <c r="W32" s="88">
        <f t="shared" si="8"/>
        <v>0</v>
      </c>
      <c r="X32" s="76">
        <f>分析係数表!E35</f>
        <v>0.23875432525951557</v>
      </c>
      <c r="Y32" s="89">
        <f t="shared" si="9"/>
        <v>0</v>
      </c>
    </row>
    <row r="33" spans="1:25" x14ac:dyDescent="0.2">
      <c r="A33" s="6" t="s">
        <v>21</v>
      </c>
      <c r="B33" s="5" t="s">
        <v>38</v>
      </c>
      <c r="C33" s="90"/>
      <c r="D33" s="76">
        <f>投入係数表!V33</f>
        <v>3.3277870216306157E-3</v>
      </c>
      <c r="E33" s="77">
        <f t="shared" si="0"/>
        <v>0.33277870216306155</v>
      </c>
      <c r="F33" s="76">
        <f>分析係数表!C36</f>
        <v>0.81690507152145642</v>
      </c>
      <c r="G33" s="77">
        <f t="shared" si="1"/>
        <v>0.27184860949133322</v>
      </c>
      <c r="H33" s="77">
        <v>0.31694291105842998</v>
      </c>
      <c r="I33" s="77">
        <f t="shared" si="2"/>
        <v>0.31694291105842998</v>
      </c>
      <c r="J33" s="76">
        <f>分析係数表!G36</f>
        <v>2.4669743752984245E-3</v>
      </c>
      <c r="K33" s="78">
        <f t="shared" si="3"/>
        <v>7.8189004001363437E-4</v>
      </c>
      <c r="L33" s="79"/>
      <c r="M33" s="80"/>
      <c r="N33" s="81">
        <f>分析係数表!H36</f>
        <v>0.1886168185797415</v>
      </c>
      <c r="O33" s="82">
        <f t="shared" si="4"/>
        <v>2.3446771545443754</v>
      </c>
      <c r="P33" s="76">
        <f>分析係数表!C36</f>
        <v>0.81690507152145642</v>
      </c>
      <c r="Q33" s="82">
        <f t="shared" si="5"/>
        <v>1.9153786586277979</v>
      </c>
      <c r="R33" s="83">
        <v>1.9567819423983404</v>
      </c>
      <c r="S33" s="84">
        <f t="shared" si="6"/>
        <v>2.2737248534567702</v>
      </c>
      <c r="T33" s="85">
        <f>分析係数表!F36</f>
        <v>0.90092312589527301</v>
      </c>
      <c r="U33" s="86">
        <f t="shared" si="7"/>
        <v>2.0484513024020452</v>
      </c>
      <c r="V33" s="87">
        <f>分析係数表!D36</f>
        <v>6.6051249403151361E-3</v>
      </c>
      <c r="W33" s="88">
        <f t="shared" si="8"/>
        <v>0</v>
      </c>
      <c r="X33" s="76">
        <f>分析係数表!E36</f>
        <v>5.0931083877128764E-3</v>
      </c>
      <c r="Y33" s="89">
        <f t="shared" si="9"/>
        <v>0</v>
      </c>
    </row>
    <row r="34" spans="1:25" x14ac:dyDescent="0.2">
      <c r="A34" s="6" t="s">
        <v>22</v>
      </c>
      <c r="B34" s="5" t="s">
        <v>377</v>
      </c>
      <c r="C34" s="90"/>
      <c r="D34" s="76">
        <f>投入係数表!V34</f>
        <v>1.8302828618968387E-2</v>
      </c>
      <c r="E34" s="77">
        <f t="shared" si="0"/>
        <v>1.8302828618968388</v>
      </c>
      <c r="F34" s="76">
        <f>分析係数表!C37</f>
        <v>0.29905561385099688</v>
      </c>
      <c r="G34" s="77">
        <f t="shared" si="1"/>
        <v>0.54735636478551841</v>
      </c>
      <c r="H34" s="77">
        <v>0.62501233431544778</v>
      </c>
      <c r="I34" s="77">
        <f t="shared" si="2"/>
        <v>0.62501233431544778</v>
      </c>
      <c r="J34" s="76">
        <f>分析係数表!G37</f>
        <v>0.52083333333333337</v>
      </c>
      <c r="K34" s="78">
        <f t="shared" si="3"/>
        <v>0.32552725745596239</v>
      </c>
      <c r="L34" s="79"/>
      <c r="M34" s="80"/>
      <c r="N34" s="81">
        <f>分析係数表!H37</f>
        <v>4.2677274833925534E-2</v>
      </c>
      <c r="O34" s="82">
        <f t="shared" si="4"/>
        <v>0.53051701367241844</v>
      </c>
      <c r="P34" s="76">
        <f>分析係数表!C37</f>
        <v>0.29905561385099688</v>
      </c>
      <c r="Q34" s="82">
        <f t="shared" si="5"/>
        <v>0.15865409118220281</v>
      </c>
      <c r="R34" s="83">
        <v>0.18628030323521511</v>
      </c>
      <c r="S34" s="84">
        <f t="shared" si="6"/>
        <v>0.81129263755066283</v>
      </c>
      <c r="T34" s="85">
        <f>分析係数表!F37</f>
        <v>0.73171768707482998</v>
      </c>
      <c r="U34" s="86">
        <f t="shared" si="7"/>
        <v>0.59363717228940938</v>
      </c>
      <c r="V34" s="87">
        <f>分析係数表!D37</f>
        <v>0.14753401360544219</v>
      </c>
      <c r="W34" s="88">
        <f t="shared" si="8"/>
        <v>0</v>
      </c>
      <c r="X34" s="76">
        <f>分析係数表!E37</f>
        <v>0.141156462585034</v>
      </c>
      <c r="Y34" s="89">
        <f t="shared" si="9"/>
        <v>0</v>
      </c>
    </row>
    <row r="35" spans="1:25" x14ac:dyDescent="0.2">
      <c r="A35" s="6" t="s">
        <v>23</v>
      </c>
      <c r="B35" s="5" t="s">
        <v>193</v>
      </c>
      <c r="C35" s="90"/>
      <c r="D35" s="76">
        <f>投入係数表!V35</f>
        <v>2.1630615640599003E-2</v>
      </c>
      <c r="E35" s="77">
        <f t="shared" si="0"/>
        <v>2.1630615640599005</v>
      </c>
      <c r="F35" s="76">
        <f>分析係数表!C38</f>
        <v>4.4463264874020636E-3</v>
      </c>
      <c r="G35" s="77">
        <f t="shared" si="1"/>
        <v>9.6176779261608718E-3</v>
      </c>
      <c r="H35" s="77">
        <v>1.0222546597068161E-2</v>
      </c>
      <c r="I35" s="77">
        <f t="shared" si="2"/>
        <v>1.0222546597068161E-2</v>
      </c>
      <c r="J35" s="76">
        <f>分析係数表!G38</f>
        <v>0.34146341463414637</v>
      </c>
      <c r="K35" s="78">
        <f t="shared" si="3"/>
        <v>3.4906256672915677E-3</v>
      </c>
      <c r="L35" s="79"/>
      <c r="M35" s="80"/>
      <c r="N35" s="81">
        <f>分析係数表!H38</f>
        <v>3.8918069931510375E-2</v>
      </c>
      <c r="O35" s="82">
        <f t="shared" si="4"/>
        <v>0.48378670658573791</v>
      </c>
      <c r="P35" s="76">
        <f>分析係数表!C38</f>
        <v>4.4463264874020636E-3</v>
      </c>
      <c r="Q35" s="82">
        <f t="shared" si="5"/>
        <v>2.1510736477451768E-3</v>
      </c>
      <c r="R35" s="83">
        <v>2.4094673512834921E-3</v>
      </c>
      <c r="S35" s="84">
        <f t="shared" si="6"/>
        <v>1.2632013948351653E-2</v>
      </c>
      <c r="T35" s="85">
        <f>分析係数表!F38</f>
        <v>0.56097560975609762</v>
      </c>
      <c r="U35" s="86">
        <f t="shared" si="7"/>
        <v>7.0862517271240988E-3</v>
      </c>
      <c r="V35" s="87">
        <f>分析係数表!D38</f>
        <v>0.87804878048780488</v>
      </c>
      <c r="W35" s="88">
        <f t="shared" si="8"/>
        <v>0</v>
      </c>
      <c r="X35" s="76">
        <f>分析係数表!E38</f>
        <v>0.68292682926829273</v>
      </c>
      <c r="Y35" s="89">
        <f t="shared" si="9"/>
        <v>0</v>
      </c>
    </row>
    <row r="36" spans="1:25" x14ac:dyDescent="0.2">
      <c r="A36" s="6" t="s">
        <v>24</v>
      </c>
      <c r="B36" s="5" t="s">
        <v>39</v>
      </c>
      <c r="C36" s="90"/>
      <c r="D36" s="76">
        <f>投入係数表!V36</f>
        <v>0</v>
      </c>
      <c r="E36" s="77">
        <f t="shared" si="0"/>
        <v>0</v>
      </c>
      <c r="F36" s="76">
        <f>分析係数表!C39</f>
        <v>1</v>
      </c>
      <c r="G36" s="77">
        <f t="shared" si="1"/>
        <v>0</v>
      </c>
      <c r="H36" s="77">
        <v>4.0012363094279399E-3</v>
      </c>
      <c r="I36" s="77">
        <f t="shared" si="2"/>
        <v>4.0012363094279399E-3</v>
      </c>
      <c r="J36" s="76">
        <f>分析係数表!G39</f>
        <v>0.35427190863167141</v>
      </c>
      <c r="K36" s="78">
        <f t="shared" si="3"/>
        <v>1.4175256242273811E-3</v>
      </c>
      <c r="L36" s="79"/>
      <c r="M36" s="80"/>
      <c r="N36" s="81">
        <f>分析係数表!H39</f>
        <v>3.437355167619342E-3</v>
      </c>
      <c r="O36" s="82">
        <f t="shared" si="4"/>
        <v>4.2729424630629183E-2</v>
      </c>
      <c r="P36" s="76">
        <f>分析係数表!C39</f>
        <v>1</v>
      </c>
      <c r="Q36" s="82">
        <f t="shared" si="5"/>
        <v>4.2729424630629183E-2</v>
      </c>
      <c r="R36" s="83">
        <v>4.5621881250662862E-2</v>
      </c>
      <c r="S36" s="84">
        <f t="shared" si="6"/>
        <v>4.9623117560090801E-2</v>
      </c>
      <c r="T36" s="85">
        <f>分析係数表!F39</f>
        <v>0.7050296507797057</v>
      </c>
      <c r="U36" s="86">
        <f t="shared" si="7"/>
        <v>3.4985769243991098E-2</v>
      </c>
      <c r="V36" s="87">
        <f>分析係数表!D39</f>
        <v>5.7324840764331211E-2</v>
      </c>
      <c r="W36" s="88">
        <f t="shared" si="8"/>
        <v>0</v>
      </c>
      <c r="X36" s="76">
        <f>分析係数表!E39</f>
        <v>7.26993191302438E-2</v>
      </c>
      <c r="Y36" s="89">
        <f t="shared" si="9"/>
        <v>0</v>
      </c>
    </row>
    <row r="37" spans="1:25" x14ac:dyDescent="0.2">
      <c r="A37" s="6" t="s">
        <v>25</v>
      </c>
      <c r="B37" s="5" t="s">
        <v>40</v>
      </c>
      <c r="C37" s="90"/>
      <c r="D37" s="76">
        <f>投入係数表!V37</f>
        <v>0</v>
      </c>
      <c r="E37" s="77">
        <f t="shared" si="0"/>
        <v>0</v>
      </c>
      <c r="F37" s="76">
        <f>分析係数表!C40</f>
        <v>0.83920615633859863</v>
      </c>
      <c r="G37" s="77">
        <f t="shared" si="1"/>
        <v>0</v>
      </c>
      <c r="H37" s="77">
        <v>6.2791805224450921E-3</v>
      </c>
      <c r="I37" s="77">
        <f t="shared" si="2"/>
        <v>6.2791805224450921E-3</v>
      </c>
      <c r="J37" s="76">
        <f>分析係数表!G40</f>
        <v>0.51760656605771782</v>
      </c>
      <c r="K37" s="78">
        <f t="shared" si="3"/>
        <v>3.2501450678793105E-3</v>
      </c>
      <c r="L37" s="79"/>
      <c r="M37" s="80"/>
      <c r="N37" s="81">
        <f>分析係数表!H40</f>
        <v>3.2622689118904168E-2</v>
      </c>
      <c r="O37" s="82">
        <f t="shared" si="4"/>
        <v>0.40552944574537214</v>
      </c>
      <c r="P37" s="76">
        <f>分析係数表!C40</f>
        <v>0.83920615633859863</v>
      </c>
      <c r="Q37" s="82">
        <f t="shared" si="5"/>
        <v>0.340322807446096</v>
      </c>
      <c r="R37" s="83">
        <v>0.3405041866113741</v>
      </c>
      <c r="S37" s="84">
        <f t="shared" si="6"/>
        <v>0.34678336713381919</v>
      </c>
      <c r="T37" s="85">
        <f>分析係数表!F40</f>
        <v>0.71604447974583008</v>
      </c>
      <c r="U37" s="86">
        <f t="shared" si="7"/>
        <v>0.24831231570384274</v>
      </c>
      <c r="V37" s="87">
        <f>分析係数表!D40</f>
        <v>0.10193275086047128</v>
      </c>
      <c r="W37" s="88">
        <f t="shared" si="8"/>
        <v>0</v>
      </c>
      <c r="X37" s="76">
        <f>分析係数表!E40</f>
        <v>6.4469155414350013E-2</v>
      </c>
      <c r="Y37" s="89">
        <f t="shared" si="9"/>
        <v>0</v>
      </c>
    </row>
    <row r="38" spans="1:25" x14ac:dyDescent="0.2">
      <c r="A38" s="6" t="s">
        <v>26</v>
      </c>
      <c r="B38" s="5" t="s">
        <v>276</v>
      </c>
      <c r="C38" s="90"/>
      <c r="D38" s="76">
        <f>投入係数表!V38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0.5785276031450356</v>
      </c>
      <c r="P38" s="76">
        <f>分析係数表!C41</f>
        <v>0.78804261408809029</v>
      </c>
      <c r="Q38" s="82">
        <f t="shared" si="5"/>
        <v>0.45590440470453114</v>
      </c>
      <c r="R38" s="83">
        <v>0.46351847454242445</v>
      </c>
      <c r="S38" s="84">
        <f t="shared" si="6"/>
        <v>0.46351847454242445</v>
      </c>
      <c r="T38" s="85">
        <f>分析係数表!F41</f>
        <v>0.55067630164906434</v>
      </c>
      <c r="U38" s="86">
        <f t="shared" si="7"/>
        <v>0.25524863930703828</v>
      </c>
      <c r="V38" s="87">
        <f>分析係数表!D41</f>
        <v>0.13461182138224939</v>
      </c>
      <c r="W38" s="88">
        <f t="shared" si="8"/>
        <v>0</v>
      </c>
      <c r="X38" s="76">
        <f>分析係数表!E41</f>
        <v>0.12840466926070038</v>
      </c>
      <c r="Y38" s="89">
        <f t="shared" si="9"/>
        <v>0</v>
      </c>
    </row>
    <row r="39" spans="1:25" x14ac:dyDescent="0.2">
      <c r="A39" s="6" t="s">
        <v>51</v>
      </c>
      <c r="B39" s="5" t="s">
        <v>367</v>
      </c>
      <c r="C39" s="90"/>
      <c r="D39" s="76">
        <f>投入係数表!V39</f>
        <v>0</v>
      </c>
      <c r="E39" s="77">
        <f>$C$24*D39</f>
        <v>0</v>
      </c>
      <c r="F39" s="76">
        <f>分析係数表!C42</f>
        <v>0</v>
      </c>
      <c r="G39" s="77">
        <f>E39*F39</f>
        <v>0</v>
      </c>
      <c r="H39" s="77">
        <v>0</v>
      </c>
      <c r="I39" s="77">
        <f>C39+H39</f>
        <v>0</v>
      </c>
      <c r="J39" s="76">
        <f>分析係数表!G42</f>
        <v>0</v>
      </c>
      <c r="K39" s="78">
        <f t="shared" si="3"/>
        <v>0</v>
      </c>
      <c r="L39" s="79"/>
      <c r="M39" s="80"/>
      <c r="N39" s="81">
        <f>分析係数表!H42</f>
        <v>1.0968638961841495E-2</v>
      </c>
      <c r="O39" s="82">
        <f t="shared" si="4"/>
        <v>0.13635007410223243</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投入係数表!V40</f>
        <v>3.4941763727121461E-2</v>
      </c>
      <c r="E40" s="77">
        <f>$C$24*D40</f>
        <v>3.494176372712146</v>
      </c>
      <c r="F40" s="76">
        <f>分析係数表!C43</f>
        <v>0.20173745173745172</v>
      </c>
      <c r="G40" s="77">
        <f>E40*F40</f>
        <v>0.70490623735216063</v>
      </c>
      <c r="H40" s="77">
        <v>0.84313170337302823</v>
      </c>
      <c r="I40" s="77">
        <f>C40+H40</f>
        <v>0.84313170337302823</v>
      </c>
      <c r="J40" s="76">
        <f>分析係数表!G43</f>
        <v>0.40060929169840059</v>
      </c>
      <c r="K40" s="78">
        <f t="shared" si="3"/>
        <v>0.33776639449673485</v>
      </c>
      <c r="L40" s="79"/>
      <c r="M40" s="80"/>
      <c r="N40" s="81">
        <f>分析係数表!H43</f>
        <v>3.0614346773778257E-2</v>
      </c>
      <c r="O40" s="82">
        <f t="shared" si="4"/>
        <v>0.38056393921961124</v>
      </c>
      <c r="P40" s="76">
        <f>分析係数表!C43</f>
        <v>0.20173745173745172</v>
      </c>
      <c r="Q40" s="82">
        <f>O40*P40</f>
        <v>7.6773999321330832E-2</v>
      </c>
      <c r="R40" s="83">
        <v>0.12424206209419988</v>
      </c>
      <c r="S40" s="84">
        <f>I40+R40</f>
        <v>0.96737376546722809</v>
      </c>
      <c r="T40" s="85">
        <f>分析係数表!F43</f>
        <v>0.64280274181264285</v>
      </c>
      <c r="U40" s="86">
        <f>S40*T40</f>
        <v>0.62183050879995472</v>
      </c>
      <c r="V40" s="87">
        <f>分析係数表!D43</f>
        <v>0.46991622239146991</v>
      </c>
      <c r="W40" s="88">
        <f>ROUND(S40*V40,0)</f>
        <v>0</v>
      </c>
      <c r="X40" s="76">
        <f>分析係数表!E43</f>
        <v>0.30083777608530082</v>
      </c>
      <c r="Y40" s="89">
        <f>ROUND(S40*X40,0)</f>
        <v>0</v>
      </c>
    </row>
    <row r="41" spans="1:25" x14ac:dyDescent="0.2">
      <c r="A41" s="6" t="s">
        <v>340</v>
      </c>
      <c r="B41" s="5" t="s">
        <v>42</v>
      </c>
      <c r="C41" s="90"/>
      <c r="D41" s="76">
        <f>投入係数表!V41</f>
        <v>0</v>
      </c>
      <c r="E41" s="77">
        <f>$C$24*D41</f>
        <v>0</v>
      </c>
      <c r="F41" s="76">
        <f>分析係数表!C44</f>
        <v>0.27638971906754328</v>
      </c>
      <c r="G41" s="77">
        <f>E41*F41</f>
        <v>0</v>
      </c>
      <c r="H41" s="77">
        <v>5.8488615803718648E-4</v>
      </c>
      <c r="I41" s="77">
        <f>C41+H41</f>
        <v>5.8488615803718648E-4</v>
      </c>
      <c r="J41" s="76">
        <f>分析係数表!G44</f>
        <v>0.27192982456140352</v>
      </c>
      <c r="K41" s="78">
        <f t="shared" si="3"/>
        <v>1.5904799034344546E-4</v>
      </c>
      <c r="L41" s="79"/>
      <c r="M41" s="80"/>
      <c r="N41" s="81">
        <f>分析係数表!H44</f>
        <v>9.8074051186981828E-2</v>
      </c>
      <c r="O41" s="82">
        <f t="shared" si="4"/>
        <v>1.2191489020079893</v>
      </c>
      <c r="P41" s="76">
        <f>分析係数表!C44</f>
        <v>0.27638971906754328</v>
      </c>
      <c r="Q41" s="82">
        <f>O41*P41</f>
        <v>0.33696022252749203</v>
      </c>
      <c r="R41" s="83">
        <v>0.34065810162896187</v>
      </c>
      <c r="S41" s="84">
        <f>I41+R41</f>
        <v>0.34124298778699907</v>
      </c>
      <c r="T41" s="85">
        <f>分析係数表!F44</f>
        <v>0.48268106162843005</v>
      </c>
      <c r="U41" s="86">
        <f>S41*T41</f>
        <v>0.16471152761828611</v>
      </c>
      <c r="V41" s="87">
        <f>分析係数表!D44</f>
        <v>0.23571749887539362</v>
      </c>
      <c r="W41" s="88">
        <f>ROUND(S41*V41,0)</f>
        <v>0</v>
      </c>
      <c r="X41" s="76">
        <f>分析係数表!E44</f>
        <v>0.16711650922177237</v>
      </c>
      <c r="Y41" s="89">
        <f>ROUND(S41*X41,0)</f>
        <v>0</v>
      </c>
    </row>
    <row r="42" spans="1:25" x14ac:dyDescent="0.2">
      <c r="A42" s="6" t="s">
        <v>341</v>
      </c>
      <c r="B42" s="5" t="s">
        <v>278</v>
      </c>
      <c r="C42" s="90"/>
      <c r="D42" s="76">
        <f>投入係数表!V42</f>
        <v>0</v>
      </c>
      <c r="E42" s="77">
        <f>$C$24*D42</f>
        <v>0</v>
      </c>
      <c r="F42" s="76">
        <f>分析係数表!C45</f>
        <v>1</v>
      </c>
      <c r="G42" s="77">
        <f>E42*F42</f>
        <v>0</v>
      </c>
      <c r="H42" s="77">
        <v>6.3275107617923607E-3</v>
      </c>
      <c r="I42" s="77">
        <f>C42+H42</f>
        <v>6.3275107617923607E-3</v>
      </c>
      <c r="J42" s="76">
        <f>分析係数表!G45</f>
        <v>0</v>
      </c>
      <c r="K42" s="78">
        <f t="shared" si="3"/>
        <v>0</v>
      </c>
      <c r="L42" s="79"/>
      <c r="M42" s="80"/>
      <c r="N42" s="81">
        <f>分析係数表!H45</f>
        <v>0</v>
      </c>
      <c r="O42" s="82">
        <f t="shared" si="4"/>
        <v>0</v>
      </c>
      <c r="P42" s="76">
        <f>分析係数表!C45</f>
        <v>1</v>
      </c>
      <c r="Q42" s="82">
        <f>O42*P42</f>
        <v>0</v>
      </c>
      <c r="R42" s="83">
        <v>2.2213289886327454E-3</v>
      </c>
      <c r="S42" s="84">
        <f>I42+R42</f>
        <v>8.5488397504251065E-3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投入係数表!V43</f>
        <v>3.3277870216306157E-3</v>
      </c>
      <c r="E43" s="77">
        <f>$C$24*D43</f>
        <v>0.33277870216306155</v>
      </c>
      <c r="F43" s="76">
        <f>分析係数表!C46</f>
        <v>5.367793240556662E-2</v>
      </c>
      <c r="G43" s="77">
        <f>E43*F43</f>
        <v>1.7862872680721002E-2</v>
      </c>
      <c r="H43" s="77">
        <v>2.0577786734200833E-2</v>
      </c>
      <c r="I43" s="77">
        <f>C43+H43</f>
        <v>2.0577786734200833E-2</v>
      </c>
      <c r="J43" s="76">
        <f>分析係数表!G46</f>
        <v>9.2592592592592587E-3</v>
      </c>
      <c r="K43" s="78">
        <f t="shared" si="3"/>
        <v>1.9053506235371139E-4</v>
      </c>
      <c r="L43" s="79"/>
      <c r="M43" s="80"/>
      <c r="N43" s="81">
        <f>分析係数表!H46</f>
        <v>2.0456769143622225E-2</v>
      </c>
      <c r="O43" s="82">
        <f t="shared" si="4"/>
        <v>0.25429608890662836</v>
      </c>
      <c r="P43" s="76">
        <f>分析係数表!C46</f>
        <v>5.367793240556662E-2</v>
      </c>
      <c r="Q43" s="82">
        <f>O43*P43</f>
        <v>1.3650088271329956E-2</v>
      </c>
      <c r="R43" s="83">
        <v>1.4875491188744653E-2</v>
      </c>
      <c r="S43" s="84">
        <f>I43+R43</f>
        <v>3.5453277922945489E-2</v>
      </c>
      <c r="T43" s="85">
        <f>分析係数表!F46</f>
        <v>0.30555555555555558</v>
      </c>
      <c r="U43" s="86">
        <f>S43*T43</f>
        <v>1.0832946032011122E-2</v>
      </c>
      <c r="V43" s="87">
        <f>分析係数表!D46</f>
        <v>2.7777777777777776E-2</v>
      </c>
      <c r="W43" s="88">
        <f>ROUND(S43*V43,0)</f>
        <v>0</v>
      </c>
      <c r="X43" s="76">
        <f>分析係数表!E46</f>
        <v>8.3333333333333329E-2</v>
      </c>
      <c r="Y43" s="89">
        <f>ROUND(S43*X43,0)</f>
        <v>0</v>
      </c>
    </row>
    <row r="44" spans="1:25" x14ac:dyDescent="0.2">
      <c r="A44" s="3">
        <v>37</v>
      </c>
      <c r="B44" s="14" t="s">
        <v>150</v>
      </c>
      <c r="C44" s="197">
        <f>SUM(C5:C43)</f>
        <v>100</v>
      </c>
      <c r="D44" s="92">
        <f>投入係数表!V44</f>
        <v>0.66389351081530779</v>
      </c>
      <c r="E44" s="91">
        <f>SUM(E5:E43)</f>
        <v>66.389351081530805</v>
      </c>
      <c r="F44" s="92">
        <f>分析係数表!C47</f>
        <v>0.43100924499229587</v>
      </c>
      <c r="G44" s="91">
        <f>SUM(G5:G43)</f>
        <v>11.214582928441914</v>
      </c>
      <c r="H44" s="91">
        <f>SUM(H5:H43)</f>
        <v>12.658047694682224</v>
      </c>
      <c r="I44" s="91">
        <f>SUM(I5:I43)</f>
        <v>112.65804769468222</v>
      </c>
      <c r="J44" s="92">
        <f>分析係数表!G47</f>
        <v>0.27411589384994556</v>
      </c>
      <c r="K44" s="93">
        <f>SUM(K5:K43)</f>
        <v>19.825999722886777</v>
      </c>
      <c r="L44" s="94">
        <f>最終需要_まとめ!$L$33</f>
        <v>0.627</v>
      </c>
      <c r="M44" s="91">
        <f>K44*L44</f>
        <v>12.430901826250009</v>
      </c>
      <c r="N44" s="95">
        <f>分析係数表!H47</f>
        <v>1</v>
      </c>
      <c r="O44" s="96">
        <f>SUM(O5:O43)</f>
        <v>12.430901826250008</v>
      </c>
      <c r="P44" s="92">
        <f>分析係数表!C47</f>
        <v>0.43100924499229587</v>
      </c>
      <c r="Q44" s="96">
        <f>SUM(Q5:Q43)</f>
        <v>4.9997196113805593</v>
      </c>
      <c r="R44" s="91">
        <f>SUM(R7:R43)</f>
        <v>5.3806590964657603</v>
      </c>
      <c r="S44" s="97">
        <f>SUM(S5:S43)</f>
        <v>118.08539002252184</v>
      </c>
      <c r="T44" s="98">
        <f>分析係数表!F47</f>
        <v>0.60561987734280964</v>
      </c>
      <c r="U44" s="99">
        <f>SUM(U5:U43)</f>
        <v>40.83997626121549</v>
      </c>
      <c r="V44" s="100">
        <f>分析係数表!D47</f>
        <v>0.12179744368659369</v>
      </c>
      <c r="W44" s="101">
        <f>SUM(W5:W43)</f>
        <v>5</v>
      </c>
      <c r="X44" s="92">
        <f>分析係数表!E47</f>
        <v>9.5847423625838257E-2</v>
      </c>
      <c r="Y44" s="102">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206</v>
      </c>
      <c r="S2" s="3" t="s">
        <v>152</v>
      </c>
      <c r="U2" s="64" t="s">
        <v>209</v>
      </c>
      <c r="W2" s="3" t="s">
        <v>130</v>
      </c>
      <c r="Y2" s="3" t="s">
        <v>153</v>
      </c>
    </row>
    <row r="3" spans="1:25" ht="44" x14ac:dyDescent="0.2">
      <c r="B3" s="65"/>
      <c r="C3" s="66" t="s">
        <v>227</v>
      </c>
      <c r="D3" s="66" t="s">
        <v>236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投入係数表!W5</f>
        <v>0</v>
      </c>
      <c r="E5" s="77">
        <f t="shared" ref="E5:E38" si="0">$C$25*D5</f>
        <v>0</v>
      </c>
      <c r="F5" s="76">
        <f>分析係数表!C8</f>
        <v>0.30496453900709219</v>
      </c>
      <c r="G5" s="77">
        <f t="shared" ref="G5:G38" si="1">E5*F5</f>
        <v>0</v>
      </c>
      <c r="H5" s="77">
        <f t="array" ref="H5:H43">MMULT(逆行列係数!C5:AO43,'21'!G5:G43)</f>
        <v>7.6618476230613921E-5</v>
      </c>
      <c r="I5" s="77">
        <f t="shared" ref="I5:I38" si="2">C5+H5</f>
        <v>7.6618476230613921E-5</v>
      </c>
      <c r="J5" s="76">
        <f>分析係数表!G8</f>
        <v>0.12049861495844875</v>
      </c>
      <c r="K5" s="78">
        <f t="shared" ref="K5:K38" si="3">I5*J5</f>
        <v>9.2324202660158043E-6</v>
      </c>
      <c r="L5" s="79" t="s">
        <v>183</v>
      </c>
      <c r="M5" s="80" t="s">
        <v>183</v>
      </c>
      <c r="N5" s="81">
        <f>分析係数表!H8</f>
        <v>1.0415057417992687E-2</v>
      </c>
      <c r="O5" s="82">
        <f t="shared" ref="O5:O43" si="4">$M$44*N5</f>
        <v>9.19257770908114E-2</v>
      </c>
      <c r="P5" s="76">
        <f>分析係数表!C8</f>
        <v>0.30496453900709219</v>
      </c>
      <c r="Q5" s="82">
        <f t="shared" ref="Q5:Q38" si="5">O5*P5</f>
        <v>2.8034102233368014E-2</v>
      </c>
      <c r="R5" s="83">
        <f t="array" ref="R5:R43">MMULT(逆行列係数!C5:AO43,'21'!Q5:Q43)</f>
        <v>3.1469398032507083E-2</v>
      </c>
      <c r="S5" s="84">
        <f t="shared" ref="S5:S38" si="6">I5+R5</f>
        <v>3.1546016508737694E-2</v>
      </c>
      <c r="T5" s="85">
        <f>分析係数表!F8</f>
        <v>0.45429362880886426</v>
      </c>
      <c r="U5" s="86">
        <f t="shared" ref="U5:U38" si="7">S5*T5</f>
        <v>1.4331154314218785E-2</v>
      </c>
      <c r="V5" s="87">
        <f>分析係数表!D8</f>
        <v>0.67451523545706371</v>
      </c>
      <c r="W5" s="167">
        <f t="shared" ref="W5:W38" si="8">ROUND(S5*V5,0)</f>
        <v>0</v>
      </c>
      <c r="X5" s="76">
        <f>分析係数表!E8</f>
        <v>0.3476454293628809</v>
      </c>
      <c r="Y5" s="166">
        <f t="shared" ref="Y5:Y38" si="9">ROUND(S5*X5,0)</f>
        <v>0</v>
      </c>
    </row>
    <row r="6" spans="1:25" x14ac:dyDescent="0.2">
      <c r="A6" s="6" t="s">
        <v>219</v>
      </c>
      <c r="B6" s="5" t="s">
        <v>265</v>
      </c>
      <c r="C6" s="90"/>
      <c r="D6" s="76">
        <f>投入係数表!W6</f>
        <v>0</v>
      </c>
      <c r="E6" s="77">
        <f t="shared" si="0"/>
        <v>0</v>
      </c>
      <c r="F6" s="76">
        <f>分析係数表!C9</f>
        <v>0.30769230769230771</v>
      </c>
      <c r="G6" s="77">
        <f t="shared" si="1"/>
        <v>0</v>
      </c>
      <c r="H6" s="77">
        <v>2.2604442397706178E-5</v>
      </c>
      <c r="I6" s="77">
        <f t="shared" si="2"/>
        <v>2.2604442397706178E-5</v>
      </c>
      <c r="J6" s="76">
        <f>分析係数表!G9</f>
        <v>0.27272727272727271</v>
      </c>
      <c r="K6" s="78">
        <f t="shared" si="3"/>
        <v>6.1648479266471393E-6</v>
      </c>
      <c r="L6" s="79"/>
      <c r="M6" s="80"/>
      <c r="N6" s="81">
        <f>分析係数表!H9</f>
        <v>5.5358154384880782E-4</v>
      </c>
      <c r="O6" s="82">
        <f t="shared" si="4"/>
        <v>4.8860425400554883E-3</v>
      </c>
      <c r="P6" s="76">
        <f>分析係数表!C9</f>
        <v>0.30769230769230771</v>
      </c>
      <c r="Q6" s="82">
        <f t="shared" si="5"/>
        <v>1.5033977046324581E-3</v>
      </c>
      <c r="R6" s="83">
        <v>1.6768147972852487E-3</v>
      </c>
      <c r="S6" s="84">
        <f t="shared" si="6"/>
        <v>1.6994192396829549E-3</v>
      </c>
      <c r="T6" s="85">
        <f>分析係数表!F9</f>
        <v>0.77272727272727271</v>
      </c>
      <c r="U6" s="86">
        <f t="shared" si="7"/>
        <v>1.3131875943004651E-3</v>
      </c>
      <c r="V6" s="87">
        <f>分析係数表!D9</f>
        <v>0.36363636363636365</v>
      </c>
      <c r="W6" s="167">
        <f t="shared" si="8"/>
        <v>0</v>
      </c>
      <c r="X6" s="76">
        <f>分析係数表!E9</f>
        <v>0</v>
      </c>
      <c r="Y6" s="166">
        <f t="shared" si="9"/>
        <v>0</v>
      </c>
    </row>
    <row r="7" spans="1:25" x14ac:dyDescent="0.2">
      <c r="A7" s="6" t="s">
        <v>220</v>
      </c>
      <c r="B7" s="5" t="s">
        <v>266</v>
      </c>
      <c r="C7" s="90"/>
      <c r="D7" s="76">
        <f>投入係数表!W7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9.4311983912698967E-3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投入係数表!W8</f>
        <v>0</v>
      </c>
      <c r="E8" s="77">
        <f t="shared" si="0"/>
        <v>0</v>
      </c>
      <c r="F8" s="76">
        <f>分析係数表!C11</f>
        <v>7.2833211944645093E-4</v>
      </c>
      <c r="G8" s="77">
        <f t="shared" si="1"/>
        <v>0</v>
      </c>
      <c r="H8" s="77">
        <v>3.9984476551266476E-4</v>
      </c>
      <c r="I8" s="77">
        <f t="shared" si="2"/>
        <v>3.9984476551266476E-4</v>
      </c>
      <c r="J8" s="76">
        <f>分析係数表!G11</f>
        <v>0.75</v>
      </c>
      <c r="K8" s="78">
        <f t="shared" si="3"/>
        <v>2.9988357413449854E-4</v>
      </c>
      <c r="L8" s="79"/>
      <c r="M8" s="80"/>
      <c r="N8" s="81">
        <f>分析係数表!H11</f>
        <v>-1.2873989391832741E-5</v>
      </c>
      <c r="O8" s="82">
        <f t="shared" si="4"/>
        <v>-1.136288962803602E-4</v>
      </c>
      <c r="P8" s="76">
        <f>分析係数表!C11</f>
        <v>7.2833211944645093E-4</v>
      </c>
      <c r="Q8" s="82">
        <f t="shared" si="5"/>
        <v>-8.2759574858235684E-8</v>
      </c>
      <c r="R8" s="83">
        <v>1.9981001080579135E-4</v>
      </c>
      <c r="S8" s="84">
        <f t="shared" si="6"/>
        <v>5.9965477631845616E-4</v>
      </c>
      <c r="T8" s="85">
        <f>分析係数表!F11</f>
        <v>1</v>
      </c>
      <c r="U8" s="86">
        <f t="shared" si="7"/>
        <v>5.9965477631845616E-4</v>
      </c>
      <c r="V8" s="87">
        <f>分析係数表!D11</f>
        <v>0</v>
      </c>
      <c r="W8" s="167">
        <f t="shared" si="8"/>
        <v>0</v>
      </c>
      <c r="X8" s="76">
        <f>分析係数表!E11</f>
        <v>0</v>
      </c>
      <c r="Y8" s="166">
        <f t="shared" si="9"/>
        <v>0</v>
      </c>
    </row>
    <row r="9" spans="1:25" x14ac:dyDescent="0.2">
      <c r="A9" s="6" t="s">
        <v>222</v>
      </c>
      <c r="B9" s="5" t="s">
        <v>190</v>
      </c>
      <c r="C9" s="90"/>
      <c r="D9" s="76">
        <f>投入係数表!W9</f>
        <v>0</v>
      </c>
      <c r="E9" s="77">
        <f t="shared" si="0"/>
        <v>0</v>
      </c>
      <c r="F9" s="76">
        <f>分析係数表!C12</f>
        <v>4.5760430686406783E-3</v>
      </c>
      <c r="G9" s="77">
        <f t="shared" si="1"/>
        <v>0</v>
      </c>
      <c r="H9" s="77">
        <v>1.2298560984646209E-6</v>
      </c>
      <c r="I9" s="77">
        <f t="shared" si="2"/>
        <v>1.2298560984646209E-6</v>
      </c>
      <c r="J9" s="76">
        <f>分析係数表!G12</f>
        <v>0.12408759124087591</v>
      </c>
      <c r="K9" s="78">
        <f t="shared" si="3"/>
        <v>1.5260988083137631E-7</v>
      </c>
      <c r="L9" s="79"/>
      <c r="M9" s="80"/>
      <c r="N9" s="81">
        <f>分析係数表!H12</f>
        <v>8.1814202585097071E-2</v>
      </c>
      <c r="O9" s="82">
        <f t="shared" si="4"/>
        <v>0.72211163586168903</v>
      </c>
      <c r="P9" s="76">
        <f>分析係数表!C12</f>
        <v>4.5760430686406783E-3</v>
      </c>
      <c r="Q9" s="82">
        <f t="shared" si="5"/>
        <v>3.3044139460696636E-3</v>
      </c>
      <c r="R9" s="83">
        <v>3.5248589833769247E-3</v>
      </c>
      <c r="S9" s="84">
        <f t="shared" si="6"/>
        <v>3.5260888394753891E-3</v>
      </c>
      <c r="T9" s="85">
        <f>分析係数表!F12</f>
        <v>0.42153284671532848</v>
      </c>
      <c r="U9" s="86">
        <f t="shared" si="7"/>
        <v>1.4863622662752098E-3</v>
      </c>
      <c r="V9" s="87">
        <f>分析係数表!D12</f>
        <v>4.3795620437956206E-2</v>
      </c>
      <c r="W9" s="167">
        <f t="shared" si="8"/>
        <v>0</v>
      </c>
      <c r="X9" s="76">
        <f>分析係数表!E12</f>
        <v>3.2846715328467155E-2</v>
      </c>
      <c r="Y9" s="166">
        <f t="shared" si="9"/>
        <v>0</v>
      </c>
    </row>
    <row r="10" spans="1:25" x14ac:dyDescent="0.2">
      <c r="A10" s="6" t="s">
        <v>223</v>
      </c>
      <c r="B10" s="5" t="s">
        <v>28</v>
      </c>
      <c r="C10" s="90"/>
      <c r="D10" s="76">
        <f>投入係数表!W10</f>
        <v>2.004008016032064E-3</v>
      </c>
      <c r="E10" s="77">
        <f t="shared" si="0"/>
        <v>0.20040080160320639</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0.11283349400639768</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76">
        <f>投入係数表!W11</f>
        <v>0</v>
      </c>
      <c r="E11" s="77">
        <f t="shared" si="0"/>
        <v>0</v>
      </c>
      <c r="F11" s="76">
        <f>分析係数表!C14</f>
        <v>3.0252100840336138E-2</v>
      </c>
      <c r="G11" s="77">
        <f t="shared" si="1"/>
        <v>0</v>
      </c>
      <c r="H11" s="77">
        <v>8.2523054149592908E-4</v>
      </c>
      <c r="I11" s="77">
        <f t="shared" si="2"/>
        <v>8.2523054149592908E-4</v>
      </c>
      <c r="J11" s="76">
        <f>分析係数表!G14</f>
        <v>0.20338983050847459</v>
      </c>
      <c r="K11" s="78">
        <f t="shared" si="3"/>
        <v>1.6784349996527373E-4</v>
      </c>
      <c r="L11" s="79"/>
      <c r="M11" s="80"/>
      <c r="N11" s="81">
        <f>分析係数表!H14</f>
        <v>1.0556671301302847E-3</v>
      </c>
      <c r="O11" s="82">
        <f t="shared" si="4"/>
        <v>9.317569494989535E-3</v>
      </c>
      <c r="P11" s="76">
        <f>分析係数表!C14</f>
        <v>3.0252100840336138E-2</v>
      </c>
      <c r="Q11" s="82">
        <f t="shared" si="5"/>
        <v>2.8187605194926327E-4</v>
      </c>
      <c r="R11" s="83">
        <v>7.4262534964263051E-4</v>
      </c>
      <c r="S11" s="84">
        <f t="shared" si="6"/>
        <v>1.5678558911385596E-3</v>
      </c>
      <c r="T11" s="85">
        <f>分析係数表!F14</f>
        <v>0.40677966101694918</v>
      </c>
      <c r="U11" s="86">
        <f t="shared" si="7"/>
        <v>6.3777188792077009E-4</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投入係数表!W12</f>
        <v>1.002004008016032E-2</v>
      </c>
      <c r="E12" s="77">
        <f t="shared" si="0"/>
        <v>1.002004008016032</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6.6700162116571426E-2</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投入係数表!W13</f>
        <v>2.004008016032064E-3</v>
      </c>
      <c r="E13" s="77">
        <f t="shared" si="0"/>
        <v>0.20040080160320639</v>
      </c>
      <c r="F13" s="76">
        <f>分析係数表!C16</f>
        <v>1.9157088122605526E-3</v>
      </c>
      <c r="G13" s="77">
        <f t="shared" si="1"/>
        <v>3.8390958161534116E-4</v>
      </c>
      <c r="H13" s="77">
        <v>6.7204946321968394E-4</v>
      </c>
      <c r="I13" s="77">
        <f t="shared" si="2"/>
        <v>6.7204946321968394E-4</v>
      </c>
      <c r="J13" s="76">
        <f>分析係数表!G16</f>
        <v>0.1111111111111111</v>
      </c>
      <c r="K13" s="78">
        <f t="shared" si="3"/>
        <v>7.4672162579964878E-5</v>
      </c>
      <c r="L13" s="79"/>
      <c r="M13" s="80"/>
      <c r="N13" s="81">
        <f>分析係数表!H16</f>
        <v>1.5294299397497296E-2</v>
      </c>
      <c r="O13" s="82">
        <f t="shared" si="4"/>
        <v>0.13499112878106792</v>
      </c>
      <c r="P13" s="76">
        <f>分析係数表!C16</f>
        <v>1.9157088122605526E-3</v>
      </c>
      <c r="Q13" s="82">
        <f t="shared" si="5"/>
        <v>2.5860369498289094E-4</v>
      </c>
      <c r="R13" s="83">
        <v>3.821475403127088E-4</v>
      </c>
      <c r="S13" s="84">
        <f t="shared" si="6"/>
        <v>1.0541970035323927E-3</v>
      </c>
      <c r="T13" s="85">
        <f>分析係数表!F16</f>
        <v>0.33333333333333331</v>
      </c>
      <c r="U13" s="86">
        <f t="shared" si="7"/>
        <v>3.5139900117746423E-4</v>
      </c>
      <c r="V13" s="87">
        <f>分析係数表!D16</f>
        <v>0</v>
      </c>
      <c r="W13" s="167">
        <f t="shared" si="8"/>
        <v>0</v>
      </c>
      <c r="X13" s="76">
        <f>分析係数表!E16</f>
        <v>0</v>
      </c>
      <c r="Y13" s="166">
        <f t="shared" si="9"/>
        <v>0</v>
      </c>
    </row>
    <row r="14" spans="1:25" x14ac:dyDescent="0.2">
      <c r="A14" s="6" t="s">
        <v>2</v>
      </c>
      <c r="B14" s="5" t="s">
        <v>364</v>
      </c>
      <c r="C14" s="90"/>
      <c r="D14" s="76">
        <f>投入係数表!W14</f>
        <v>3.6072144288577156E-2</v>
      </c>
      <c r="E14" s="77">
        <f t="shared" si="0"/>
        <v>3.6072144288577155</v>
      </c>
      <c r="F14" s="76">
        <f>分析係数表!C17</f>
        <v>5.5194805194805241E-2</v>
      </c>
      <c r="G14" s="77">
        <f t="shared" si="1"/>
        <v>0.19909949769669225</v>
      </c>
      <c r="H14" s="77">
        <v>0.20637154217628983</v>
      </c>
      <c r="I14" s="77">
        <f t="shared" si="2"/>
        <v>0.20637154217628983</v>
      </c>
      <c r="J14" s="76">
        <f>分析係数表!G17</f>
        <v>0.21860465116279071</v>
      </c>
      <c r="K14" s="78">
        <f t="shared" si="3"/>
        <v>4.5113778987374988E-2</v>
      </c>
      <c r="L14" s="79"/>
      <c r="M14" s="80"/>
      <c r="N14" s="81">
        <f>分析係数表!H17</f>
        <v>2.7035377722848756E-3</v>
      </c>
      <c r="O14" s="82">
        <f t="shared" si="4"/>
        <v>2.386206821887564E-2</v>
      </c>
      <c r="P14" s="76">
        <f>分析係数表!C17</f>
        <v>5.5194805194805241E-2</v>
      </c>
      <c r="Q14" s="82">
        <f t="shared" si="5"/>
        <v>1.3170622068859942E-3</v>
      </c>
      <c r="R14" s="83">
        <v>1.8832061894615199E-3</v>
      </c>
      <c r="S14" s="84">
        <f t="shared" si="6"/>
        <v>0.20825474836575136</v>
      </c>
      <c r="T14" s="85">
        <f>分析係数表!F17</f>
        <v>0.33023255813953489</v>
      </c>
      <c r="U14" s="86">
        <f t="shared" si="7"/>
        <v>6.8772498297527199E-2</v>
      </c>
      <c r="V14" s="87">
        <f>分析係数表!D17</f>
        <v>0</v>
      </c>
      <c r="W14" s="167">
        <f t="shared" si="8"/>
        <v>0</v>
      </c>
      <c r="X14" s="76">
        <f>分析係数表!E17</f>
        <v>0</v>
      </c>
      <c r="Y14" s="166">
        <f t="shared" si="9"/>
        <v>0</v>
      </c>
    </row>
    <row r="15" spans="1:25" x14ac:dyDescent="0.2">
      <c r="A15" s="6" t="s">
        <v>3</v>
      </c>
      <c r="B15" s="5" t="s">
        <v>31</v>
      </c>
      <c r="C15" s="90"/>
      <c r="D15" s="76">
        <f>投入係数表!W15</f>
        <v>6.0120240480961923E-3</v>
      </c>
      <c r="E15" s="77">
        <f t="shared" si="0"/>
        <v>0.60120240480961928</v>
      </c>
      <c r="F15" s="76">
        <f>分析係数表!C18</f>
        <v>0.35732009925558317</v>
      </c>
      <c r="G15" s="77">
        <f t="shared" si="1"/>
        <v>0.21482170295926845</v>
      </c>
      <c r="H15" s="77">
        <v>0.2314313176775733</v>
      </c>
      <c r="I15" s="77">
        <f t="shared" si="2"/>
        <v>0.2314313176775733</v>
      </c>
      <c r="J15" s="76">
        <f>分析係数表!G18</f>
        <v>0.21543778801843319</v>
      </c>
      <c r="K15" s="78">
        <f t="shared" si="3"/>
        <v>4.9859051158647708E-2</v>
      </c>
      <c r="L15" s="79"/>
      <c r="M15" s="80"/>
      <c r="N15" s="81">
        <f>分析係数表!H18</f>
        <v>3.9909367114681499E-4</v>
      </c>
      <c r="O15" s="82">
        <f t="shared" si="4"/>
        <v>3.5224957846911663E-3</v>
      </c>
      <c r="P15" s="76">
        <f>分析係数表!C18</f>
        <v>0.35732009925558317</v>
      </c>
      <c r="Q15" s="82">
        <f t="shared" si="5"/>
        <v>1.2586585434132208E-3</v>
      </c>
      <c r="R15" s="83">
        <v>2.7000215299437858E-3</v>
      </c>
      <c r="S15" s="84">
        <f t="shared" si="6"/>
        <v>0.23413133920751708</v>
      </c>
      <c r="T15" s="85">
        <f>分析係数表!F18</f>
        <v>0.46082949308755761</v>
      </c>
      <c r="U15" s="86">
        <f t="shared" si="7"/>
        <v>0.1078946263629111</v>
      </c>
      <c r="V15" s="87">
        <f>分析係数表!D18</f>
        <v>4.0322580645161289E-2</v>
      </c>
      <c r="W15" s="167">
        <f t="shared" si="8"/>
        <v>0</v>
      </c>
      <c r="X15" s="76">
        <f>分析係数表!E18</f>
        <v>3.6866359447004608E-2</v>
      </c>
      <c r="Y15" s="166">
        <f t="shared" si="9"/>
        <v>0</v>
      </c>
    </row>
    <row r="16" spans="1:25" x14ac:dyDescent="0.2">
      <c r="A16" s="6" t="s">
        <v>4</v>
      </c>
      <c r="B16" s="5" t="s">
        <v>32</v>
      </c>
      <c r="C16" s="90"/>
      <c r="D16" s="76">
        <f>投入係数表!W16</f>
        <v>5.6112224448897796E-2</v>
      </c>
      <c r="E16" s="77">
        <f t="shared" si="0"/>
        <v>5.6112224448897798</v>
      </c>
      <c r="F16" s="76">
        <f>分析係数表!C19</f>
        <v>0.13532513181019334</v>
      </c>
      <c r="G16" s="77">
        <f t="shared" si="1"/>
        <v>0.75933941697102481</v>
      </c>
      <c r="H16" s="77">
        <v>0.83904942386118775</v>
      </c>
      <c r="I16" s="77">
        <f t="shared" si="2"/>
        <v>0.83904942386118775</v>
      </c>
      <c r="J16" s="76">
        <f>分析係数表!G19</f>
        <v>5.8997050147492625E-2</v>
      </c>
      <c r="K16" s="78">
        <f t="shared" si="3"/>
        <v>4.9501440935763287E-2</v>
      </c>
      <c r="L16" s="79"/>
      <c r="M16" s="80"/>
      <c r="N16" s="81">
        <f>分析係数表!H19</f>
        <v>-1.0299191513466193E-4</v>
      </c>
      <c r="O16" s="82">
        <f t="shared" si="4"/>
        <v>-9.0903117024288156E-4</v>
      </c>
      <c r="P16" s="76">
        <f>分析係数表!C19</f>
        <v>0.13532513181019334</v>
      </c>
      <c r="Q16" s="82">
        <f t="shared" si="5"/>
        <v>-1.2301476293269224E-4</v>
      </c>
      <c r="R16" s="83">
        <v>1.8790646133135371E-4</v>
      </c>
      <c r="S16" s="84">
        <f t="shared" si="6"/>
        <v>0.83923733032251913</v>
      </c>
      <c r="T16" s="85">
        <f>分析係数表!F19</f>
        <v>0.24483775811209441</v>
      </c>
      <c r="U16" s="86">
        <f t="shared" si="7"/>
        <v>0.20547698648014481</v>
      </c>
      <c r="V16" s="87">
        <f>分析係数表!D19</f>
        <v>3.8348082595870206E-2</v>
      </c>
      <c r="W16" s="167">
        <f t="shared" si="8"/>
        <v>0</v>
      </c>
      <c r="X16" s="76">
        <f>分析係数表!E19</f>
        <v>3.2448377581120944E-2</v>
      </c>
      <c r="Y16" s="166">
        <f t="shared" si="9"/>
        <v>0</v>
      </c>
    </row>
    <row r="17" spans="1:25" x14ac:dyDescent="0.2">
      <c r="A17" s="6" t="s">
        <v>5</v>
      </c>
      <c r="B17" s="5" t="s">
        <v>33</v>
      </c>
      <c r="C17" s="90"/>
      <c r="D17" s="76">
        <f>投入係数表!W17</f>
        <v>2.4048096192384769E-2</v>
      </c>
      <c r="E17" s="77">
        <f t="shared" si="0"/>
        <v>2.4048096192384771</v>
      </c>
      <c r="F17" s="76">
        <f>分析係数表!C20</f>
        <v>1.7543859649122862E-2</v>
      </c>
      <c r="G17" s="77">
        <f t="shared" si="1"/>
        <v>4.218964244278043E-2</v>
      </c>
      <c r="H17" s="77">
        <v>4.391008580901002E-2</v>
      </c>
      <c r="I17" s="77">
        <f t="shared" si="2"/>
        <v>4.391008580901002E-2</v>
      </c>
      <c r="J17" s="76">
        <f>分析係数表!G20</f>
        <v>9.5238095238095233E-2</v>
      </c>
      <c r="K17" s="78">
        <f t="shared" si="3"/>
        <v>4.1819129341914302E-3</v>
      </c>
      <c r="L17" s="79"/>
      <c r="M17" s="80"/>
      <c r="N17" s="81">
        <f>分析係数表!H20</f>
        <v>5.0208558628147691E-4</v>
      </c>
      <c r="O17" s="82">
        <f t="shared" si="4"/>
        <v>4.4315269549340475E-3</v>
      </c>
      <c r="P17" s="76">
        <f>分析係数表!C20</f>
        <v>1.7543859649122862E-2</v>
      </c>
      <c r="Q17" s="82">
        <f t="shared" si="5"/>
        <v>7.7746086928667739E-5</v>
      </c>
      <c r="R17" s="83">
        <v>1.2538322449047934E-4</v>
      </c>
      <c r="S17" s="84">
        <f t="shared" si="6"/>
        <v>4.4035469033500502E-2</v>
      </c>
      <c r="T17" s="85">
        <f>分析係数表!F20</f>
        <v>0.21428571428571427</v>
      </c>
      <c r="U17" s="86">
        <f t="shared" si="7"/>
        <v>9.4361719357501078E-3</v>
      </c>
      <c r="V17" s="87">
        <f>分析係数表!D20</f>
        <v>0</v>
      </c>
      <c r="W17" s="167">
        <f t="shared" si="8"/>
        <v>0</v>
      </c>
      <c r="X17" s="76">
        <f>分析係数表!E20</f>
        <v>0</v>
      </c>
      <c r="Y17" s="166">
        <f t="shared" si="9"/>
        <v>0</v>
      </c>
    </row>
    <row r="18" spans="1:25" x14ac:dyDescent="0.2">
      <c r="A18" s="6" t="s">
        <v>6</v>
      </c>
      <c r="B18" s="5" t="s">
        <v>34</v>
      </c>
      <c r="C18" s="90"/>
      <c r="D18" s="76">
        <f>投入係数表!W18</f>
        <v>1.002004008016032E-2</v>
      </c>
      <c r="E18" s="77">
        <f t="shared" si="0"/>
        <v>1.002004008016032</v>
      </c>
      <c r="F18" s="76">
        <f>分析係数表!C21</f>
        <v>0.22938530734632678</v>
      </c>
      <c r="G18" s="77">
        <f t="shared" si="1"/>
        <v>0.22984499734100877</v>
      </c>
      <c r="H18" s="77">
        <v>0.24139031974940389</v>
      </c>
      <c r="I18" s="77">
        <f t="shared" si="2"/>
        <v>0.24139031974940389</v>
      </c>
      <c r="J18" s="76">
        <f>分析係数表!G21</f>
        <v>0.28442844284428442</v>
      </c>
      <c r="K18" s="78">
        <f t="shared" si="3"/>
        <v>6.8658272764006864E-2</v>
      </c>
      <c r="L18" s="79"/>
      <c r="M18" s="80"/>
      <c r="N18" s="81">
        <f>分析係数表!H21</f>
        <v>8.3680931046912815E-4</v>
      </c>
      <c r="O18" s="82">
        <f t="shared" si="4"/>
        <v>7.3858782582234125E-3</v>
      </c>
      <c r="P18" s="76">
        <f>分析係数表!C21</f>
        <v>0.22938530734632678</v>
      </c>
      <c r="Q18" s="82">
        <f t="shared" si="5"/>
        <v>1.6942119542851302E-3</v>
      </c>
      <c r="R18" s="83">
        <v>3.398787560539272E-3</v>
      </c>
      <c r="S18" s="84">
        <f t="shared" si="6"/>
        <v>0.24478910730994316</v>
      </c>
      <c r="T18" s="85">
        <f>分析係数表!F21</f>
        <v>0.42664266426642666</v>
      </c>
      <c r="U18" s="86">
        <f t="shared" si="7"/>
        <v>0.10443747692611437</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投入係数表!W19</f>
        <v>8.0160320641282558E-3</v>
      </c>
      <c r="E19" s="77">
        <f t="shared" si="0"/>
        <v>0.80160320641282556</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3.4088668884108057E-4</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76">
        <f>投入係数表!W20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2.2725779256072039E-4</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投入係数表!W21</f>
        <v>0</v>
      </c>
      <c r="E21" s="77">
        <f t="shared" si="0"/>
        <v>0</v>
      </c>
      <c r="F21" s="76">
        <f>分析係数表!C24</f>
        <v>1.7094017094017144E-2</v>
      </c>
      <c r="G21" s="77">
        <f t="shared" si="1"/>
        <v>0</v>
      </c>
      <c r="H21" s="77">
        <v>7.1916078291235495E-5</v>
      </c>
      <c r="I21" s="77">
        <f t="shared" si="2"/>
        <v>7.1916078291235495E-5</v>
      </c>
      <c r="J21" s="76">
        <f>分析係数表!G24</f>
        <v>0.27777777777777779</v>
      </c>
      <c r="K21" s="78">
        <f t="shared" si="3"/>
        <v>1.9976688414232083E-5</v>
      </c>
      <c r="L21" s="79"/>
      <c r="M21" s="80"/>
      <c r="N21" s="81">
        <f>分析係数表!H24</f>
        <v>2.9610175601215306E-4</v>
      </c>
      <c r="O21" s="82">
        <f t="shared" si="4"/>
        <v>2.6134646144482846E-3</v>
      </c>
      <c r="P21" s="76">
        <f>分析係数表!C24</f>
        <v>1.7094017094017144E-2</v>
      </c>
      <c r="Q21" s="82">
        <f t="shared" si="5"/>
        <v>4.4674608793987905E-5</v>
      </c>
      <c r="R21" s="83">
        <v>1.42029994182283E-4</v>
      </c>
      <c r="S21" s="84">
        <f t="shared" si="6"/>
        <v>2.1394607247351849E-4</v>
      </c>
      <c r="T21" s="85">
        <f>分析係数表!F24</f>
        <v>0.5</v>
      </c>
      <c r="U21" s="86">
        <f t="shared" si="7"/>
        <v>1.0697303623675925E-4</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投入係数表!W22</f>
        <v>1.002004008016032E-2</v>
      </c>
      <c r="E22" s="77">
        <f t="shared" si="0"/>
        <v>1.002004008016032</v>
      </c>
      <c r="F22" s="76">
        <f>分析係数表!C25</f>
        <v>0.19368131868131866</v>
      </c>
      <c r="G22" s="77">
        <f t="shared" si="1"/>
        <v>0.19406945759651167</v>
      </c>
      <c r="H22" s="77">
        <v>0.21817953641174806</v>
      </c>
      <c r="I22" s="77">
        <f t="shared" si="2"/>
        <v>0.21817953641174806</v>
      </c>
      <c r="J22" s="76">
        <f>分析係数表!G25</f>
        <v>0.19689406544647808</v>
      </c>
      <c r="K22" s="78">
        <f t="shared" si="3"/>
        <v>4.2958255921336973E-2</v>
      </c>
      <c r="L22" s="79"/>
      <c r="M22" s="80"/>
      <c r="N22" s="81">
        <f>分析係数表!H25</f>
        <v>4.6346361810597868E-4</v>
      </c>
      <c r="O22" s="82">
        <f t="shared" si="4"/>
        <v>4.0906402660929667E-3</v>
      </c>
      <c r="P22" s="76">
        <f>分析係数表!C25</f>
        <v>0.19368131868131866</v>
      </c>
      <c r="Q22" s="82">
        <f t="shared" si="5"/>
        <v>7.9228060098778604E-4</v>
      </c>
      <c r="R22" s="83">
        <v>2.3475123743531144E-3</v>
      </c>
      <c r="S22" s="84">
        <f t="shared" si="6"/>
        <v>0.22052704878610119</v>
      </c>
      <c r="T22" s="85">
        <f>分析係数表!F25</f>
        <v>0.35108153078202997</v>
      </c>
      <c r="U22" s="86">
        <f t="shared" si="7"/>
        <v>7.7422973866667813E-2</v>
      </c>
      <c r="V22" s="87">
        <f>分析係数表!D25</f>
        <v>0.17692734331669441</v>
      </c>
      <c r="W22" s="167">
        <f t="shared" si="8"/>
        <v>0</v>
      </c>
      <c r="X22" s="76">
        <f>分析係数表!E25</f>
        <v>0.17249029395452026</v>
      </c>
      <c r="Y22" s="166">
        <f t="shared" si="9"/>
        <v>0</v>
      </c>
    </row>
    <row r="23" spans="1:25" x14ac:dyDescent="0.2">
      <c r="A23" s="6" t="s">
        <v>11</v>
      </c>
      <c r="B23" s="5" t="s">
        <v>35</v>
      </c>
      <c r="C23" s="90"/>
      <c r="D23" s="76">
        <f>投入係数表!W23</f>
        <v>3.406813627254509E-2</v>
      </c>
      <c r="E23" s="77">
        <f t="shared" si="0"/>
        <v>3.4068136272545089</v>
      </c>
      <c r="F23" s="76">
        <f>分析係数表!C26</f>
        <v>8.4388185654008518E-3</v>
      </c>
      <c r="G23" s="77">
        <f t="shared" si="1"/>
        <v>2.8749482086535966E-2</v>
      </c>
      <c r="H23" s="77">
        <v>2.9269028965319077E-2</v>
      </c>
      <c r="I23" s="77">
        <f t="shared" si="2"/>
        <v>2.9269028965319077E-2</v>
      </c>
      <c r="J23" s="76">
        <f>分析係数表!G26</f>
        <v>0.2073170731707317</v>
      </c>
      <c r="K23" s="78">
        <f t="shared" si="3"/>
        <v>6.067969419639321E-3</v>
      </c>
      <c r="L23" s="79"/>
      <c r="M23" s="80"/>
      <c r="N23" s="81">
        <f>分析係数表!H26</f>
        <v>9.7456099696173852E-3</v>
      </c>
      <c r="O23" s="82">
        <f t="shared" si="4"/>
        <v>8.6017074484232667E-2</v>
      </c>
      <c r="P23" s="76">
        <f>分析係数表!C26</f>
        <v>8.4388185654008518E-3</v>
      </c>
      <c r="Q23" s="82">
        <f t="shared" si="5"/>
        <v>7.2588248509901051E-4</v>
      </c>
      <c r="R23" s="83">
        <v>7.4163144555137138E-4</v>
      </c>
      <c r="S23" s="84">
        <f t="shared" si="6"/>
        <v>3.001066041087045E-2</v>
      </c>
      <c r="T23" s="85">
        <f>分析係数表!F26</f>
        <v>0.34146341463414637</v>
      </c>
      <c r="U23" s="86">
        <f t="shared" si="7"/>
        <v>1.0247542579321619E-2</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投入係数表!W24</f>
        <v>6.0120240480961923E-3</v>
      </c>
      <c r="E24" s="77">
        <f t="shared" si="0"/>
        <v>0.60120240480961928</v>
      </c>
      <c r="F24" s="76">
        <f>分析係数表!C27</f>
        <v>0.17323420074349438</v>
      </c>
      <c r="G24" s="77">
        <f t="shared" si="1"/>
        <v>0.10414881808226116</v>
      </c>
      <c r="H24" s="77">
        <v>0.1063278178191206</v>
      </c>
      <c r="I24" s="77">
        <f t="shared" si="2"/>
        <v>0.1063278178191206</v>
      </c>
      <c r="J24" s="76">
        <f>分析係数表!G27</f>
        <v>0.16805324459234608</v>
      </c>
      <c r="K24" s="78">
        <f t="shared" si="3"/>
        <v>1.7868734774927088E-2</v>
      </c>
      <c r="L24" s="79"/>
      <c r="M24" s="80"/>
      <c r="N24" s="81">
        <f>分析係数表!H27</f>
        <v>9.7971059271847166E-3</v>
      </c>
      <c r="O24" s="82">
        <f t="shared" si="4"/>
        <v>8.6471590069354107E-2</v>
      </c>
      <c r="P24" s="76">
        <f>分析係数表!C27</f>
        <v>0.17323420074349438</v>
      </c>
      <c r="Q24" s="82">
        <f t="shared" si="5"/>
        <v>1.4979836792683644E-2</v>
      </c>
      <c r="R24" s="83">
        <v>1.5128143978003269E-2</v>
      </c>
      <c r="S24" s="84">
        <f t="shared" si="6"/>
        <v>0.12145596179712387</v>
      </c>
      <c r="T24" s="85">
        <f>分析係数表!F27</f>
        <v>0.31780366056572379</v>
      </c>
      <c r="U24" s="86">
        <f t="shared" si="7"/>
        <v>3.8599149256656667E-2</v>
      </c>
      <c r="V24" s="87">
        <f>分析係数表!D27</f>
        <v>2.4958402662229616E-2</v>
      </c>
      <c r="W24" s="167">
        <f t="shared" si="8"/>
        <v>0</v>
      </c>
      <c r="X24" s="76">
        <f>分析係数表!E27</f>
        <v>2.9950083194675542E-2</v>
      </c>
      <c r="Y24" s="166">
        <f t="shared" si="9"/>
        <v>0</v>
      </c>
    </row>
    <row r="25" spans="1:25" x14ac:dyDescent="0.2">
      <c r="A25" s="6" t="s">
        <v>13</v>
      </c>
      <c r="B25" s="5" t="s">
        <v>191</v>
      </c>
      <c r="C25" s="75">
        <f>最終需要_まとめ!C26</f>
        <v>100</v>
      </c>
      <c r="D25" s="76">
        <f>投入係数表!W25</f>
        <v>0.47294589178356711</v>
      </c>
      <c r="E25" s="77">
        <f t="shared" si="0"/>
        <v>47.294589178356709</v>
      </c>
      <c r="F25" s="76">
        <f>分析係数表!C28</f>
        <v>2.7870216306156381E-2</v>
      </c>
      <c r="G25" s="77">
        <f t="shared" si="1"/>
        <v>1.3181104305116043</v>
      </c>
      <c r="H25" s="77">
        <v>1.3362493883234583</v>
      </c>
      <c r="I25" s="77">
        <f t="shared" si="2"/>
        <v>101.33624938832345</v>
      </c>
      <c r="J25" s="76">
        <f>分析係数表!G28</f>
        <v>0.12625250501002003</v>
      </c>
      <c r="K25" s="78">
        <f t="shared" si="3"/>
        <v>12.793955333595946</v>
      </c>
      <c r="L25" s="79"/>
      <c r="M25" s="80"/>
      <c r="N25" s="81">
        <f>分析係数表!H28</f>
        <v>1.9722951748287761E-2</v>
      </c>
      <c r="O25" s="82">
        <f t="shared" si="4"/>
        <v>0.17407946910151184</v>
      </c>
      <c r="P25" s="76">
        <f>分析係数表!C28</f>
        <v>2.7870216306156381E-2</v>
      </c>
      <c r="Q25" s="82">
        <f t="shared" si="5"/>
        <v>4.8516324583200016E-3</v>
      </c>
      <c r="R25" s="83">
        <v>5.00494946855166E-3</v>
      </c>
      <c r="S25" s="84">
        <f t="shared" si="6"/>
        <v>101.34125433779201</v>
      </c>
      <c r="T25" s="85">
        <f>分析係数表!F28</f>
        <v>0.21442885771543085</v>
      </c>
      <c r="U25" s="86">
        <f t="shared" si="7"/>
        <v>21.730489407101693</v>
      </c>
      <c r="V25" s="87">
        <f>分析係数表!D28</f>
        <v>6.0120240480961923E-3</v>
      </c>
      <c r="W25" s="167">
        <f t="shared" si="8"/>
        <v>1</v>
      </c>
      <c r="X25" s="76">
        <f>分析係数表!E28</f>
        <v>0</v>
      </c>
      <c r="Y25" s="166">
        <f t="shared" si="9"/>
        <v>0</v>
      </c>
    </row>
    <row r="26" spans="1:25" x14ac:dyDescent="0.2">
      <c r="A26" s="6" t="s">
        <v>14</v>
      </c>
      <c r="B26" s="5" t="s">
        <v>50</v>
      </c>
      <c r="C26" s="90"/>
      <c r="D26" s="76">
        <f>投入係数表!W26</f>
        <v>0</v>
      </c>
      <c r="E26" s="77">
        <f t="shared" si="0"/>
        <v>0</v>
      </c>
      <c r="F26" s="76">
        <f>分析係数表!C29</f>
        <v>7.0910556003223157E-2</v>
      </c>
      <c r="G26" s="77">
        <f t="shared" si="1"/>
        <v>0</v>
      </c>
      <c r="H26" s="77">
        <v>2.6909852262254666E-3</v>
      </c>
      <c r="I26" s="77">
        <f t="shared" si="2"/>
        <v>2.6909852262254666E-3</v>
      </c>
      <c r="J26" s="76">
        <f>分析係数表!G29</f>
        <v>0.26315789473684209</v>
      </c>
      <c r="K26" s="78">
        <f t="shared" si="3"/>
        <v>7.0815400690143852E-4</v>
      </c>
      <c r="L26" s="79"/>
      <c r="M26" s="80"/>
      <c r="N26" s="81">
        <f>分析係数表!H29</f>
        <v>9.1405324682012467E-3</v>
      </c>
      <c r="O26" s="82">
        <f t="shared" si="4"/>
        <v>8.0676516359055747E-2</v>
      </c>
      <c r="P26" s="76">
        <f>分析係数表!C29</f>
        <v>7.0910556003223157E-2</v>
      </c>
      <c r="Q26" s="82">
        <f t="shared" si="5"/>
        <v>5.7208166314237719E-3</v>
      </c>
      <c r="R26" s="83">
        <v>7.0963530812109977E-3</v>
      </c>
      <c r="S26" s="84">
        <f t="shared" si="6"/>
        <v>9.7873383074364648E-3</v>
      </c>
      <c r="T26" s="85">
        <f>分析係数表!F29</f>
        <v>0.38157894736842107</v>
      </c>
      <c r="U26" s="86">
        <f t="shared" si="7"/>
        <v>3.7346422488902303E-3</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投入係数表!W27</f>
        <v>0</v>
      </c>
      <c r="E27" s="77">
        <f t="shared" si="0"/>
        <v>0</v>
      </c>
      <c r="F27" s="76">
        <f>分析係数表!C30</f>
        <v>1</v>
      </c>
      <c r="G27" s="77">
        <f t="shared" si="1"/>
        <v>0</v>
      </c>
      <c r="H27" s="77">
        <v>3.2181841604095887E-2</v>
      </c>
      <c r="I27" s="77">
        <f t="shared" si="2"/>
        <v>3.2181841604095887E-2</v>
      </c>
      <c r="J27" s="76">
        <f>分析係数表!G30</f>
        <v>0.34535617673579799</v>
      </c>
      <c r="K27" s="78">
        <f t="shared" si="3"/>
        <v>1.1114197776707597E-2</v>
      </c>
      <c r="L27" s="79"/>
      <c r="M27" s="80"/>
      <c r="N27" s="81">
        <f>分析係数表!H30</f>
        <v>0</v>
      </c>
      <c r="O27" s="82">
        <f t="shared" si="4"/>
        <v>0</v>
      </c>
      <c r="P27" s="76">
        <f>分析係数表!C30</f>
        <v>1</v>
      </c>
      <c r="Q27" s="82">
        <f t="shared" si="5"/>
        <v>0</v>
      </c>
      <c r="R27" s="83">
        <v>3.0919870037811475E-2</v>
      </c>
      <c r="S27" s="84">
        <f t="shared" si="6"/>
        <v>6.3101711641907365E-2</v>
      </c>
      <c r="T27" s="85">
        <f>分析係数表!F30</f>
        <v>0.44183949504057712</v>
      </c>
      <c r="U27" s="86">
        <f t="shared" si="7"/>
        <v>2.7880828408056457E-2</v>
      </c>
      <c r="V27" s="87">
        <f>分析係数表!D30</f>
        <v>0.16290952810339646</v>
      </c>
      <c r="W27" s="167">
        <f t="shared" si="8"/>
        <v>0</v>
      </c>
      <c r="X27" s="76">
        <f>分析係数表!E30</f>
        <v>9.6483318304779075E-2</v>
      </c>
      <c r="Y27" s="166">
        <f t="shared" si="9"/>
        <v>0</v>
      </c>
    </row>
    <row r="28" spans="1:25" x14ac:dyDescent="0.2">
      <c r="A28" s="6" t="s">
        <v>16</v>
      </c>
      <c r="B28" s="5" t="s">
        <v>192</v>
      </c>
      <c r="C28" s="90"/>
      <c r="D28" s="76">
        <f>投入係数表!W28</f>
        <v>1.4028056112224449E-2</v>
      </c>
      <c r="E28" s="77">
        <f t="shared" si="0"/>
        <v>1.402805611222445</v>
      </c>
      <c r="F28" s="76">
        <f>分析係数表!C31</f>
        <v>0.94798822374877334</v>
      </c>
      <c r="G28" s="77">
        <f t="shared" si="1"/>
        <v>1.3298431996475779</v>
      </c>
      <c r="H28" s="77">
        <v>1.598286208933086</v>
      </c>
      <c r="I28" s="77">
        <f t="shared" si="2"/>
        <v>1.598286208933086</v>
      </c>
      <c r="J28" s="76">
        <f>分析係数表!G31</f>
        <v>7.0922795797167662E-2</v>
      </c>
      <c r="K28" s="78">
        <f t="shared" si="3"/>
        <v>0.11335492642159051</v>
      </c>
      <c r="L28" s="79"/>
      <c r="M28" s="80"/>
      <c r="N28" s="81">
        <f>分析係数表!H31</f>
        <v>9.4804057881456308E-2</v>
      </c>
      <c r="O28" s="82">
        <f t="shared" si="4"/>
        <v>0.83676319220857254</v>
      </c>
      <c r="P28" s="76">
        <f>分析係数表!C31</f>
        <v>0.94798822374877334</v>
      </c>
      <c r="Q28" s="82">
        <f t="shared" si="5"/>
        <v>0.79324165228015808</v>
      </c>
      <c r="R28" s="83">
        <v>0.91024373755977606</v>
      </c>
      <c r="S28" s="84">
        <f t="shared" si="6"/>
        <v>2.5085299464928621</v>
      </c>
      <c r="T28" s="85">
        <f>分析係数表!F31</f>
        <v>0.34490634993147556</v>
      </c>
      <c r="U28" s="86">
        <f t="shared" si="7"/>
        <v>0.86520790753865273</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投入係数表!W29</f>
        <v>0</v>
      </c>
      <c r="E29" s="77">
        <f t="shared" si="0"/>
        <v>0</v>
      </c>
      <c r="F29" s="76">
        <f>分析係数表!C32</f>
        <v>0.48216833095577749</v>
      </c>
      <c r="G29" s="77">
        <f t="shared" si="1"/>
        <v>0</v>
      </c>
      <c r="H29" s="77">
        <v>2.4018602948429348E-3</v>
      </c>
      <c r="I29" s="77">
        <f t="shared" si="2"/>
        <v>2.4018602948429348E-3</v>
      </c>
      <c r="J29" s="76">
        <f>分析係数表!G32</f>
        <v>0.14117647058823529</v>
      </c>
      <c r="K29" s="78">
        <f t="shared" si="3"/>
        <v>3.3908615927194372E-4</v>
      </c>
      <c r="L29" s="79"/>
      <c r="M29" s="80"/>
      <c r="N29" s="81">
        <f>分析係数表!H32</f>
        <v>5.9349091096348935E-3</v>
      </c>
      <c r="O29" s="82">
        <f t="shared" si="4"/>
        <v>5.2382921185246047E-2</v>
      </c>
      <c r="P29" s="76">
        <f>分析係数表!C32</f>
        <v>0.48216833095577749</v>
      </c>
      <c r="Q29" s="82">
        <f t="shared" si="5"/>
        <v>2.5257385678478125E-2</v>
      </c>
      <c r="R29" s="83">
        <v>3.0301031766614216E-2</v>
      </c>
      <c r="S29" s="84">
        <f t="shared" si="6"/>
        <v>3.2702892061457149E-2</v>
      </c>
      <c r="T29" s="85">
        <f>分析係数表!F32</f>
        <v>0.4823529411764706</v>
      </c>
      <c r="U29" s="86">
        <f t="shared" si="7"/>
        <v>1.5774336170820507E-2</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投入係数表!W30</f>
        <v>0</v>
      </c>
      <c r="E30" s="77">
        <f t="shared" si="0"/>
        <v>0</v>
      </c>
      <c r="F30" s="76">
        <f>分析係数表!C33</f>
        <v>1</v>
      </c>
      <c r="G30" s="77">
        <f t="shared" si="1"/>
        <v>0</v>
      </c>
      <c r="H30" s="77">
        <v>2.315558721153177E-2</v>
      </c>
      <c r="I30" s="77">
        <f t="shared" si="2"/>
        <v>2.315558721153177E-2</v>
      </c>
      <c r="J30" s="76">
        <f>分析係数表!G33</f>
        <v>0.50451467268623029</v>
      </c>
      <c r="K30" s="78">
        <f t="shared" si="3"/>
        <v>1.168233350288341E-2</v>
      </c>
      <c r="L30" s="79"/>
      <c r="M30" s="80"/>
      <c r="N30" s="81">
        <f>分析係数表!H33</f>
        <v>8.6255728925279361E-4</v>
      </c>
      <c r="O30" s="82">
        <f t="shared" si="4"/>
        <v>7.6131360507841325E-3</v>
      </c>
      <c r="P30" s="76">
        <f>分析係数表!C33</f>
        <v>1</v>
      </c>
      <c r="Q30" s="82">
        <f t="shared" si="5"/>
        <v>7.6131360507841325E-3</v>
      </c>
      <c r="R30" s="83">
        <v>2.7903894731705306E-2</v>
      </c>
      <c r="S30" s="84">
        <f t="shared" si="6"/>
        <v>5.1059481943237076E-2</v>
      </c>
      <c r="T30" s="85">
        <f>分析係数表!F33</f>
        <v>0.64446952595936791</v>
      </c>
      <c r="U30" s="86">
        <f t="shared" si="7"/>
        <v>3.2906280123688902E-2</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投入係数表!W31</f>
        <v>4.2084168336673347E-2</v>
      </c>
      <c r="E31" s="77">
        <f t="shared" si="0"/>
        <v>4.2084168336673349</v>
      </c>
      <c r="F31" s="76">
        <f>分析係数表!C34</f>
        <v>0.2053323853537149</v>
      </c>
      <c r="G31" s="77">
        <f t="shared" si="1"/>
        <v>0.86412426701964185</v>
      </c>
      <c r="H31" s="77">
        <v>0.90238896792426759</v>
      </c>
      <c r="I31" s="77">
        <f t="shared" si="2"/>
        <v>0.90238896792426759</v>
      </c>
      <c r="J31" s="76">
        <f>分析係数表!G34</f>
        <v>0.42520016856300041</v>
      </c>
      <c r="K31" s="78">
        <f t="shared" si="3"/>
        <v>0.38369594127079054</v>
      </c>
      <c r="L31" s="79"/>
      <c r="M31" s="80"/>
      <c r="N31" s="81">
        <f>分析係数表!H34</f>
        <v>0.14534734023379164</v>
      </c>
      <c r="O31" s="82">
        <f t="shared" si="4"/>
        <v>1.2828702390052666</v>
      </c>
      <c r="P31" s="76">
        <f>分析係数表!C34</f>
        <v>0.2053323853537149</v>
      </c>
      <c r="Q31" s="82">
        <f t="shared" si="5"/>
        <v>0.26341480627424174</v>
      </c>
      <c r="R31" s="83">
        <v>0.27989391475742575</v>
      </c>
      <c r="S31" s="84">
        <f t="shared" si="6"/>
        <v>1.1822828826816933</v>
      </c>
      <c r="T31" s="85">
        <f>分析係数表!F34</f>
        <v>0.70143278550358201</v>
      </c>
      <c r="U31" s="86">
        <f t="shared" si="7"/>
        <v>0.8292919756526248</v>
      </c>
      <c r="V31" s="87">
        <f>分析係数表!D34</f>
        <v>0.41908975979772439</v>
      </c>
      <c r="W31" s="167">
        <f t="shared" si="8"/>
        <v>0</v>
      </c>
      <c r="X31" s="76">
        <f>分析係数表!E34</f>
        <v>0.33775811209439527</v>
      </c>
      <c r="Y31" s="166">
        <f t="shared" si="9"/>
        <v>0</v>
      </c>
    </row>
    <row r="32" spans="1:25" x14ac:dyDescent="0.2">
      <c r="A32" s="6" t="s">
        <v>20</v>
      </c>
      <c r="B32" s="5" t="s">
        <v>37</v>
      </c>
      <c r="C32" s="90"/>
      <c r="D32" s="76">
        <f>投入係数表!W32</f>
        <v>4.0080160320641279E-3</v>
      </c>
      <c r="E32" s="77">
        <f t="shared" si="0"/>
        <v>0.40080160320641278</v>
      </c>
      <c r="F32" s="76">
        <f>分析係数表!C35</f>
        <v>4.5295002507103499E-2</v>
      </c>
      <c r="G32" s="77">
        <f t="shared" si="1"/>
        <v>1.8154309622085568E-2</v>
      </c>
      <c r="H32" s="77">
        <v>2.1551204390174602E-2</v>
      </c>
      <c r="I32" s="77">
        <f t="shared" si="2"/>
        <v>2.1551204390174602E-2</v>
      </c>
      <c r="J32" s="76">
        <f>分析係数表!G35</f>
        <v>0.3217993079584775</v>
      </c>
      <c r="K32" s="78">
        <f t="shared" si="3"/>
        <v>6.9351626584298887E-3</v>
      </c>
      <c r="L32" s="79"/>
      <c r="M32" s="80"/>
      <c r="N32" s="81">
        <f>分析係数表!H35</f>
        <v>5.6027601833256092E-2</v>
      </c>
      <c r="O32" s="82">
        <f t="shared" si="4"/>
        <v>0.49451295661212757</v>
      </c>
      <c r="P32" s="76">
        <f>分析係数表!C35</f>
        <v>4.5295002507103499E-2</v>
      </c>
      <c r="Q32" s="82">
        <f t="shared" si="5"/>
        <v>2.2398965609541483E-2</v>
      </c>
      <c r="R32" s="83">
        <v>2.8695352492872229E-2</v>
      </c>
      <c r="S32" s="84">
        <f t="shared" si="6"/>
        <v>5.0246556883046828E-2</v>
      </c>
      <c r="T32" s="85">
        <f>分析係数表!F35</f>
        <v>0.66089965397923878</v>
      </c>
      <c r="U32" s="86">
        <f t="shared" si="7"/>
        <v>3.3207932057653787E-2</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投入係数表!W33</f>
        <v>0</v>
      </c>
      <c r="E33" s="77">
        <f t="shared" si="0"/>
        <v>0</v>
      </c>
      <c r="F33" s="76">
        <f>分析係数表!C36</f>
        <v>0.81690507152145642</v>
      </c>
      <c r="G33" s="77">
        <f t="shared" si="1"/>
        <v>0</v>
      </c>
      <c r="H33" s="77">
        <v>3.2799750438295278E-2</v>
      </c>
      <c r="I33" s="77">
        <f t="shared" si="2"/>
        <v>3.2799750438295278E-2</v>
      </c>
      <c r="J33" s="76">
        <f>分析係数表!G36</f>
        <v>2.4669743752984245E-3</v>
      </c>
      <c r="K33" s="78">
        <f t="shared" si="3"/>
        <v>8.0916143847457718E-5</v>
      </c>
      <c r="L33" s="79"/>
      <c r="M33" s="80"/>
      <c r="N33" s="81">
        <f>分析係数表!H36</f>
        <v>0.1886168185797415</v>
      </c>
      <c r="O33" s="82">
        <f t="shared" si="4"/>
        <v>1.6647769594035573</v>
      </c>
      <c r="P33" s="76">
        <f>分析係数表!C36</f>
        <v>0.81690507152145642</v>
      </c>
      <c r="Q33" s="82">
        <f t="shared" si="5"/>
        <v>1.3599647410888358</v>
      </c>
      <c r="R33" s="83">
        <v>1.3893620646100093</v>
      </c>
      <c r="S33" s="84">
        <f t="shared" si="6"/>
        <v>1.4221618150483046</v>
      </c>
      <c r="T33" s="85">
        <f>分析係数表!F36</f>
        <v>0.90092312589527301</v>
      </c>
      <c r="U33" s="86">
        <f t="shared" si="7"/>
        <v>1.2812584679422137</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投入係数表!W34</f>
        <v>1.4028056112224449E-2</v>
      </c>
      <c r="E34" s="77">
        <f t="shared" si="0"/>
        <v>1.402805611222445</v>
      </c>
      <c r="F34" s="76">
        <f>分析係数表!C37</f>
        <v>0.29905561385099688</v>
      </c>
      <c r="G34" s="77">
        <f t="shared" si="1"/>
        <v>0.41951689317775115</v>
      </c>
      <c r="H34" s="77">
        <v>0.46703045638227125</v>
      </c>
      <c r="I34" s="77">
        <f t="shared" si="2"/>
        <v>0.46703045638227125</v>
      </c>
      <c r="J34" s="76">
        <f>分析係数表!G37</f>
        <v>0.52083333333333337</v>
      </c>
      <c r="K34" s="78">
        <f t="shared" si="3"/>
        <v>0.24324502936576631</v>
      </c>
      <c r="L34" s="79"/>
      <c r="M34" s="80"/>
      <c r="N34" s="81">
        <f>分析係数表!H37</f>
        <v>4.2677274833925534E-2</v>
      </c>
      <c r="O34" s="82">
        <f t="shared" si="4"/>
        <v>0.37667979116939404</v>
      </c>
      <c r="P34" s="76">
        <f>分析係数表!C37</f>
        <v>0.29905561385099688</v>
      </c>
      <c r="Q34" s="82">
        <f t="shared" si="5"/>
        <v>0.11264820617342845</v>
      </c>
      <c r="R34" s="83">
        <v>0.13226347866939345</v>
      </c>
      <c r="S34" s="84">
        <f t="shared" si="6"/>
        <v>0.59929393505166473</v>
      </c>
      <c r="T34" s="85">
        <f>分析係数表!F37</f>
        <v>0.73171768707482998</v>
      </c>
      <c r="U34" s="86">
        <f t="shared" si="7"/>
        <v>0.43851397203397752</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投入係数表!W35</f>
        <v>2.004008016032064E-3</v>
      </c>
      <c r="E35" s="77">
        <f t="shared" si="0"/>
        <v>0.20040080160320639</v>
      </c>
      <c r="F35" s="76">
        <f>分析係数表!C38</f>
        <v>4.4463264874020636E-3</v>
      </c>
      <c r="G35" s="77">
        <f t="shared" si="1"/>
        <v>8.9104739226494249E-4</v>
      </c>
      <c r="H35" s="77">
        <v>1.2308807558713867E-3</v>
      </c>
      <c r="I35" s="77">
        <f t="shared" si="2"/>
        <v>1.2308807558713867E-3</v>
      </c>
      <c r="J35" s="76">
        <f>分析係数表!G38</f>
        <v>0.34146341463414637</v>
      </c>
      <c r="K35" s="78">
        <f t="shared" si="3"/>
        <v>4.203007459073028E-4</v>
      </c>
      <c r="L35" s="79"/>
      <c r="M35" s="80"/>
      <c r="N35" s="81">
        <f>分析係数表!H38</f>
        <v>3.8918069931510375E-2</v>
      </c>
      <c r="O35" s="82">
        <f t="shared" si="4"/>
        <v>0.34350015345552887</v>
      </c>
      <c r="P35" s="76">
        <f>分析係数表!C38</f>
        <v>4.4463264874020636E-3</v>
      </c>
      <c r="Q35" s="82">
        <f t="shared" si="5"/>
        <v>1.5273138307359915E-3</v>
      </c>
      <c r="R35" s="83">
        <v>1.7107795514949477E-3</v>
      </c>
      <c r="S35" s="84">
        <f t="shared" si="6"/>
        <v>2.9416603073663342E-3</v>
      </c>
      <c r="T35" s="85">
        <f>分析係数表!F38</f>
        <v>0.56097560975609762</v>
      </c>
      <c r="U35" s="86">
        <f t="shared" si="7"/>
        <v>1.6501996846201388E-3</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投入係数表!W36</f>
        <v>0</v>
      </c>
      <c r="E36" s="77">
        <f t="shared" si="0"/>
        <v>0</v>
      </c>
      <c r="F36" s="76">
        <f>分析係数表!C39</f>
        <v>1</v>
      </c>
      <c r="G36" s="77">
        <f t="shared" si="1"/>
        <v>0</v>
      </c>
      <c r="H36" s="77">
        <v>2.4410857809250338E-3</v>
      </c>
      <c r="I36" s="77">
        <f t="shared" si="2"/>
        <v>2.4410857809250338E-3</v>
      </c>
      <c r="J36" s="76">
        <f>分析係数表!G39</f>
        <v>0.35427190863167141</v>
      </c>
      <c r="K36" s="78">
        <f t="shared" si="3"/>
        <v>8.6480811874194586E-4</v>
      </c>
      <c r="L36" s="79"/>
      <c r="M36" s="80"/>
      <c r="N36" s="81">
        <f>分析係数表!H39</f>
        <v>3.437355167619342E-3</v>
      </c>
      <c r="O36" s="82">
        <f t="shared" si="4"/>
        <v>3.0338915306856173E-2</v>
      </c>
      <c r="P36" s="76">
        <f>分析係数表!C39</f>
        <v>1</v>
      </c>
      <c r="Q36" s="82">
        <f t="shared" si="5"/>
        <v>3.0338915306856173E-2</v>
      </c>
      <c r="R36" s="83">
        <v>3.2392628811836389E-2</v>
      </c>
      <c r="S36" s="84">
        <f t="shared" si="6"/>
        <v>3.4833714592761425E-2</v>
      </c>
      <c r="T36" s="85">
        <f>分析係数表!F39</f>
        <v>0.7050296507797057</v>
      </c>
      <c r="U36" s="86">
        <f t="shared" si="7"/>
        <v>2.4558801634694524E-2</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投入係数表!W37</f>
        <v>0</v>
      </c>
      <c r="E37" s="77">
        <f t="shared" si="0"/>
        <v>0</v>
      </c>
      <c r="F37" s="76">
        <f>分析係数表!C40</f>
        <v>0.83920615633859863</v>
      </c>
      <c r="G37" s="77">
        <f t="shared" si="1"/>
        <v>0</v>
      </c>
      <c r="H37" s="77">
        <v>3.6485623641089015E-4</v>
      </c>
      <c r="I37" s="77">
        <f t="shared" si="2"/>
        <v>3.6485623641089015E-4</v>
      </c>
      <c r="J37" s="76">
        <f>分析係数表!G40</f>
        <v>0.51760656605771782</v>
      </c>
      <c r="K37" s="78">
        <f t="shared" si="3"/>
        <v>1.8885198363338373E-4</v>
      </c>
      <c r="L37" s="79"/>
      <c r="M37" s="80"/>
      <c r="N37" s="81">
        <f>分析係数表!H40</f>
        <v>3.2622689118904168E-2</v>
      </c>
      <c r="O37" s="82">
        <f t="shared" si="4"/>
        <v>0.28793562317443278</v>
      </c>
      <c r="P37" s="76">
        <f>分析係数表!C40</f>
        <v>0.83920615633859863</v>
      </c>
      <c r="Q37" s="82">
        <f t="shared" si="5"/>
        <v>0.24163734759717487</v>
      </c>
      <c r="R37" s="83">
        <v>0.24176613115046094</v>
      </c>
      <c r="S37" s="84">
        <f t="shared" si="6"/>
        <v>0.24213098738687183</v>
      </c>
      <c r="T37" s="85">
        <f>分析係数表!F40</f>
        <v>0.71604447974583008</v>
      </c>
      <c r="U37" s="86">
        <f t="shared" si="7"/>
        <v>0.17337655689377679</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投入係数表!W38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0.41076846005350209</v>
      </c>
      <c r="P38" s="76">
        <f>分析係数表!C41</f>
        <v>0.78804261408809029</v>
      </c>
      <c r="Q38" s="82">
        <f t="shared" si="5"/>
        <v>0.32370305104550107</v>
      </c>
      <c r="R38" s="83">
        <v>0.32910922306745588</v>
      </c>
      <c r="S38" s="84">
        <f t="shared" si="6"/>
        <v>0.32910922306745588</v>
      </c>
      <c r="T38" s="85">
        <f>分析係数表!F41</f>
        <v>0.55067630164906434</v>
      </c>
      <c r="U38" s="86">
        <f t="shared" si="7"/>
        <v>0.18123264979738354</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投入係数表!W39</f>
        <v>0</v>
      </c>
      <c r="E39" s="77">
        <f>$C$25*D39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9.681181963086688E-2</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投入係数表!W40</f>
        <v>2.4048096192384769E-2</v>
      </c>
      <c r="E40" s="77">
        <f>$C$25*D40</f>
        <v>2.4048096192384771</v>
      </c>
      <c r="F40" s="76">
        <f>分析係数表!C43</f>
        <v>0.20173745173745172</v>
      </c>
      <c r="G40" s="77">
        <f>E40*F40</f>
        <v>0.48514016449888192</v>
      </c>
      <c r="H40" s="77">
        <v>0.56248839997621258</v>
      </c>
      <c r="I40" s="77">
        <f>C40+H40</f>
        <v>0.56248839997621258</v>
      </c>
      <c r="J40" s="76">
        <f>分析係数表!G43</f>
        <v>0.40060929169840059</v>
      </c>
      <c r="K40" s="78">
        <f>I40*J40</f>
        <v>0.22533807950303716</v>
      </c>
      <c r="L40" s="79"/>
      <c r="M40" s="80"/>
      <c r="N40" s="81">
        <f>分析係数表!H43</f>
        <v>3.0614346773778257E-2</v>
      </c>
      <c r="O40" s="82">
        <f t="shared" si="4"/>
        <v>0.27020951535469656</v>
      </c>
      <c r="P40" s="76">
        <f>分析係数表!C43</f>
        <v>0.20173745173745172</v>
      </c>
      <c r="Q40" s="82">
        <f>O40*P40</f>
        <v>5.451137906286832E-2</v>
      </c>
      <c r="R40" s="83">
        <v>8.8214840990935031E-2</v>
      </c>
      <c r="S40" s="84">
        <f>I40+R40</f>
        <v>0.6507032409671476</v>
      </c>
      <c r="T40" s="85">
        <f>分析係数表!F43</f>
        <v>0.64280274181264285</v>
      </c>
      <c r="U40" s="86">
        <f>S40*T40</f>
        <v>0.41827382740005531</v>
      </c>
      <c r="V40" s="87">
        <f>分析係数表!D43</f>
        <v>0.46991622239146991</v>
      </c>
      <c r="W40" s="167">
        <f>ROUND(S40*V40,0)</f>
        <v>0</v>
      </c>
      <c r="X40" s="76">
        <f>分析係数表!E43</f>
        <v>0.30083777608530082</v>
      </c>
      <c r="Y40" s="166">
        <f>ROUND(S40*X40,0)</f>
        <v>0</v>
      </c>
    </row>
    <row r="41" spans="1:25" x14ac:dyDescent="0.2">
      <c r="A41" s="6" t="s">
        <v>340</v>
      </c>
      <c r="B41" s="5" t="s">
        <v>42</v>
      </c>
      <c r="C41" s="90"/>
      <c r="D41" s="76">
        <f>投入係数表!W41</f>
        <v>0</v>
      </c>
      <c r="E41" s="77">
        <f>$C$25*D41</f>
        <v>0</v>
      </c>
      <c r="F41" s="76">
        <f>分析係数表!C44</f>
        <v>0.27638971906754328</v>
      </c>
      <c r="G41" s="77">
        <f>E41*F41</f>
        <v>0</v>
      </c>
      <c r="H41" s="77">
        <v>3.9766995980984436E-4</v>
      </c>
      <c r="I41" s="77">
        <f>C41+H41</f>
        <v>3.9766995980984436E-4</v>
      </c>
      <c r="J41" s="76">
        <f>分析係数表!G44</f>
        <v>0.27192982456140352</v>
      </c>
      <c r="K41" s="78">
        <f>I41*J41</f>
        <v>1.0813832240443137E-4</v>
      </c>
      <c r="L41" s="79"/>
      <c r="M41" s="80"/>
      <c r="N41" s="81">
        <f>分析係数表!H44</f>
        <v>9.8074051186981828E-2</v>
      </c>
      <c r="O41" s="82">
        <f t="shared" si="4"/>
        <v>0.86562493186378398</v>
      </c>
      <c r="P41" s="76">
        <f>分析係数表!C44</f>
        <v>0.27638971906754328</v>
      </c>
      <c r="Q41" s="82">
        <f>O41*P41</f>
        <v>0.23924983173569256</v>
      </c>
      <c r="R41" s="83">
        <v>0.24187541450083155</v>
      </c>
      <c r="S41" s="84">
        <f>I41+R41</f>
        <v>0.24227308446064139</v>
      </c>
      <c r="T41" s="85">
        <f>分析係数表!F44</f>
        <v>0.48268106162843005</v>
      </c>
      <c r="U41" s="86">
        <f>S41*T41</f>
        <v>0.11694062961145668</v>
      </c>
      <c r="V41" s="87">
        <f>分析係数表!D44</f>
        <v>0.23571749887539362</v>
      </c>
      <c r="W41" s="167">
        <f>ROUND(S41*V41,0)</f>
        <v>0</v>
      </c>
      <c r="X41" s="76">
        <f>分析係数表!E44</f>
        <v>0.16711650922177237</v>
      </c>
      <c r="Y41" s="166">
        <f>ROUND(S41*X41,0)</f>
        <v>0</v>
      </c>
    </row>
    <row r="42" spans="1:25" x14ac:dyDescent="0.2">
      <c r="A42" s="6" t="s">
        <v>341</v>
      </c>
      <c r="B42" s="5" t="s">
        <v>278</v>
      </c>
      <c r="C42" s="90"/>
      <c r="D42" s="76">
        <f>投入係数表!W42</f>
        <v>0</v>
      </c>
      <c r="E42" s="77">
        <f>$C$25*D42</f>
        <v>0</v>
      </c>
      <c r="F42" s="76">
        <f>分析係数表!C45</f>
        <v>1</v>
      </c>
      <c r="G42" s="77">
        <f>E42*F42</f>
        <v>0</v>
      </c>
      <c r="H42" s="77">
        <v>2.1380926110287461E-3</v>
      </c>
      <c r="I42" s="77">
        <f>C42+H42</f>
        <v>2.1380926110287461E-3</v>
      </c>
      <c r="J42" s="76">
        <f>分析係数表!G45</f>
        <v>0</v>
      </c>
      <c r="K42" s="78">
        <f>I42*J42</f>
        <v>0</v>
      </c>
      <c r="L42" s="79"/>
      <c r="M42" s="80"/>
      <c r="N42" s="81">
        <f>分析係数表!H45</f>
        <v>0</v>
      </c>
      <c r="O42" s="82">
        <f t="shared" si="4"/>
        <v>0</v>
      </c>
      <c r="P42" s="76">
        <f>分析係数表!C45</f>
        <v>1</v>
      </c>
      <c r="Q42" s="82">
        <f>O42*P42</f>
        <v>0</v>
      </c>
      <c r="R42" s="83">
        <v>1.5771968061204619E-3</v>
      </c>
      <c r="S42" s="84">
        <f>I42+R42</f>
        <v>3.7152894171492081E-3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投入係数表!W43</f>
        <v>2.004008016032064E-3</v>
      </c>
      <c r="E43" s="77">
        <f>$C$25*D43</f>
        <v>0.20040080160320639</v>
      </c>
      <c r="F43" s="76">
        <f>分析係数表!C46</f>
        <v>5.367793240556662E-2</v>
      </c>
      <c r="G43" s="77">
        <f>E43*F43</f>
        <v>1.0757100682478279E-2</v>
      </c>
      <c r="H43" s="77">
        <v>1.2554155444757315E-2</v>
      </c>
      <c r="I43" s="77">
        <f>C43+H43</f>
        <v>1.2554155444757315E-2</v>
      </c>
      <c r="J43" s="76">
        <f>分析係数表!G46</f>
        <v>9.2592592592592587E-3</v>
      </c>
      <c r="K43" s="78">
        <f>I43*J43</f>
        <v>1.1624218004404921E-4</v>
      </c>
      <c r="L43" s="79"/>
      <c r="M43" s="80"/>
      <c r="N43" s="81">
        <f>分析係数表!H46</f>
        <v>2.0456769143622225E-2</v>
      </c>
      <c r="O43" s="82">
        <f t="shared" si="4"/>
        <v>0.18055631618949233</v>
      </c>
      <c r="P43" s="76">
        <f>分析係数表!C46</f>
        <v>5.367793240556662E-2</v>
      </c>
      <c r="Q43" s="82">
        <f>O43*P43</f>
        <v>9.6918897358176832E-3</v>
      </c>
      <c r="R43" s="83">
        <v>1.0561955168469674E-2</v>
      </c>
      <c r="S43" s="84">
        <f>I43+R43</f>
        <v>2.3116110613226989E-2</v>
      </c>
      <c r="T43" s="85">
        <f>分析係数表!F46</f>
        <v>0.30555555555555558</v>
      </c>
      <c r="U43" s="86">
        <f>S43*T43</f>
        <v>7.0632560207082471E-3</v>
      </c>
      <c r="V43" s="87">
        <f>分析係数表!D46</f>
        <v>2.7777777777777776E-2</v>
      </c>
      <c r="W43" s="167">
        <f>ROUND(S43*V43,0)</f>
        <v>0</v>
      </c>
      <c r="X43" s="76">
        <f>分析係数表!E46</f>
        <v>8.3333333333333329E-2</v>
      </c>
      <c r="Y43" s="166">
        <f>ROUND(S43*X43,0)</f>
        <v>0</v>
      </c>
    </row>
    <row r="44" spans="1:25" x14ac:dyDescent="0.2">
      <c r="A44" s="192">
        <v>40</v>
      </c>
      <c r="B44" s="14" t="s">
        <v>150</v>
      </c>
      <c r="C44" s="197">
        <f>SUM(C5:C43)</f>
        <v>100</v>
      </c>
      <c r="D44" s="92">
        <f>投入係数表!W44</f>
        <v>0.77955911823647295</v>
      </c>
      <c r="E44" s="91">
        <f>SUM(E5:E43)</f>
        <v>77.955911823647298</v>
      </c>
      <c r="F44" s="92">
        <f>分析係数表!C47</f>
        <v>0.43100924499229587</v>
      </c>
      <c r="G44" s="91">
        <f>SUM(G5:G43)</f>
        <v>6.2191843373099838</v>
      </c>
      <c r="H44" s="91">
        <f>SUM(H5:H43)</f>
        <v>6.9183499575861633</v>
      </c>
      <c r="I44" s="91">
        <f>SUM(I5:I43)</f>
        <v>106.9183499575862</v>
      </c>
      <c r="J44" s="92">
        <f>分析係数表!G47</f>
        <v>0.27411589384994556</v>
      </c>
      <c r="K44" s="93">
        <f>SUM(K5:K43)</f>
        <v>14.076934844454957</v>
      </c>
      <c r="L44" s="94">
        <f>最終需要_まとめ!$L$33</f>
        <v>0.627</v>
      </c>
      <c r="M44" s="91">
        <f>K44*L44</f>
        <v>8.8262381474732585</v>
      </c>
      <c r="N44" s="95">
        <f>分析係数表!H47</f>
        <v>1</v>
      </c>
      <c r="O44" s="96">
        <f>SUM(O5:O43)</f>
        <v>8.8262381474732585</v>
      </c>
      <c r="P44" s="92">
        <f>分析係数表!C47</f>
        <v>0.43100924499229587</v>
      </c>
      <c r="Q44" s="96">
        <f>SUM(Q5:Q43)</f>
        <v>3.5499207199474303</v>
      </c>
      <c r="R44" s="91">
        <f>SUM(R5:R43)</f>
        <v>3.8535430946947624</v>
      </c>
      <c r="S44" s="97">
        <f>SUM(S5:S43)</f>
        <v>110.77189305228092</v>
      </c>
      <c r="T44" s="98">
        <f>分析係数表!F47</f>
        <v>0.60561987734280964</v>
      </c>
      <c r="U44" s="99">
        <f>SUM(U5:U43)</f>
        <v>26.822475598902507</v>
      </c>
      <c r="V44" s="100">
        <f>分析係数表!D47</f>
        <v>0.12179744368659369</v>
      </c>
      <c r="W44" s="164">
        <f>SUM(W5:W43)</f>
        <v>1</v>
      </c>
      <c r="X44" s="92">
        <f>分析係数表!E47</f>
        <v>9.5847423625838257E-2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294</v>
      </c>
      <c r="S2" s="3" t="s">
        <v>152</v>
      </c>
      <c r="U2" s="64" t="s">
        <v>209</v>
      </c>
      <c r="W2" s="3" t="s">
        <v>130</v>
      </c>
      <c r="Y2" s="3" t="s">
        <v>153</v>
      </c>
    </row>
    <row r="3" spans="1:25" ht="44" x14ac:dyDescent="0.2">
      <c r="B3" s="65"/>
      <c r="C3" s="66" t="s">
        <v>227</v>
      </c>
      <c r="D3" s="66" t="s">
        <v>234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投入係数表!X5</f>
        <v>4.3859649122807015E-3</v>
      </c>
      <c r="E5" s="77">
        <f t="shared" ref="E5:E38" si="0">$C$26*D5</f>
        <v>0.43859649122807015</v>
      </c>
      <c r="F5" s="76">
        <f>分析係数表!C8</f>
        <v>0.30496453900709219</v>
      </c>
      <c r="G5" s="77">
        <f t="shared" ref="G5:G38" si="1">E5*F5</f>
        <v>0.13375637675749658</v>
      </c>
      <c r="H5" s="77">
        <f t="array" ref="H5:H43">MMULT(逆行列係数!C5:AO43,'22'!G5:G43)</f>
        <v>0.14045442623827534</v>
      </c>
      <c r="I5" s="77">
        <f t="shared" ref="I5:I38" si="2">C5+H5</f>
        <v>0.14045442623827534</v>
      </c>
      <c r="J5" s="76">
        <f>分析係数表!G8</f>
        <v>0.12049861495844875</v>
      </c>
      <c r="K5" s="78">
        <f t="shared" ref="K5:K38" si="3">I5*J5</f>
        <v>1.6924563826495782E-2</v>
      </c>
      <c r="L5" s="79" t="s">
        <v>183</v>
      </c>
      <c r="M5" s="80" t="s">
        <v>183</v>
      </c>
      <c r="N5" s="81">
        <f>分析係数表!H8</f>
        <v>1.0415057417992687E-2</v>
      </c>
      <c r="O5" s="82">
        <f t="shared" ref="O5:O43" si="4">$M$44*N5</f>
        <v>0.19709337924881828</v>
      </c>
      <c r="P5" s="76">
        <f>分析係数表!C8</f>
        <v>0.30496453900709219</v>
      </c>
      <c r="Q5" s="82">
        <f t="shared" ref="Q5:Q38" si="5">O5*P5</f>
        <v>6.0106491543965856E-2</v>
      </c>
      <c r="R5" s="83">
        <f t="array" ref="R5:R43">MMULT(逆行列係数!C5:AO43,'22'!Q5:Q43)</f>
        <v>6.7471934395786637E-2</v>
      </c>
      <c r="S5" s="84">
        <f t="shared" ref="S5:S38" si="6">I5+R5</f>
        <v>0.20792636063406197</v>
      </c>
      <c r="T5" s="85">
        <f>分析係数表!F8</f>
        <v>0.45429362880886426</v>
      </c>
      <c r="U5" s="86">
        <f t="shared" ref="U5:U38" si="7">S5*T5</f>
        <v>9.4459620897468594E-2</v>
      </c>
      <c r="V5" s="87">
        <f>分析係数表!D8</f>
        <v>0.67451523545706371</v>
      </c>
      <c r="W5" s="88">
        <f t="shared" ref="W5:W38" si="8">ROUND(S5*V5,0)</f>
        <v>0</v>
      </c>
      <c r="X5" s="76">
        <f>分析係数表!E8</f>
        <v>0.3476454293628809</v>
      </c>
      <c r="Y5" s="89">
        <f t="shared" ref="Y5:Y38" si="9">ROUND(S5*X5,0)</f>
        <v>0</v>
      </c>
    </row>
    <row r="6" spans="1:25" x14ac:dyDescent="0.2">
      <c r="A6" s="6" t="s">
        <v>219</v>
      </c>
      <c r="B6" s="5" t="s">
        <v>265</v>
      </c>
      <c r="C6" s="90"/>
      <c r="D6" s="76">
        <f>投入係数表!X6</f>
        <v>0</v>
      </c>
      <c r="E6" s="77">
        <f t="shared" si="0"/>
        <v>0</v>
      </c>
      <c r="F6" s="76">
        <f>分析係数表!C9</f>
        <v>0.30769230769230771</v>
      </c>
      <c r="G6" s="77">
        <f t="shared" si="1"/>
        <v>0</v>
      </c>
      <c r="H6" s="77">
        <v>4.4241591794656416E-3</v>
      </c>
      <c r="I6" s="77">
        <f t="shared" si="2"/>
        <v>4.4241591794656416E-3</v>
      </c>
      <c r="J6" s="76">
        <f>分析係数表!G9</f>
        <v>0.27272727272727271</v>
      </c>
      <c r="K6" s="78">
        <f t="shared" si="3"/>
        <v>1.206588867126993E-3</v>
      </c>
      <c r="L6" s="79"/>
      <c r="M6" s="80"/>
      <c r="N6" s="81">
        <f>分析係数表!H9</f>
        <v>5.5358154384880782E-4</v>
      </c>
      <c r="O6" s="82">
        <f t="shared" si="4"/>
        <v>1.0475915089863024E-2</v>
      </c>
      <c r="P6" s="76">
        <f>分析係数表!C9</f>
        <v>0.30769230769230771</v>
      </c>
      <c r="Q6" s="82">
        <f t="shared" si="5"/>
        <v>3.2233584891886227E-3</v>
      </c>
      <c r="R6" s="83">
        <v>3.5951732498805968E-3</v>
      </c>
      <c r="S6" s="84">
        <f t="shared" si="6"/>
        <v>8.0193324293462379E-3</v>
      </c>
      <c r="T6" s="85">
        <f>分析係数表!F9</f>
        <v>0.77272727272727271</v>
      </c>
      <c r="U6" s="86">
        <f t="shared" si="7"/>
        <v>6.196756877222093E-3</v>
      </c>
      <c r="V6" s="87">
        <f>分析係数表!D9</f>
        <v>0.36363636363636365</v>
      </c>
      <c r="W6" s="88">
        <f t="shared" si="8"/>
        <v>0</v>
      </c>
      <c r="X6" s="76">
        <f>分析係数表!E9</f>
        <v>0</v>
      </c>
      <c r="Y6" s="89">
        <f t="shared" si="9"/>
        <v>0</v>
      </c>
    </row>
    <row r="7" spans="1:25" x14ac:dyDescent="0.2">
      <c r="A7" s="6" t="s">
        <v>220</v>
      </c>
      <c r="B7" s="5" t="s">
        <v>266</v>
      </c>
      <c r="C7" s="90"/>
      <c r="D7" s="76">
        <f>投入係数表!X7</f>
        <v>1.3157894736842105E-2</v>
      </c>
      <c r="E7" s="77">
        <f t="shared" si="0"/>
        <v>1.3157894736842104</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2.022095238275886E-2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投入係数表!X8</f>
        <v>0</v>
      </c>
      <c r="E8" s="77">
        <f t="shared" si="0"/>
        <v>0</v>
      </c>
      <c r="F8" s="76">
        <f>分析係数表!C11</f>
        <v>7.2833211944645093E-4</v>
      </c>
      <c r="G8" s="77">
        <f t="shared" si="1"/>
        <v>0</v>
      </c>
      <c r="H8" s="77">
        <v>3.7142581365507738E-4</v>
      </c>
      <c r="I8" s="77">
        <f t="shared" si="2"/>
        <v>3.7142581365507738E-4</v>
      </c>
      <c r="J8" s="76">
        <f>分析係数表!G11</f>
        <v>0.75</v>
      </c>
      <c r="K8" s="78">
        <f t="shared" si="3"/>
        <v>2.7856936024130803E-4</v>
      </c>
      <c r="L8" s="79"/>
      <c r="M8" s="80"/>
      <c r="N8" s="81">
        <f>分析係数表!H11</f>
        <v>-1.2873989391832741E-5</v>
      </c>
      <c r="O8" s="82">
        <f t="shared" si="4"/>
        <v>-2.4362593232239591E-4</v>
      </c>
      <c r="P8" s="76">
        <f>分析係数表!C11</f>
        <v>7.2833211944645093E-4</v>
      </c>
      <c r="Q8" s="82">
        <f t="shared" si="5"/>
        <v>-1.7744059164048823E-7</v>
      </c>
      <c r="R8" s="83">
        <v>4.284024729924502E-4</v>
      </c>
      <c r="S8" s="84">
        <f t="shared" si="6"/>
        <v>7.9982828664752759E-4</v>
      </c>
      <c r="T8" s="85">
        <f>分析係数表!F11</f>
        <v>1</v>
      </c>
      <c r="U8" s="86">
        <f t="shared" si="7"/>
        <v>7.9982828664752759E-4</v>
      </c>
      <c r="V8" s="87">
        <f>分析係数表!D11</f>
        <v>0</v>
      </c>
      <c r="W8" s="88">
        <f t="shared" si="8"/>
        <v>0</v>
      </c>
      <c r="X8" s="76">
        <f>分析係数表!E11</f>
        <v>0</v>
      </c>
      <c r="Y8" s="89">
        <f t="shared" si="9"/>
        <v>0</v>
      </c>
    </row>
    <row r="9" spans="1:25" x14ac:dyDescent="0.2">
      <c r="A9" s="6" t="s">
        <v>222</v>
      </c>
      <c r="B9" s="5" t="s">
        <v>190</v>
      </c>
      <c r="C9" s="90"/>
      <c r="D9" s="76">
        <f>投入係数表!X9</f>
        <v>0</v>
      </c>
      <c r="E9" s="77">
        <f t="shared" si="0"/>
        <v>0</v>
      </c>
      <c r="F9" s="76">
        <f>分析係数表!C12</f>
        <v>4.5760430686406783E-3</v>
      </c>
      <c r="G9" s="77">
        <f t="shared" si="1"/>
        <v>0</v>
      </c>
      <c r="H9" s="77">
        <v>8.7814558318900603E-5</v>
      </c>
      <c r="I9" s="77">
        <f t="shared" si="2"/>
        <v>8.7814558318900603E-5</v>
      </c>
      <c r="J9" s="76">
        <f>分析係数表!G12</f>
        <v>0.12408759124087591</v>
      </c>
      <c r="K9" s="78">
        <f t="shared" si="3"/>
        <v>1.0896697017673797E-5</v>
      </c>
      <c r="L9" s="79"/>
      <c r="M9" s="80"/>
      <c r="N9" s="81">
        <f>分析係数表!H12</f>
        <v>8.1814202585097071E-2</v>
      </c>
      <c r="O9" s="82">
        <f t="shared" si="4"/>
        <v>1.548242799908826</v>
      </c>
      <c r="P9" s="76">
        <f>分析係数表!C12</f>
        <v>4.5760430686406783E-3</v>
      </c>
      <c r="Q9" s="82">
        <f t="shared" si="5"/>
        <v>7.0848257330956201E-3</v>
      </c>
      <c r="R9" s="83">
        <v>7.5574707159995827E-3</v>
      </c>
      <c r="S9" s="84">
        <f t="shared" si="6"/>
        <v>7.6452852743184837E-3</v>
      </c>
      <c r="T9" s="85">
        <f>分析係数表!F12</f>
        <v>0.42153284671532848</v>
      </c>
      <c r="U9" s="86">
        <f t="shared" si="7"/>
        <v>3.2227388656342515E-3</v>
      </c>
      <c r="V9" s="87">
        <f>分析係数表!D12</f>
        <v>4.3795620437956206E-2</v>
      </c>
      <c r="W9" s="88">
        <f t="shared" si="8"/>
        <v>0</v>
      </c>
      <c r="X9" s="76">
        <f>分析係数表!E12</f>
        <v>3.2846715328467155E-2</v>
      </c>
      <c r="Y9" s="89">
        <f t="shared" si="9"/>
        <v>0</v>
      </c>
    </row>
    <row r="10" spans="1:25" x14ac:dyDescent="0.2">
      <c r="A10" s="6" t="s">
        <v>223</v>
      </c>
      <c r="B10" s="5" t="s">
        <v>28</v>
      </c>
      <c r="C10" s="90"/>
      <c r="D10" s="76">
        <f>投入係数表!X10</f>
        <v>4.3859649122807015E-3</v>
      </c>
      <c r="E10" s="77">
        <f t="shared" si="0"/>
        <v>0.43859649122807015</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0.24192055079613914</v>
      </c>
      <c r="P10" s="76">
        <f>分析係数表!C13</f>
        <v>0</v>
      </c>
      <c r="Q10" s="82">
        <f t="shared" si="5"/>
        <v>0</v>
      </c>
      <c r="R10" s="83">
        <v>0</v>
      </c>
      <c r="S10" s="84">
        <f t="shared" si="6"/>
        <v>0</v>
      </c>
      <c r="T10" s="85">
        <f>分析係数表!F13</f>
        <v>1</v>
      </c>
      <c r="U10" s="86">
        <f t="shared" si="7"/>
        <v>0</v>
      </c>
      <c r="V10" s="87">
        <f>分析係数表!D13</f>
        <v>0</v>
      </c>
      <c r="W10" s="88">
        <f t="shared" si="8"/>
        <v>0</v>
      </c>
      <c r="X10" s="76">
        <f>分析係数表!E13</f>
        <v>0</v>
      </c>
      <c r="Y10" s="89">
        <f t="shared" si="9"/>
        <v>0</v>
      </c>
    </row>
    <row r="11" spans="1:25" x14ac:dyDescent="0.2">
      <c r="A11" s="6" t="s">
        <v>224</v>
      </c>
      <c r="B11" s="5" t="s">
        <v>267</v>
      </c>
      <c r="C11" s="90"/>
      <c r="D11" s="76">
        <f>投入係数表!X11</f>
        <v>5.2631578947368418E-2</v>
      </c>
      <c r="E11" s="77">
        <f t="shared" si="0"/>
        <v>5.2631578947368416</v>
      </c>
      <c r="F11" s="76">
        <f>分析係数表!C14</f>
        <v>3.0252100840336138E-2</v>
      </c>
      <c r="G11" s="77">
        <f t="shared" si="1"/>
        <v>0.15922158337019018</v>
      </c>
      <c r="H11" s="77">
        <v>0.16253457556733375</v>
      </c>
      <c r="I11" s="77">
        <f t="shared" si="2"/>
        <v>0.16253457556733375</v>
      </c>
      <c r="J11" s="76">
        <f>分析係数表!G14</f>
        <v>0.20338983050847459</v>
      </c>
      <c r="K11" s="78">
        <f t="shared" si="3"/>
        <v>3.3057879776406868E-2</v>
      </c>
      <c r="L11" s="79"/>
      <c r="M11" s="80"/>
      <c r="N11" s="81">
        <f>分析係数表!H14</f>
        <v>1.0556671301302847E-3</v>
      </c>
      <c r="O11" s="82">
        <f t="shared" si="4"/>
        <v>1.9977326450436463E-2</v>
      </c>
      <c r="P11" s="76">
        <f>分析係数表!C14</f>
        <v>3.0252100840336138E-2</v>
      </c>
      <c r="Q11" s="82">
        <f t="shared" si="5"/>
        <v>6.043560942989183E-4</v>
      </c>
      <c r="R11" s="83">
        <v>1.592225209391584E-3</v>
      </c>
      <c r="S11" s="84">
        <f t="shared" si="6"/>
        <v>0.16412680077672534</v>
      </c>
      <c r="T11" s="85">
        <f>分析係数表!F14</f>
        <v>0.40677966101694918</v>
      </c>
      <c r="U11" s="86">
        <f t="shared" si="7"/>
        <v>6.6763444383752688E-2</v>
      </c>
      <c r="V11" s="87">
        <f>分析係数表!D14</f>
        <v>0.16949152542372881</v>
      </c>
      <c r="W11" s="88">
        <f t="shared" si="8"/>
        <v>0</v>
      </c>
      <c r="X11" s="76">
        <f>分析係数表!E14</f>
        <v>0.11864406779661017</v>
      </c>
      <c r="Y11" s="89">
        <f t="shared" si="9"/>
        <v>0</v>
      </c>
    </row>
    <row r="12" spans="1:25" x14ac:dyDescent="0.2">
      <c r="A12" s="6" t="s">
        <v>225</v>
      </c>
      <c r="B12" s="5" t="s">
        <v>29</v>
      </c>
      <c r="C12" s="90"/>
      <c r="D12" s="76">
        <f>投入係数表!X12</f>
        <v>4.3859649122807015E-2</v>
      </c>
      <c r="E12" s="77">
        <f t="shared" si="0"/>
        <v>4.3859649122807012</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0.14300842227324639</v>
      </c>
      <c r="P12" s="76">
        <f>分析係数表!C15</f>
        <v>0</v>
      </c>
      <c r="Q12" s="82">
        <f t="shared" si="5"/>
        <v>0</v>
      </c>
      <c r="R12" s="83">
        <v>0</v>
      </c>
      <c r="S12" s="84">
        <f t="shared" si="6"/>
        <v>0</v>
      </c>
      <c r="T12" s="85">
        <f>分析係数表!F15</f>
        <v>0.30219780219780218</v>
      </c>
      <c r="U12" s="86">
        <f t="shared" si="7"/>
        <v>0</v>
      </c>
      <c r="V12" s="87">
        <f>分析係数表!D15</f>
        <v>0.15384615384615385</v>
      </c>
      <c r="W12" s="88">
        <f t="shared" si="8"/>
        <v>0</v>
      </c>
      <c r="X12" s="76">
        <f>分析係数表!E15</f>
        <v>0.11538461538461539</v>
      </c>
      <c r="Y12" s="89">
        <f t="shared" si="9"/>
        <v>0</v>
      </c>
    </row>
    <row r="13" spans="1:25" x14ac:dyDescent="0.2">
      <c r="A13" s="6" t="s">
        <v>226</v>
      </c>
      <c r="B13" s="5" t="s">
        <v>30</v>
      </c>
      <c r="C13" s="90"/>
      <c r="D13" s="76">
        <f>投入係数表!X13</f>
        <v>0</v>
      </c>
      <c r="E13" s="77">
        <f t="shared" si="0"/>
        <v>0</v>
      </c>
      <c r="F13" s="76">
        <f>分析係数表!C16</f>
        <v>1.9157088122605526E-3</v>
      </c>
      <c r="G13" s="77">
        <f t="shared" si="1"/>
        <v>0</v>
      </c>
      <c r="H13" s="77">
        <v>6.6138566494526835E-4</v>
      </c>
      <c r="I13" s="77">
        <f t="shared" si="2"/>
        <v>6.6138566494526835E-4</v>
      </c>
      <c r="J13" s="76">
        <f>分析係数表!G16</f>
        <v>0.1111111111111111</v>
      </c>
      <c r="K13" s="78">
        <f t="shared" si="3"/>
        <v>7.3487296105029815E-5</v>
      </c>
      <c r="L13" s="79"/>
      <c r="M13" s="80"/>
      <c r="N13" s="81">
        <f>分析係数表!H16</f>
        <v>1.5294299397497296E-2</v>
      </c>
      <c r="O13" s="82">
        <f t="shared" si="4"/>
        <v>0.28942760759900632</v>
      </c>
      <c r="P13" s="76">
        <f>分析係数表!C16</f>
        <v>1.9157088122605526E-3</v>
      </c>
      <c r="Q13" s="82">
        <f t="shared" si="5"/>
        <v>5.5445901838890573E-4</v>
      </c>
      <c r="R13" s="83">
        <v>8.1934308825532237E-4</v>
      </c>
      <c r="S13" s="84">
        <f t="shared" si="6"/>
        <v>1.4807287532005906E-3</v>
      </c>
      <c r="T13" s="85">
        <f>分析係数表!F16</f>
        <v>0.33333333333333331</v>
      </c>
      <c r="U13" s="86">
        <f t="shared" si="7"/>
        <v>4.935762510668635E-4</v>
      </c>
      <c r="V13" s="87">
        <f>分析係数表!D16</f>
        <v>0</v>
      </c>
      <c r="W13" s="88">
        <f t="shared" si="8"/>
        <v>0</v>
      </c>
      <c r="X13" s="76">
        <f>分析係数表!E16</f>
        <v>0</v>
      </c>
      <c r="Y13" s="89">
        <f t="shared" si="9"/>
        <v>0</v>
      </c>
    </row>
    <row r="14" spans="1:25" x14ac:dyDescent="0.2">
      <c r="A14" s="6" t="s">
        <v>2</v>
      </c>
      <c r="B14" s="5" t="s">
        <v>364</v>
      </c>
      <c r="C14" s="90"/>
      <c r="D14" s="76">
        <f>投入係数表!X14</f>
        <v>6.5789473684210523E-2</v>
      </c>
      <c r="E14" s="77">
        <f t="shared" si="0"/>
        <v>6.5789473684210522</v>
      </c>
      <c r="F14" s="76">
        <f>分析係数表!C17</f>
        <v>5.5194805194805241E-2</v>
      </c>
      <c r="G14" s="77">
        <f t="shared" si="1"/>
        <v>0.36312371838687657</v>
      </c>
      <c r="H14" s="77">
        <v>0.37257482797867236</v>
      </c>
      <c r="I14" s="77">
        <f t="shared" si="2"/>
        <v>0.37257482797867236</v>
      </c>
      <c r="J14" s="76">
        <f>分析係数表!G17</f>
        <v>0.21860465116279071</v>
      </c>
      <c r="K14" s="78">
        <f t="shared" si="3"/>
        <v>8.1446590302314423E-2</v>
      </c>
      <c r="L14" s="79"/>
      <c r="M14" s="80"/>
      <c r="N14" s="81">
        <f>分析係数表!H17</f>
        <v>2.7035377722848756E-3</v>
      </c>
      <c r="O14" s="82">
        <f t="shared" si="4"/>
        <v>5.1161445787703139E-2</v>
      </c>
      <c r="P14" s="76">
        <f>分析係数表!C17</f>
        <v>5.5194805194805241E-2</v>
      </c>
      <c r="Q14" s="82">
        <f t="shared" si="5"/>
        <v>2.8238460337368641E-3</v>
      </c>
      <c r="R14" s="83">
        <v>4.0376865276492953E-3</v>
      </c>
      <c r="S14" s="84">
        <f t="shared" si="6"/>
        <v>0.37661251450632166</v>
      </c>
      <c r="T14" s="85">
        <f>分析係数表!F17</f>
        <v>0.33023255813953489</v>
      </c>
      <c r="U14" s="86">
        <f t="shared" si="7"/>
        <v>0.1243697140927853</v>
      </c>
      <c r="V14" s="87">
        <f>分析係数表!D17</f>
        <v>0</v>
      </c>
      <c r="W14" s="88">
        <f t="shared" si="8"/>
        <v>0</v>
      </c>
      <c r="X14" s="76">
        <f>分析係数表!E17</f>
        <v>0</v>
      </c>
      <c r="Y14" s="89">
        <f t="shared" si="9"/>
        <v>0</v>
      </c>
    </row>
    <row r="15" spans="1:25" x14ac:dyDescent="0.2">
      <c r="A15" s="6" t="s">
        <v>3</v>
      </c>
      <c r="B15" s="5" t="s">
        <v>31</v>
      </c>
      <c r="C15" s="90"/>
      <c r="D15" s="76">
        <f>投入係数表!X15</f>
        <v>1.3157894736842105E-2</v>
      </c>
      <c r="E15" s="77">
        <f t="shared" si="0"/>
        <v>1.3157894736842104</v>
      </c>
      <c r="F15" s="76">
        <f>分析係数表!C18</f>
        <v>0.35732009925558317</v>
      </c>
      <c r="G15" s="77">
        <f t="shared" si="1"/>
        <v>0.47015802533629358</v>
      </c>
      <c r="H15" s="77">
        <v>0.49504312208609497</v>
      </c>
      <c r="I15" s="77">
        <f t="shared" si="2"/>
        <v>0.49504312208609497</v>
      </c>
      <c r="J15" s="76">
        <f>分析係数表!G18</f>
        <v>0.21543778801843319</v>
      </c>
      <c r="K15" s="78">
        <f t="shared" si="3"/>
        <v>0.10665099519596746</v>
      </c>
      <c r="L15" s="79"/>
      <c r="M15" s="80"/>
      <c r="N15" s="81">
        <f>分析係数表!H18</f>
        <v>3.9909367114681499E-4</v>
      </c>
      <c r="O15" s="82">
        <f t="shared" si="4"/>
        <v>7.5524039019942736E-3</v>
      </c>
      <c r="P15" s="76">
        <f>分析係数表!C18</f>
        <v>0.35732009925558317</v>
      </c>
      <c r="Q15" s="82">
        <f t="shared" si="5"/>
        <v>2.6986257118788476E-3</v>
      </c>
      <c r="R15" s="83">
        <v>5.7889787198152258E-3</v>
      </c>
      <c r="S15" s="84">
        <f t="shared" si="6"/>
        <v>0.50083210080591023</v>
      </c>
      <c r="T15" s="85">
        <f>分析係数表!F18</f>
        <v>0.46082949308755761</v>
      </c>
      <c r="U15" s="86">
        <f t="shared" si="7"/>
        <v>0.23079820313636415</v>
      </c>
      <c r="V15" s="87">
        <f>分析係数表!D18</f>
        <v>4.0322580645161289E-2</v>
      </c>
      <c r="W15" s="88">
        <f t="shared" si="8"/>
        <v>0</v>
      </c>
      <c r="X15" s="76">
        <f>分析係数表!E18</f>
        <v>3.6866359447004608E-2</v>
      </c>
      <c r="Y15" s="89">
        <f t="shared" si="9"/>
        <v>0</v>
      </c>
    </row>
    <row r="16" spans="1:25" x14ac:dyDescent="0.2">
      <c r="A16" s="6" t="s">
        <v>4</v>
      </c>
      <c r="B16" s="5" t="s">
        <v>32</v>
      </c>
      <c r="C16" s="90"/>
      <c r="D16" s="76">
        <f>投入係数表!X16</f>
        <v>4.3859649122807015E-3</v>
      </c>
      <c r="E16" s="77">
        <f t="shared" si="0"/>
        <v>0.43859649122807015</v>
      </c>
      <c r="F16" s="76">
        <f>分析係数表!C19</f>
        <v>0.13532513181019334</v>
      </c>
      <c r="G16" s="77">
        <f t="shared" si="1"/>
        <v>5.93531279869269E-2</v>
      </c>
      <c r="H16" s="77">
        <v>8.6769185347715827E-2</v>
      </c>
      <c r="I16" s="77">
        <f t="shared" si="2"/>
        <v>8.6769185347715827E-2</v>
      </c>
      <c r="J16" s="76">
        <f>分析係数表!G19</f>
        <v>5.8997050147492625E-2</v>
      </c>
      <c r="K16" s="78">
        <f t="shared" si="3"/>
        <v>5.1191259792162727E-3</v>
      </c>
      <c r="L16" s="79"/>
      <c r="M16" s="80"/>
      <c r="N16" s="81">
        <f>分析係数表!H19</f>
        <v>-1.0299191513466193E-4</v>
      </c>
      <c r="O16" s="82">
        <f t="shared" si="4"/>
        <v>-1.9490074585791673E-3</v>
      </c>
      <c r="P16" s="76">
        <f>分析係数表!C19</f>
        <v>0.13532513181019334</v>
      </c>
      <c r="Q16" s="82">
        <f t="shared" si="5"/>
        <v>-2.6374969123127575E-4</v>
      </c>
      <c r="R16" s="83">
        <v>4.0288067850541786E-4</v>
      </c>
      <c r="S16" s="84">
        <f t="shared" si="6"/>
        <v>8.717206602622124E-2</v>
      </c>
      <c r="T16" s="85">
        <f>分析係数表!F19</f>
        <v>0.24483775811209441</v>
      </c>
      <c r="U16" s="86">
        <f t="shared" si="7"/>
        <v>2.1343013215859477E-2</v>
      </c>
      <c r="V16" s="87">
        <f>分析係数表!D19</f>
        <v>3.8348082595870206E-2</v>
      </c>
      <c r="W16" s="88">
        <f t="shared" si="8"/>
        <v>0</v>
      </c>
      <c r="X16" s="76">
        <f>分析係数表!E19</f>
        <v>3.2448377581120944E-2</v>
      </c>
      <c r="Y16" s="89">
        <f t="shared" si="9"/>
        <v>0</v>
      </c>
    </row>
    <row r="17" spans="1:25" x14ac:dyDescent="0.2">
      <c r="A17" s="6" t="s">
        <v>5</v>
      </c>
      <c r="B17" s="5" t="s">
        <v>33</v>
      </c>
      <c r="C17" s="90"/>
      <c r="D17" s="76">
        <f>投入係数表!X17</f>
        <v>2.6315789473684209E-2</v>
      </c>
      <c r="E17" s="77">
        <f t="shared" si="0"/>
        <v>2.6315789473684208</v>
      </c>
      <c r="F17" s="76">
        <f>分析係数表!C20</f>
        <v>1.7543859649122862E-2</v>
      </c>
      <c r="G17" s="77">
        <f t="shared" si="1"/>
        <v>4.6168051708218055E-2</v>
      </c>
      <c r="H17" s="77">
        <v>4.7932145064241004E-2</v>
      </c>
      <c r="I17" s="77">
        <f t="shared" si="2"/>
        <v>4.7932145064241004E-2</v>
      </c>
      <c r="J17" s="76">
        <f>分析係数表!G20</f>
        <v>9.5238095238095233E-2</v>
      </c>
      <c r="K17" s="78">
        <f t="shared" si="3"/>
        <v>4.5649661965943807E-3</v>
      </c>
      <c r="L17" s="79"/>
      <c r="M17" s="80"/>
      <c r="N17" s="81">
        <f>分析係数表!H20</f>
        <v>5.0208558628147691E-4</v>
      </c>
      <c r="O17" s="82">
        <f t="shared" si="4"/>
        <v>9.5014113605734404E-3</v>
      </c>
      <c r="P17" s="76">
        <f>分析係数表!C20</f>
        <v>1.7543859649122862E-2</v>
      </c>
      <c r="Q17" s="82">
        <f t="shared" si="5"/>
        <v>1.6669142737848192E-4</v>
      </c>
      <c r="R17" s="83">
        <v>2.6882778909259733E-4</v>
      </c>
      <c r="S17" s="84">
        <f t="shared" si="6"/>
        <v>4.82009728533336E-2</v>
      </c>
      <c r="T17" s="85">
        <f>分析係数表!F20</f>
        <v>0.21428571428571427</v>
      </c>
      <c r="U17" s="86">
        <f t="shared" si="7"/>
        <v>1.0328779897142914E-2</v>
      </c>
      <c r="V17" s="87">
        <f>分析係数表!D20</f>
        <v>0</v>
      </c>
      <c r="W17" s="88">
        <f t="shared" si="8"/>
        <v>0</v>
      </c>
      <c r="X17" s="76">
        <f>分析係数表!E20</f>
        <v>0</v>
      </c>
      <c r="Y17" s="89">
        <f t="shared" si="9"/>
        <v>0</v>
      </c>
    </row>
    <row r="18" spans="1:25" x14ac:dyDescent="0.2">
      <c r="A18" s="6" t="s">
        <v>6</v>
      </c>
      <c r="B18" s="5" t="s">
        <v>34</v>
      </c>
      <c r="C18" s="90"/>
      <c r="D18" s="76">
        <f>投入係数表!X18</f>
        <v>2.6315789473684209E-2</v>
      </c>
      <c r="E18" s="77">
        <f t="shared" si="0"/>
        <v>2.6315789473684208</v>
      </c>
      <c r="F18" s="76">
        <f>分析係数表!C21</f>
        <v>0.22938530734632678</v>
      </c>
      <c r="G18" s="77">
        <f t="shared" si="1"/>
        <v>0.60364554564822837</v>
      </c>
      <c r="H18" s="77">
        <v>0.62304757939603961</v>
      </c>
      <c r="I18" s="77">
        <f t="shared" si="2"/>
        <v>0.62304757939603961</v>
      </c>
      <c r="J18" s="76">
        <f>分析係数表!G21</f>
        <v>0.28442844284428442</v>
      </c>
      <c r="K18" s="78">
        <f t="shared" si="3"/>
        <v>0.1772124528255162</v>
      </c>
      <c r="L18" s="79"/>
      <c r="M18" s="80"/>
      <c r="N18" s="81">
        <f>分析係数表!H21</f>
        <v>8.3680931046912815E-4</v>
      </c>
      <c r="O18" s="82">
        <f t="shared" si="4"/>
        <v>1.5835685600955732E-2</v>
      </c>
      <c r="P18" s="76">
        <f>分析係数表!C21</f>
        <v>0.22938530734632678</v>
      </c>
      <c r="Q18" s="82">
        <f t="shared" si="5"/>
        <v>3.6324736086150323E-3</v>
      </c>
      <c r="R18" s="83">
        <v>7.2871673958630218E-3</v>
      </c>
      <c r="S18" s="84">
        <f t="shared" si="6"/>
        <v>0.6303347467919026</v>
      </c>
      <c r="T18" s="85">
        <f>分析係数表!F21</f>
        <v>0.42664266426642666</v>
      </c>
      <c r="U18" s="86">
        <f t="shared" si="7"/>
        <v>0.26892769575100078</v>
      </c>
      <c r="V18" s="87">
        <f>分析係数表!D21</f>
        <v>9.7209720972097208E-2</v>
      </c>
      <c r="W18" s="88">
        <f t="shared" si="8"/>
        <v>0</v>
      </c>
      <c r="X18" s="76">
        <f>分析係数表!E21</f>
        <v>8.1908190819081905E-2</v>
      </c>
      <c r="Y18" s="89">
        <f t="shared" si="9"/>
        <v>0</v>
      </c>
    </row>
    <row r="19" spans="1:25" x14ac:dyDescent="0.2">
      <c r="A19" s="6" t="s">
        <v>7</v>
      </c>
      <c r="B19" s="5" t="s">
        <v>268</v>
      </c>
      <c r="C19" s="90"/>
      <c r="D19" s="76">
        <f>投入係数表!X19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7.3087779696718767E-4</v>
      </c>
      <c r="P19" s="76">
        <f>分析係数表!C22</f>
        <v>0</v>
      </c>
      <c r="Q19" s="82">
        <f t="shared" si="5"/>
        <v>0</v>
      </c>
      <c r="R19" s="83">
        <v>0</v>
      </c>
      <c r="S19" s="84">
        <f t="shared" si="6"/>
        <v>0</v>
      </c>
      <c r="T19" s="85">
        <f>分析係数表!F22</f>
        <v>0.45454545454545453</v>
      </c>
      <c r="U19" s="86">
        <f t="shared" si="7"/>
        <v>0</v>
      </c>
      <c r="V19" s="87">
        <f>分析係数表!D22</f>
        <v>0.29545454545454547</v>
      </c>
      <c r="W19" s="88">
        <f t="shared" si="8"/>
        <v>0</v>
      </c>
      <c r="X19" s="76">
        <f>分析係数表!E22</f>
        <v>0.18181818181818182</v>
      </c>
      <c r="Y19" s="89">
        <f t="shared" si="9"/>
        <v>0</v>
      </c>
    </row>
    <row r="20" spans="1:25" x14ac:dyDescent="0.2">
      <c r="A20" s="6" t="s">
        <v>8</v>
      </c>
      <c r="B20" s="5" t="s">
        <v>269</v>
      </c>
      <c r="C20" s="90"/>
      <c r="D20" s="76">
        <f>投入係数表!X20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4.8725186464479181E-4</v>
      </c>
      <c r="P20" s="76">
        <f>分析係数表!C23</f>
        <v>0</v>
      </c>
      <c r="Q20" s="82">
        <f t="shared" si="5"/>
        <v>0</v>
      </c>
      <c r="R20" s="83">
        <v>0</v>
      </c>
      <c r="S20" s="84">
        <f t="shared" si="6"/>
        <v>0</v>
      </c>
      <c r="T20" s="85">
        <f>分析係数表!F23</f>
        <v>0.44318181818181818</v>
      </c>
      <c r="U20" s="86">
        <f t="shared" si="7"/>
        <v>0</v>
      </c>
      <c r="V20" s="87">
        <f>分析係数表!D23</f>
        <v>0</v>
      </c>
      <c r="W20" s="88">
        <f t="shared" si="8"/>
        <v>0</v>
      </c>
      <c r="X20" s="76">
        <f>分析係数表!E23</f>
        <v>0</v>
      </c>
      <c r="Y20" s="89">
        <f t="shared" si="9"/>
        <v>0</v>
      </c>
    </row>
    <row r="21" spans="1:25" x14ac:dyDescent="0.2">
      <c r="A21" s="6" t="s">
        <v>9</v>
      </c>
      <c r="B21" s="5" t="s">
        <v>270</v>
      </c>
      <c r="C21" s="90"/>
      <c r="D21" s="76">
        <f>投入係数表!X21</f>
        <v>0</v>
      </c>
      <c r="E21" s="77">
        <f t="shared" si="0"/>
        <v>0</v>
      </c>
      <c r="F21" s="76">
        <f>分析係数表!C24</f>
        <v>1.7094017094017144E-2</v>
      </c>
      <c r="G21" s="77">
        <f t="shared" si="1"/>
        <v>0</v>
      </c>
      <c r="H21" s="77">
        <v>9.8717838422466135E-5</v>
      </c>
      <c r="I21" s="77">
        <f t="shared" si="2"/>
        <v>9.8717838422466135E-5</v>
      </c>
      <c r="J21" s="76">
        <f>分析係数表!G24</f>
        <v>0.27777777777777779</v>
      </c>
      <c r="K21" s="78">
        <f t="shared" si="3"/>
        <v>2.7421621784018371E-5</v>
      </c>
      <c r="L21" s="79"/>
      <c r="M21" s="80"/>
      <c r="N21" s="81">
        <f>分析係数表!H24</f>
        <v>2.9610175601215306E-4</v>
      </c>
      <c r="O21" s="82">
        <f t="shared" si="4"/>
        <v>5.6033964434151059E-3</v>
      </c>
      <c r="P21" s="76">
        <f>分析係数表!C24</f>
        <v>1.7094017094017144E-2</v>
      </c>
      <c r="Q21" s="82">
        <f t="shared" si="5"/>
        <v>9.5784554588292692E-5</v>
      </c>
      <c r="R21" s="83">
        <v>3.0451928059767536E-4</v>
      </c>
      <c r="S21" s="84">
        <f t="shared" si="6"/>
        <v>4.0323711902014148E-4</v>
      </c>
      <c r="T21" s="85">
        <f>分析係数表!F24</f>
        <v>0.5</v>
      </c>
      <c r="U21" s="86">
        <f t="shared" si="7"/>
        <v>2.0161855951007074E-4</v>
      </c>
      <c r="V21" s="87">
        <f>分析係数表!D24</f>
        <v>0.16666666666666666</v>
      </c>
      <c r="W21" s="88">
        <f t="shared" si="8"/>
        <v>0</v>
      </c>
      <c r="X21" s="76">
        <f>分析係数表!E24</f>
        <v>0.1111111111111111</v>
      </c>
      <c r="Y21" s="89">
        <f t="shared" si="9"/>
        <v>0</v>
      </c>
    </row>
    <row r="22" spans="1:25" x14ac:dyDescent="0.2">
      <c r="A22" s="6" t="s">
        <v>10</v>
      </c>
      <c r="B22" s="5" t="s">
        <v>271</v>
      </c>
      <c r="C22" s="90"/>
      <c r="D22" s="76">
        <f>投入係数表!X22</f>
        <v>1.7543859649122806E-2</v>
      </c>
      <c r="E22" s="77">
        <f t="shared" si="0"/>
        <v>1.7543859649122806</v>
      </c>
      <c r="F22" s="76">
        <f>分析係数表!C25</f>
        <v>0.19368131868131866</v>
      </c>
      <c r="G22" s="77">
        <f t="shared" si="1"/>
        <v>0.33979178716020814</v>
      </c>
      <c r="H22" s="77">
        <v>0.36422519619969523</v>
      </c>
      <c r="I22" s="77">
        <f t="shared" si="2"/>
        <v>0.36422519619969523</v>
      </c>
      <c r="J22" s="76">
        <f>分析係数表!G25</f>
        <v>0.19689406544647808</v>
      </c>
      <c r="K22" s="78">
        <f t="shared" si="3"/>
        <v>7.1713779617799109E-2</v>
      </c>
      <c r="L22" s="79"/>
      <c r="M22" s="80"/>
      <c r="N22" s="81">
        <f>分析係数表!H25</f>
        <v>4.6346361810597868E-4</v>
      </c>
      <c r="O22" s="82">
        <f t="shared" si="4"/>
        <v>8.7705335636062524E-3</v>
      </c>
      <c r="P22" s="76">
        <f>分析係数表!C25</f>
        <v>0.19368131868131866</v>
      </c>
      <c r="Q22" s="82">
        <f t="shared" si="5"/>
        <v>1.6986885061380239E-3</v>
      </c>
      <c r="R22" s="83">
        <v>5.0331817835230505E-3</v>
      </c>
      <c r="S22" s="84">
        <f t="shared" si="6"/>
        <v>0.36925837798321831</v>
      </c>
      <c r="T22" s="85">
        <f>分析係数表!F25</f>
        <v>0.35108153078202997</v>
      </c>
      <c r="U22" s="86">
        <f t="shared" si="7"/>
        <v>0.12963979659643771</v>
      </c>
      <c r="V22" s="87">
        <f>分析係数表!D25</f>
        <v>0.17692734331669441</v>
      </c>
      <c r="W22" s="88">
        <f t="shared" si="8"/>
        <v>0</v>
      </c>
      <c r="X22" s="76">
        <f>分析係数表!E25</f>
        <v>0.17249029395452026</v>
      </c>
      <c r="Y22" s="89">
        <f t="shared" si="9"/>
        <v>0</v>
      </c>
    </row>
    <row r="23" spans="1:25" x14ac:dyDescent="0.2">
      <c r="A23" s="6" t="s">
        <v>11</v>
      </c>
      <c r="B23" s="5" t="s">
        <v>35</v>
      </c>
      <c r="C23" s="90"/>
      <c r="D23" s="76">
        <f>投入係数表!X23</f>
        <v>0</v>
      </c>
      <c r="E23" s="77">
        <f t="shared" si="0"/>
        <v>0</v>
      </c>
      <c r="F23" s="76">
        <f>分析係数表!C26</f>
        <v>8.4388185654008518E-3</v>
      </c>
      <c r="G23" s="77">
        <f t="shared" si="1"/>
        <v>0</v>
      </c>
      <c r="H23" s="77">
        <v>1.293613430908051E-4</v>
      </c>
      <c r="I23" s="77">
        <f t="shared" si="2"/>
        <v>1.293613430908051E-4</v>
      </c>
      <c r="J23" s="76">
        <f>分析係数表!G26</f>
        <v>0.2073170731707317</v>
      </c>
      <c r="K23" s="78">
        <f t="shared" si="3"/>
        <v>2.6818815031020568E-5</v>
      </c>
      <c r="L23" s="79"/>
      <c r="M23" s="80"/>
      <c r="N23" s="81">
        <f>分析係数表!H26</f>
        <v>9.7456099696173852E-3</v>
      </c>
      <c r="O23" s="82">
        <f t="shared" si="4"/>
        <v>0.18442483076805372</v>
      </c>
      <c r="P23" s="76">
        <f>分析係数表!C26</f>
        <v>8.4388185654008518E-3</v>
      </c>
      <c r="Q23" s="82">
        <f t="shared" si="5"/>
        <v>1.5563276858063619E-3</v>
      </c>
      <c r="R23" s="83">
        <v>1.5900942302234454E-3</v>
      </c>
      <c r="S23" s="84">
        <f t="shared" si="6"/>
        <v>1.7194555733142504E-3</v>
      </c>
      <c r="T23" s="85">
        <f>分析係数表!F26</f>
        <v>0.34146341463414637</v>
      </c>
      <c r="U23" s="86">
        <f t="shared" si="7"/>
        <v>5.871311713755977E-4</v>
      </c>
      <c r="V23" s="87">
        <f>分析係数表!D26</f>
        <v>3.6585365853658534E-2</v>
      </c>
      <c r="W23" s="88">
        <f t="shared" si="8"/>
        <v>0</v>
      </c>
      <c r="X23" s="76">
        <f>分析係数表!E26</f>
        <v>2.4390243902439025E-2</v>
      </c>
      <c r="Y23" s="89">
        <f t="shared" si="9"/>
        <v>0</v>
      </c>
    </row>
    <row r="24" spans="1:25" x14ac:dyDescent="0.2">
      <c r="A24" s="6" t="s">
        <v>12</v>
      </c>
      <c r="B24" s="5" t="s">
        <v>365</v>
      </c>
      <c r="C24" s="90"/>
      <c r="D24" s="76">
        <f>投入係数表!X24</f>
        <v>0</v>
      </c>
      <c r="E24" s="77">
        <f t="shared" si="0"/>
        <v>0</v>
      </c>
      <c r="F24" s="76">
        <f>分析係数表!C27</f>
        <v>0.17323420074349438</v>
      </c>
      <c r="G24" s="77">
        <f t="shared" si="1"/>
        <v>0</v>
      </c>
      <c r="H24" s="77">
        <v>3.7488521835231647E-4</v>
      </c>
      <c r="I24" s="77">
        <f t="shared" si="2"/>
        <v>3.7488521835231647E-4</v>
      </c>
      <c r="J24" s="76">
        <f>分析係数表!G27</f>
        <v>0.16805324459234608</v>
      </c>
      <c r="K24" s="78">
        <f t="shared" si="3"/>
        <v>6.300067729381691E-5</v>
      </c>
      <c r="L24" s="79"/>
      <c r="M24" s="80"/>
      <c r="N24" s="81">
        <f>分析係数表!H27</f>
        <v>9.7971059271847166E-3</v>
      </c>
      <c r="O24" s="82">
        <f t="shared" si="4"/>
        <v>0.1853993344973433</v>
      </c>
      <c r="P24" s="76">
        <f>分析係数表!C27</f>
        <v>0.17323420074349438</v>
      </c>
      <c r="Q24" s="82">
        <f t="shared" si="5"/>
        <v>3.211750553002303E-2</v>
      </c>
      <c r="R24" s="83">
        <v>3.2435483416602649E-2</v>
      </c>
      <c r="S24" s="84">
        <f t="shared" si="6"/>
        <v>3.2810368634954963E-2</v>
      </c>
      <c r="T24" s="85">
        <f>分析係数表!F27</f>
        <v>0.31780366056572379</v>
      </c>
      <c r="U24" s="86">
        <f t="shared" si="7"/>
        <v>1.0427255256699497E-2</v>
      </c>
      <c r="V24" s="87">
        <f>分析係数表!D27</f>
        <v>2.4958402662229616E-2</v>
      </c>
      <c r="W24" s="88">
        <f t="shared" si="8"/>
        <v>0</v>
      </c>
      <c r="X24" s="76">
        <f>分析係数表!E27</f>
        <v>2.9950083194675542E-2</v>
      </c>
      <c r="Y24" s="89">
        <f t="shared" si="9"/>
        <v>0</v>
      </c>
    </row>
    <row r="25" spans="1:25" x14ac:dyDescent="0.2">
      <c r="A25" s="6" t="s">
        <v>13</v>
      </c>
      <c r="B25" s="5" t="s">
        <v>191</v>
      </c>
      <c r="C25" s="90"/>
      <c r="D25" s="76">
        <f>投入係数表!X25</f>
        <v>0</v>
      </c>
      <c r="E25" s="77">
        <f t="shared" si="0"/>
        <v>0</v>
      </c>
      <c r="F25" s="76">
        <f>分析係数表!C28</f>
        <v>2.7870216306156381E-2</v>
      </c>
      <c r="G25" s="77">
        <f t="shared" si="1"/>
        <v>0</v>
      </c>
      <c r="H25" s="77">
        <v>7.1827480455045097E-4</v>
      </c>
      <c r="I25" s="77">
        <f t="shared" si="2"/>
        <v>7.1827480455045097E-4</v>
      </c>
      <c r="J25" s="76">
        <f>分析係数表!G28</f>
        <v>0.12625250501002003</v>
      </c>
      <c r="K25" s="78">
        <f t="shared" si="3"/>
        <v>9.0683993360076974E-5</v>
      </c>
      <c r="L25" s="79"/>
      <c r="M25" s="80"/>
      <c r="N25" s="81">
        <f>分析係数表!H28</f>
        <v>1.9722951748287761E-2</v>
      </c>
      <c r="O25" s="82">
        <f t="shared" si="4"/>
        <v>0.37323492831791055</v>
      </c>
      <c r="P25" s="76">
        <f>分析係数表!C28</f>
        <v>2.7870216306156381E-2</v>
      </c>
      <c r="Q25" s="82">
        <f t="shared" si="5"/>
        <v>1.0402138185232938E-2</v>
      </c>
      <c r="R25" s="83">
        <v>1.0730857382385134E-2</v>
      </c>
      <c r="S25" s="84">
        <f t="shared" si="6"/>
        <v>1.1449132186935584E-2</v>
      </c>
      <c r="T25" s="85">
        <f>分析係数表!F28</f>
        <v>0.21442885771543085</v>
      </c>
      <c r="U25" s="86">
        <f t="shared" si="7"/>
        <v>2.45502433667757E-3</v>
      </c>
      <c r="V25" s="87">
        <f>分析係数表!D28</f>
        <v>6.0120240480961923E-3</v>
      </c>
      <c r="W25" s="88">
        <f t="shared" si="8"/>
        <v>0</v>
      </c>
      <c r="X25" s="76">
        <f>分析係数表!E28</f>
        <v>0</v>
      </c>
      <c r="Y25" s="89">
        <f t="shared" si="9"/>
        <v>0</v>
      </c>
    </row>
    <row r="26" spans="1:25" x14ac:dyDescent="0.2">
      <c r="A26" s="6" t="s">
        <v>14</v>
      </c>
      <c r="B26" s="5" t="s">
        <v>50</v>
      </c>
      <c r="C26" s="75">
        <f>最終需要_まとめ!C27</f>
        <v>100</v>
      </c>
      <c r="D26" s="76">
        <f>投入係数表!X26</f>
        <v>4.8245614035087717E-2</v>
      </c>
      <c r="E26" s="77">
        <f t="shared" si="0"/>
        <v>4.8245614035087714</v>
      </c>
      <c r="F26" s="76">
        <f>分析係数表!C29</f>
        <v>7.0910556003223157E-2</v>
      </c>
      <c r="G26" s="77">
        <f t="shared" si="1"/>
        <v>0.34211233159449767</v>
      </c>
      <c r="H26" s="77">
        <v>0.34682291842325763</v>
      </c>
      <c r="I26" s="77">
        <f t="shared" si="2"/>
        <v>100.34682291842326</v>
      </c>
      <c r="J26" s="76">
        <f>分析係数表!G29</f>
        <v>0.26315789473684209</v>
      </c>
      <c r="K26" s="78">
        <f t="shared" si="3"/>
        <v>26.407058662742962</v>
      </c>
      <c r="L26" s="79"/>
      <c r="M26" s="80"/>
      <c r="N26" s="81">
        <f>分析係数表!H29</f>
        <v>9.1405324682012467E-3</v>
      </c>
      <c r="O26" s="82">
        <f t="shared" si="4"/>
        <v>0.17297441194890109</v>
      </c>
      <c r="P26" s="76">
        <f>分析係数表!C29</f>
        <v>7.0910556003223157E-2</v>
      </c>
      <c r="Q26" s="82">
        <f t="shared" si="5"/>
        <v>1.2265711725627144E-2</v>
      </c>
      <c r="R26" s="83">
        <v>1.5214929406981794E-2</v>
      </c>
      <c r="S26" s="84">
        <f t="shared" si="6"/>
        <v>100.36203784783024</v>
      </c>
      <c r="T26" s="85">
        <f>分析係数表!F29</f>
        <v>0.38157894736842107</v>
      </c>
      <c r="U26" s="86">
        <f t="shared" si="7"/>
        <v>38.296040757724697</v>
      </c>
      <c r="V26" s="87">
        <f>分析係数表!D29</f>
        <v>0.16666666666666666</v>
      </c>
      <c r="W26" s="88">
        <f t="shared" si="8"/>
        <v>17</v>
      </c>
      <c r="X26" s="76">
        <f>分析係数表!E29</f>
        <v>7.0175438596491224E-2</v>
      </c>
      <c r="Y26" s="89">
        <f t="shared" si="9"/>
        <v>7</v>
      </c>
    </row>
    <row r="27" spans="1:25" x14ac:dyDescent="0.2">
      <c r="A27" s="6" t="s">
        <v>15</v>
      </c>
      <c r="B27" s="5" t="s">
        <v>36</v>
      </c>
      <c r="C27" s="90"/>
      <c r="D27" s="76">
        <f>投入係数表!X27</f>
        <v>0</v>
      </c>
      <c r="E27" s="77">
        <f t="shared" si="0"/>
        <v>0</v>
      </c>
      <c r="F27" s="76">
        <f>分析係数表!C30</f>
        <v>1</v>
      </c>
      <c r="G27" s="77">
        <f t="shared" si="1"/>
        <v>0</v>
      </c>
      <c r="H27" s="77">
        <v>4.1407624512936822E-2</v>
      </c>
      <c r="I27" s="77">
        <f t="shared" si="2"/>
        <v>4.1407624512936822E-2</v>
      </c>
      <c r="J27" s="76">
        <f>分析係数表!G30</f>
        <v>0.34535617673579799</v>
      </c>
      <c r="K27" s="78">
        <f t="shared" si="3"/>
        <v>1.4300378889499371E-2</v>
      </c>
      <c r="L27" s="79"/>
      <c r="M27" s="80"/>
      <c r="N27" s="81">
        <f>分析係数表!H30</f>
        <v>0</v>
      </c>
      <c r="O27" s="82">
        <f t="shared" si="4"/>
        <v>0</v>
      </c>
      <c r="P27" s="76">
        <f>分析係数表!C30</f>
        <v>1</v>
      </c>
      <c r="Q27" s="82">
        <f t="shared" si="5"/>
        <v>0</v>
      </c>
      <c r="R27" s="83">
        <v>6.6293719395663378E-2</v>
      </c>
      <c r="S27" s="84">
        <f t="shared" si="6"/>
        <v>0.1077013439086002</v>
      </c>
      <c r="T27" s="85">
        <f>分析係数表!F30</f>
        <v>0.44183949504057712</v>
      </c>
      <c r="U27" s="86">
        <f t="shared" si="7"/>
        <v>4.7586707407767451E-2</v>
      </c>
      <c r="V27" s="87">
        <f>分析係数表!D30</f>
        <v>0.16290952810339646</v>
      </c>
      <c r="W27" s="88">
        <f t="shared" si="8"/>
        <v>0</v>
      </c>
      <c r="X27" s="76">
        <f>分析係数表!E30</f>
        <v>9.6483318304779075E-2</v>
      </c>
      <c r="Y27" s="89">
        <f t="shared" si="9"/>
        <v>0</v>
      </c>
    </row>
    <row r="28" spans="1:25" x14ac:dyDescent="0.2">
      <c r="A28" s="6" t="s">
        <v>16</v>
      </c>
      <c r="B28" s="5" t="s">
        <v>192</v>
      </c>
      <c r="C28" s="90"/>
      <c r="D28" s="76">
        <f>投入係数表!X28</f>
        <v>1.3157894736842105E-2</v>
      </c>
      <c r="E28" s="77">
        <f t="shared" si="0"/>
        <v>1.3157894736842104</v>
      </c>
      <c r="F28" s="76">
        <f>分析係数表!C31</f>
        <v>0.94798822374877334</v>
      </c>
      <c r="G28" s="77">
        <f t="shared" si="1"/>
        <v>1.2473529259852281</v>
      </c>
      <c r="H28" s="77">
        <v>1.5393847355887602</v>
      </c>
      <c r="I28" s="77">
        <f t="shared" si="2"/>
        <v>1.5393847355887602</v>
      </c>
      <c r="J28" s="76">
        <f>分析係数表!G31</f>
        <v>7.0922795797167662E-2</v>
      </c>
      <c r="K28" s="78">
        <f t="shared" si="3"/>
        <v>0.10917746925543857</v>
      </c>
      <c r="L28" s="79"/>
      <c r="M28" s="80"/>
      <c r="N28" s="81">
        <f>分析係数表!H31</f>
        <v>9.4804057881456308E-2</v>
      </c>
      <c r="O28" s="82">
        <f t="shared" si="4"/>
        <v>1.7940613656221234</v>
      </c>
      <c r="P28" s="76">
        <f>分析係数表!C31</f>
        <v>0.94798822374877334</v>
      </c>
      <c r="Q28" s="82">
        <f t="shared" si="5"/>
        <v>1.7007490472924154</v>
      </c>
      <c r="R28" s="83">
        <v>1.9516072624385055</v>
      </c>
      <c r="S28" s="84">
        <f t="shared" si="6"/>
        <v>3.4909919980272655</v>
      </c>
      <c r="T28" s="85">
        <f>分析係数表!F31</f>
        <v>0.34490634993147556</v>
      </c>
      <c r="U28" s="86">
        <f t="shared" si="7"/>
        <v>1.2040653076795731</v>
      </c>
      <c r="V28" s="87">
        <f>分析係数表!D31</f>
        <v>1.4846962083142987E-3</v>
      </c>
      <c r="W28" s="88">
        <f t="shared" si="8"/>
        <v>0</v>
      </c>
      <c r="X28" s="76">
        <f>分析係数表!E31</f>
        <v>1.2562814070351759E-3</v>
      </c>
      <c r="Y28" s="89">
        <f t="shared" si="9"/>
        <v>0</v>
      </c>
    </row>
    <row r="29" spans="1:25" x14ac:dyDescent="0.2">
      <c r="A29" s="6" t="s">
        <v>17</v>
      </c>
      <c r="B29" s="5" t="s">
        <v>272</v>
      </c>
      <c r="C29" s="90"/>
      <c r="D29" s="76">
        <f>投入係数表!X29</f>
        <v>0</v>
      </c>
      <c r="E29" s="77">
        <f t="shared" si="0"/>
        <v>0</v>
      </c>
      <c r="F29" s="76">
        <f>分析係数表!C32</f>
        <v>0.48216833095577749</v>
      </c>
      <c r="G29" s="77">
        <f t="shared" si="1"/>
        <v>0</v>
      </c>
      <c r="H29" s="77">
        <v>6.0844463003340097E-3</v>
      </c>
      <c r="I29" s="77">
        <f t="shared" si="2"/>
        <v>6.0844463003340097E-3</v>
      </c>
      <c r="J29" s="76">
        <f>分析係数表!G32</f>
        <v>0.14117647058823529</v>
      </c>
      <c r="K29" s="78">
        <f t="shared" si="3"/>
        <v>8.5898065416480139E-4</v>
      </c>
      <c r="L29" s="79"/>
      <c r="M29" s="80"/>
      <c r="N29" s="81">
        <f>分析係数表!H32</f>
        <v>5.9349091096348935E-3</v>
      </c>
      <c r="O29" s="82">
        <f t="shared" si="4"/>
        <v>0.11231155480062451</v>
      </c>
      <c r="P29" s="76">
        <f>分析係数表!C32</f>
        <v>0.48216833095577749</v>
      </c>
      <c r="Q29" s="82">
        <f t="shared" si="5"/>
        <v>5.4153074925265457E-2</v>
      </c>
      <c r="R29" s="83">
        <v>6.4966899759879654E-2</v>
      </c>
      <c r="S29" s="84">
        <f t="shared" si="6"/>
        <v>7.1051346060213669E-2</v>
      </c>
      <c r="T29" s="85">
        <f>分析係数表!F32</f>
        <v>0.4823529411764706</v>
      </c>
      <c r="U29" s="86">
        <f t="shared" si="7"/>
        <v>3.4271825746691298E-2</v>
      </c>
      <c r="V29" s="87">
        <f>分析係数表!D32</f>
        <v>1.4705882352941176E-2</v>
      </c>
      <c r="W29" s="88">
        <f t="shared" si="8"/>
        <v>0</v>
      </c>
      <c r="X29" s="76">
        <f>分析係数表!E32</f>
        <v>2.3529411764705882E-2</v>
      </c>
      <c r="Y29" s="89">
        <f t="shared" si="9"/>
        <v>0</v>
      </c>
    </row>
    <row r="30" spans="1:25" x14ac:dyDescent="0.2">
      <c r="A30" s="6" t="s">
        <v>18</v>
      </c>
      <c r="B30" s="5" t="s">
        <v>273</v>
      </c>
      <c r="C30" s="90"/>
      <c r="D30" s="76">
        <f>投入係数表!X30</f>
        <v>0</v>
      </c>
      <c r="E30" s="77">
        <f t="shared" si="0"/>
        <v>0</v>
      </c>
      <c r="F30" s="76">
        <f>分析係数表!C33</f>
        <v>1</v>
      </c>
      <c r="G30" s="77">
        <f t="shared" si="1"/>
        <v>0</v>
      </c>
      <c r="H30" s="77">
        <v>3.2479323437988872E-2</v>
      </c>
      <c r="I30" s="77">
        <f t="shared" si="2"/>
        <v>3.2479323437988872E-2</v>
      </c>
      <c r="J30" s="76">
        <f>分析係数表!G33</f>
        <v>0.50451467268623029</v>
      </c>
      <c r="K30" s="78">
        <f t="shared" si="3"/>
        <v>1.6386295233387162E-2</v>
      </c>
      <c r="L30" s="79"/>
      <c r="M30" s="80"/>
      <c r="N30" s="81">
        <f>分析係数表!H33</f>
        <v>8.6255728925279361E-4</v>
      </c>
      <c r="O30" s="82">
        <f t="shared" si="4"/>
        <v>1.6322937465600526E-2</v>
      </c>
      <c r="P30" s="76">
        <f>分析係数表!C33</f>
        <v>1</v>
      </c>
      <c r="Q30" s="82">
        <f t="shared" si="5"/>
        <v>1.6322937465600526E-2</v>
      </c>
      <c r="R30" s="83">
        <v>5.9827320267764418E-2</v>
      </c>
      <c r="S30" s="84">
        <f t="shared" si="6"/>
        <v>9.2306643705753283E-2</v>
      </c>
      <c r="T30" s="85">
        <f>分析係数表!F33</f>
        <v>0.64446952595936791</v>
      </c>
      <c r="U30" s="86">
        <f t="shared" si="7"/>
        <v>5.9488818911947086E-2</v>
      </c>
      <c r="V30" s="87">
        <f>分析係数表!D33</f>
        <v>5.4176072234762979E-2</v>
      </c>
      <c r="W30" s="88">
        <f t="shared" si="8"/>
        <v>0</v>
      </c>
      <c r="X30" s="76">
        <f>分析係数表!E33</f>
        <v>4.5146726862302484E-2</v>
      </c>
      <c r="Y30" s="89">
        <f t="shared" si="9"/>
        <v>0</v>
      </c>
    </row>
    <row r="31" spans="1:25" x14ac:dyDescent="0.2">
      <c r="A31" s="6" t="s">
        <v>19</v>
      </c>
      <c r="B31" s="5" t="s">
        <v>274</v>
      </c>
      <c r="C31" s="90"/>
      <c r="D31" s="76">
        <f>投入係数表!X31</f>
        <v>7.4561403508771926E-2</v>
      </c>
      <c r="E31" s="77">
        <f t="shared" si="0"/>
        <v>7.4561403508771926</v>
      </c>
      <c r="F31" s="76">
        <f>分析係数表!C34</f>
        <v>0.2053323853537149</v>
      </c>
      <c r="G31" s="77">
        <f t="shared" si="1"/>
        <v>1.5309870837776987</v>
      </c>
      <c r="H31" s="77">
        <v>1.5845992997088862</v>
      </c>
      <c r="I31" s="77">
        <f t="shared" si="2"/>
        <v>1.5845992997088862</v>
      </c>
      <c r="J31" s="76">
        <f>分析係数表!G34</f>
        <v>0.42520016856300041</v>
      </c>
      <c r="K31" s="78">
        <f t="shared" si="3"/>
        <v>0.67377188934103083</v>
      </c>
      <c r="L31" s="79"/>
      <c r="M31" s="80"/>
      <c r="N31" s="81">
        <f>分析係数表!H34</f>
        <v>0.14534734023379164</v>
      </c>
      <c r="O31" s="82">
        <f t="shared" si="4"/>
        <v>2.7505367759198496</v>
      </c>
      <c r="P31" s="76">
        <f>分析係数表!C34</f>
        <v>0.2053323853537149</v>
      </c>
      <c r="Q31" s="82">
        <f t="shared" si="5"/>
        <v>0.56477427720273909</v>
      </c>
      <c r="R31" s="83">
        <v>0.60010629484508182</v>
      </c>
      <c r="S31" s="84">
        <f t="shared" si="6"/>
        <v>2.184705594553968</v>
      </c>
      <c r="T31" s="85">
        <f>分析係数表!F34</f>
        <v>0.70143278550358201</v>
      </c>
      <c r="U31" s="86">
        <f t="shared" si="7"/>
        <v>1.5324241306932491</v>
      </c>
      <c r="V31" s="87">
        <f>分析係数表!D34</f>
        <v>0.41908975979772439</v>
      </c>
      <c r="W31" s="88">
        <f t="shared" si="8"/>
        <v>1</v>
      </c>
      <c r="X31" s="76">
        <f>分析係数表!E34</f>
        <v>0.33775811209439527</v>
      </c>
      <c r="Y31" s="89">
        <f t="shared" si="9"/>
        <v>1</v>
      </c>
    </row>
    <row r="32" spans="1:25" x14ac:dyDescent="0.2">
      <c r="A32" s="6" t="s">
        <v>20</v>
      </c>
      <c r="B32" s="5" t="s">
        <v>37</v>
      </c>
      <c r="C32" s="90"/>
      <c r="D32" s="76">
        <f>投入係数表!X32</f>
        <v>2.6315789473684209E-2</v>
      </c>
      <c r="E32" s="77">
        <f t="shared" si="0"/>
        <v>2.6315789473684208</v>
      </c>
      <c r="F32" s="76">
        <f>分析係数表!C35</f>
        <v>4.5295002507103499E-2</v>
      </c>
      <c r="G32" s="77">
        <f t="shared" si="1"/>
        <v>0.1191973750186934</v>
      </c>
      <c r="H32" s="77">
        <v>0.12594895266054468</v>
      </c>
      <c r="I32" s="77">
        <f t="shared" si="2"/>
        <v>0.12594895266054468</v>
      </c>
      <c r="J32" s="76">
        <f>分析係数表!G35</f>
        <v>0.3217993079584775</v>
      </c>
      <c r="K32" s="78">
        <f t="shared" si="3"/>
        <v>4.0530285804258319E-2</v>
      </c>
      <c r="L32" s="79"/>
      <c r="M32" s="80"/>
      <c r="N32" s="81">
        <f>分析係数表!H35</f>
        <v>5.6027601833256092E-2</v>
      </c>
      <c r="O32" s="82">
        <f t="shared" si="4"/>
        <v>1.0602600574670671</v>
      </c>
      <c r="P32" s="76">
        <f>分析係数表!C35</f>
        <v>4.5295002507103499E-2</v>
      </c>
      <c r="Q32" s="82">
        <f t="shared" si="5"/>
        <v>4.8024481961152506E-2</v>
      </c>
      <c r="R32" s="83">
        <v>6.1524244564928596E-2</v>
      </c>
      <c r="S32" s="84">
        <f t="shared" si="6"/>
        <v>0.18747319722547329</v>
      </c>
      <c r="T32" s="85">
        <f>分析係数表!F35</f>
        <v>0.66089965397923878</v>
      </c>
      <c r="U32" s="86">
        <f t="shared" si="7"/>
        <v>0.12390097117669688</v>
      </c>
      <c r="V32" s="87">
        <f>分析係数表!D35</f>
        <v>0.27335640138408307</v>
      </c>
      <c r="W32" s="88">
        <f t="shared" si="8"/>
        <v>0</v>
      </c>
      <c r="X32" s="76">
        <f>分析係数表!E35</f>
        <v>0.23875432525951557</v>
      </c>
      <c r="Y32" s="89">
        <f t="shared" si="9"/>
        <v>0</v>
      </c>
    </row>
    <row r="33" spans="1:25" x14ac:dyDescent="0.2">
      <c r="A33" s="6" t="s">
        <v>21</v>
      </c>
      <c r="B33" s="5" t="s">
        <v>38</v>
      </c>
      <c r="C33" s="90"/>
      <c r="D33" s="76">
        <f>投入係数表!X33</f>
        <v>0</v>
      </c>
      <c r="E33" s="77">
        <f t="shared" si="0"/>
        <v>0</v>
      </c>
      <c r="F33" s="76">
        <f>分析係数表!C36</f>
        <v>0.81690507152145642</v>
      </c>
      <c r="G33" s="77">
        <f t="shared" si="1"/>
        <v>0</v>
      </c>
      <c r="H33" s="77">
        <v>9.3438756850777946E-2</v>
      </c>
      <c r="I33" s="77">
        <f t="shared" si="2"/>
        <v>9.3438756850777946E-2</v>
      </c>
      <c r="J33" s="76">
        <f>分析係数表!G36</f>
        <v>2.4669743752984245E-3</v>
      </c>
      <c r="K33" s="78">
        <f t="shared" si="3"/>
        <v>2.305110188106093E-4</v>
      </c>
      <c r="L33" s="79"/>
      <c r="M33" s="80"/>
      <c r="N33" s="81">
        <f>分析係数表!H36</f>
        <v>0.1886168185797415</v>
      </c>
      <c r="O33" s="82">
        <f t="shared" si="4"/>
        <v>3.5693635344554226</v>
      </c>
      <c r="P33" s="76">
        <f>分析係数表!C36</f>
        <v>0.81690507152145642</v>
      </c>
      <c r="Q33" s="82">
        <f t="shared" si="5"/>
        <v>2.9158311734003854</v>
      </c>
      <c r="R33" s="83">
        <v>2.9788604783137966</v>
      </c>
      <c r="S33" s="84">
        <f t="shared" si="6"/>
        <v>3.0722992351645746</v>
      </c>
      <c r="T33" s="85">
        <f>分析係数表!F36</f>
        <v>0.90092312589527301</v>
      </c>
      <c r="U33" s="86">
        <f t="shared" si="7"/>
        <v>2.7679054306301252</v>
      </c>
      <c r="V33" s="87">
        <f>分析係数表!D36</f>
        <v>6.6051249403151361E-3</v>
      </c>
      <c r="W33" s="88">
        <f t="shared" si="8"/>
        <v>0</v>
      </c>
      <c r="X33" s="76">
        <f>分析係数表!E36</f>
        <v>5.0931083877128764E-3</v>
      </c>
      <c r="Y33" s="89">
        <f t="shared" si="9"/>
        <v>0</v>
      </c>
    </row>
    <row r="34" spans="1:25" x14ac:dyDescent="0.2">
      <c r="A34" s="6" t="s">
        <v>22</v>
      </c>
      <c r="B34" s="5" t="s">
        <v>377</v>
      </c>
      <c r="C34" s="90"/>
      <c r="D34" s="76">
        <f>投入係数表!X34</f>
        <v>0.13157894736842105</v>
      </c>
      <c r="E34" s="77">
        <f t="shared" si="0"/>
        <v>13.157894736842104</v>
      </c>
      <c r="F34" s="76">
        <f>分析係数表!C37</f>
        <v>0.29905561385099688</v>
      </c>
      <c r="G34" s="77">
        <f t="shared" si="1"/>
        <v>3.9349422875131168</v>
      </c>
      <c r="H34" s="77">
        <v>4.0592685749960795</v>
      </c>
      <c r="I34" s="77">
        <f t="shared" si="2"/>
        <v>4.0592685749960795</v>
      </c>
      <c r="J34" s="76">
        <f>分析係数表!G37</f>
        <v>0.52083333333333337</v>
      </c>
      <c r="K34" s="78">
        <f t="shared" si="3"/>
        <v>2.1142023828104581</v>
      </c>
      <c r="L34" s="79"/>
      <c r="M34" s="80"/>
      <c r="N34" s="81">
        <f>分析係数表!H37</f>
        <v>4.2677274833925534E-2</v>
      </c>
      <c r="O34" s="82">
        <f t="shared" si="4"/>
        <v>0.80761996564874239</v>
      </c>
      <c r="P34" s="76">
        <f>分析係数表!C37</f>
        <v>0.29905561385099688</v>
      </c>
      <c r="Q34" s="82">
        <f t="shared" si="5"/>
        <v>0.24152328458540567</v>
      </c>
      <c r="R34" s="83">
        <v>0.28357939184351422</v>
      </c>
      <c r="S34" s="84">
        <f t="shared" si="6"/>
        <v>4.3428479668395941</v>
      </c>
      <c r="T34" s="85">
        <f>分析係数表!F37</f>
        <v>0.73171768707482998</v>
      </c>
      <c r="U34" s="86">
        <f t="shared" si="7"/>
        <v>3.1777386696134955</v>
      </c>
      <c r="V34" s="87">
        <f>分析係数表!D37</f>
        <v>0.14753401360544219</v>
      </c>
      <c r="W34" s="88">
        <f t="shared" si="8"/>
        <v>1</v>
      </c>
      <c r="X34" s="76">
        <f>分析係数表!E37</f>
        <v>0.141156462585034</v>
      </c>
      <c r="Y34" s="89">
        <f t="shared" si="9"/>
        <v>1</v>
      </c>
    </row>
    <row r="35" spans="1:25" x14ac:dyDescent="0.2">
      <c r="A35" s="6" t="s">
        <v>23</v>
      </c>
      <c r="B35" s="5" t="s">
        <v>193</v>
      </c>
      <c r="C35" s="90"/>
      <c r="D35" s="76">
        <f>投入係数表!X35</f>
        <v>0</v>
      </c>
      <c r="E35" s="77">
        <f t="shared" si="0"/>
        <v>0</v>
      </c>
      <c r="F35" s="76">
        <f>分析係数表!C38</f>
        <v>4.4463264874020636E-3</v>
      </c>
      <c r="G35" s="77">
        <f t="shared" si="1"/>
        <v>0</v>
      </c>
      <c r="H35" s="77">
        <v>6.6720815236255126E-4</v>
      </c>
      <c r="I35" s="77">
        <f t="shared" si="2"/>
        <v>6.6720815236255126E-4</v>
      </c>
      <c r="J35" s="76">
        <f>分析係数表!G38</f>
        <v>0.34146341463414637</v>
      </c>
      <c r="K35" s="78">
        <f t="shared" si="3"/>
        <v>2.2782717397745655E-4</v>
      </c>
      <c r="L35" s="79"/>
      <c r="M35" s="80"/>
      <c r="N35" s="81">
        <f>分析係数表!H38</f>
        <v>3.8918069931510375E-2</v>
      </c>
      <c r="O35" s="82">
        <f t="shared" si="4"/>
        <v>0.73648119341060281</v>
      </c>
      <c r="P35" s="76">
        <f>分析係数表!C38</f>
        <v>4.4463264874020636E-3</v>
      </c>
      <c r="Q35" s="82">
        <f t="shared" si="5"/>
        <v>3.2746358377350455E-3</v>
      </c>
      <c r="R35" s="83">
        <v>3.6679953504316983E-3</v>
      </c>
      <c r="S35" s="84">
        <f t="shared" si="6"/>
        <v>4.33520350279425E-3</v>
      </c>
      <c r="T35" s="85">
        <f>分析係数表!F38</f>
        <v>0.56097560975609762</v>
      </c>
      <c r="U35" s="86">
        <f t="shared" si="7"/>
        <v>2.4319434283967744E-3</v>
      </c>
      <c r="V35" s="87">
        <f>分析係数表!D38</f>
        <v>0.87804878048780488</v>
      </c>
      <c r="W35" s="88">
        <f t="shared" si="8"/>
        <v>0</v>
      </c>
      <c r="X35" s="76">
        <f>分析係数表!E38</f>
        <v>0.68292682926829273</v>
      </c>
      <c r="Y35" s="89">
        <f t="shared" si="9"/>
        <v>0</v>
      </c>
    </row>
    <row r="36" spans="1:25" x14ac:dyDescent="0.2">
      <c r="A36" s="6" t="s">
        <v>24</v>
      </c>
      <c r="B36" s="5" t="s">
        <v>39</v>
      </c>
      <c r="C36" s="90"/>
      <c r="D36" s="76">
        <f>投入係数表!X36</f>
        <v>0</v>
      </c>
      <c r="E36" s="77">
        <f t="shared" si="0"/>
        <v>0</v>
      </c>
      <c r="F36" s="76">
        <f>分析係数表!C39</f>
        <v>1</v>
      </c>
      <c r="G36" s="77">
        <f t="shared" si="1"/>
        <v>0</v>
      </c>
      <c r="H36" s="77">
        <v>5.5570075360332032E-3</v>
      </c>
      <c r="I36" s="77">
        <f t="shared" si="2"/>
        <v>5.5570075360332032E-3</v>
      </c>
      <c r="J36" s="76">
        <f>分析係数表!G39</f>
        <v>0.35427190863167141</v>
      </c>
      <c r="K36" s="78">
        <f t="shared" si="3"/>
        <v>1.9686916660710645E-3</v>
      </c>
      <c r="L36" s="79"/>
      <c r="M36" s="80"/>
      <c r="N36" s="81">
        <f>分析係数表!H39</f>
        <v>3.437355167619342E-3</v>
      </c>
      <c r="O36" s="82">
        <f t="shared" si="4"/>
        <v>6.5048123930079707E-2</v>
      </c>
      <c r="P36" s="76">
        <f>分析係数表!C39</f>
        <v>1</v>
      </c>
      <c r="Q36" s="82">
        <f t="shared" si="5"/>
        <v>6.5048123930079707E-2</v>
      </c>
      <c r="R36" s="83">
        <v>6.9451386513387739E-2</v>
      </c>
      <c r="S36" s="84">
        <f t="shared" si="6"/>
        <v>7.5008394049420946E-2</v>
      </c>
      <c r="T36" s="85">
        <f>分析係数表!F39</f>
        <v>0.7050296507797057</v>
      </c>
      <c r="U36" s="86">
        <f t="shared" si="7"/>
        <v>5.2883141862209805E-2</v>
      </c>
      <c r="V36" s="87">
        <f>分析係数表!D39</f>
        <v>5.7324840764331211E-2</v>
      </c>
      <c r="W36" s="88">
        <f t="shared" si="8"/>
        <v>0</v>
      </c>
      <c r="X36" s="76">
        <f>分析係数表!E39</f>
        <v>7.26993191302438E-2</v>
      </c>
      <c r="Y36" s="89">
        <f t="shared" si="9"/>
        <v>0</v>
      </c>
    </row>
    <row r="37" spans="1:25" x14ac:dyDescent="0.2">
      <c r="A37" s="6" t="s">
        <v>25</v>
      </c>
      <c r="B37" s="5" t="s">
        <v>40</v>
      </c>
      <c r="C37" s="90"/>
      <c r="D37" s="76">
        <f>投入係数表!X37</f>
        <v>0</v>
      </c>
      <c r="E37" s="77">
        <f t="shared" si="0"/>
        <v>0</v>
      </c>
      <c r="F37" s="76">
        <f>分析係数表!C40</f>
        <v>0.83920615633859863</v>
      </c>
      <c r="G37" s="77">
        <f t="shared" si="1"/>
        <v>0</v>
      </c>
      <c r="H37" s="77">
        <v>4.980662296639295E-4</v>
      </c>
      <c r="I37" s="77">
        <f t="shared" si="2"/>
        <v>4.980662296639295E-4</v>
      </c>
      <c r="J37" s="76">
        <f>分析係数表!G40</f>
        <v>0.51760656605771782</v>
      </c>
      <c r="K37" s="78">
        <f t="shared" si="3"/>
        <v>2.5780235080566117E-4</v>
      </c>
      <c r="L37" s="79"/>
      <c r="M37" s="80"/>
      <c r="N37" s="81">
        <f>分析係数表!H40</f>
        <v>3.2622689118904168E-2</v>
      </c>
      <c r="O37" s="82">
        <f t="shared" si="4"/>
        <v>0.61734811250495125</v>
      </c>
      <c r="P37" s="76">
        <f>分析係数表!C40</f>
        <v>0.83920615633859863</v>
      </c>
      <c r="Q37" s="82">
        <f t="shared" si="5"/>
        <v>0.51808233661816894</v>
      </c>
      <c r="R37" s="83">
        <v>0.51835845487914101</v>
      </c>
      <c r="S37" s="84">
        <f t="shared" si="6"/>
        <v>0.51885652110880498</v>
      </c>
      <c r="T37" s="85">
        <f>分析係数表!F40</f>
        <v>0.71604447974583008</v>
      </c>
      <c r="U37" s="86">
        <f t="shared" si="7"/>
        <v>0.37152434772008558</v>
      </c>
      <c r="V37" s="87">
        <f>分析係数表!D40</f>
        <v>0.10193275086047128</v>
      </c>
      <c r="W37" s="88">
        <f t="shared" si="8"/>
        <v>0</v>
      </c>
      <c r="X37" s="76">
        <f>分析係数表!E40</f>
        <v>6.4469155414350013E-2</v>
      </c>
      <c r="Y37" s="89">
        <f t="shared" si="9"/>
        <v>0</v>
      </c>
    </row>
    <row r="38" spans="1:25" x14ac:dyDescent="0.2">
      <c r="A38" s="6" t="s">
        <v>26</v>
      </c>
      <c r="B38" s="5" t="s">
        <v>276</v>
      </c>
      <c r="C38" s="90"/>
      <c r="D38" s="76">
        <f>投入係数表!X38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0.88070774534546115</v>
      </c>
      <c r="P38" s="76">
        <f>分析係数表!C41</f>
        <v>0.78804261408809029</v>
      </c>
      <c r="Q38" s="82">
        <f t="shared" si="5"/>
        <v>0.69403523388966537</v>
      </c>
      <c r="R38" s="83">
        <v>0.70562633212487402</v>
      </c>
      <c r="S38" s="84">
        <f t="shared" si="6"/>
        <v>0.70562633212487402</v>
      </c>
      <c r="T38" s="85">
        <f>分析係数表!F41</f>
        <v>0.55067630164906434</v>
      </c>
      <c r="U38" s="86">
        <f t="shared" si="7"/>
        <v>0.38857169892071997</v>
      </c>
      <c r="V38" s="87">
        <f>分析係数表!D41</f>
        <v>0.13461182138224939</v>
      </c>
      <c r="W38" s="88">
        <f t="shared" si="8"/>
        <v>0</v>
      </c>
      <c r="X38" s="76">
        <f>分析係数表!E41</f>
        <v>0.12840466926070038</v>
      </c>
      <c r="Y38" s="89">
        <f t="shared" si="9"/>
        <v>0</v>
      </c>
    </row>
    <row r="39" spans="1:25" x14ac:dyDescent="0.2">
      <c r="A39" s="6" t="s">
        <v>51</v>
      </c>
      <c r="B39" s="5" t="s">
        <v>367</v>
      </c>
      <c r="C39" s="90"/>
      <c r="D39" s="76">
        <f>投入係数表!X39</f>
        <v>0</v>
      </c>
      <c r="E39" s="77">
        <f>$C$26*D39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0.20756929433868129</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投入係数表!X40</f>
        <v>3.0701754385964911E-2</v>
      </c>
      <c r="E40" s="77">
        <f>$C$26*D40</f>
        <v>3.070175438596491</v>
      </c>
      <c r="F40" s="76">
        <f>分析係数表!C43</f>
        <v>0.20173745173745172</v>
      </c>
      <c r="G40" s="77">
        <f>E40*F40</f>
        <v>0.61936936936936926</v>
      </c>
      <c r="H40" s="77">
        <v>0.75801611091861643</v>
      </c>
      <c r="I40" s="77">
        <f>C40+H40</f>
        <v>0.75801611091861643</v>
      </c>
      <c r="J40" s="76">
        <f>分析係数表!G43</f>
        <v>0.40060929169840059</v>
      </c>
      <c r="K40" s="78">
        <f>I40*J40</f>
        <v>0.30366829729108319</v>
      </c>
      <c r="L40" s="79"/>
      <c r="M40" s="80"/>
      <c r="N40" s="81">
        <f>分析係数表!H43</f>
        <v>3.0614346773778257E-2</v>
      </c>
      <c r="O40" s="82">
        <f t="shared" si="4"/>
        <v>0.57934246706265746</v>
      </c>
      <c r="P40" s="76">
        <f>分析係数表!C43</f>
        <v>0.20173745173745172</v>
      </c>
      <c r="Q40" s="82">
        <f>O40*P40</f>
        <v>0.11687507298850908</v>
      </c>
      <c r="R40" s="83">
        <v>0.18913695005944597</v>
      </c>
      <c r="S40" s="84">
        <f>I40+R40</f>
        <v>0.9471530609780624</v>
      </c>
      <c r="T40" s="85">
        <f>分析係数表!F43</f>
        <v>0.64280274181264285</v>
      </c>
      <c r="U40" s="86">
        <f>S40*T40</f>
        <v>0.60883258451293587</v>
      </c>
      <c r="V40" s="87">
        <f>分析係数表!D43</f>
        <v>0.46991622239146991</v>
      </c>
      <c r="W40" s="88">
        <f>ROUND(S40*V40,0)</f>
        <v>0</v>
      </c>
      <c r="X40" s="76">
        <f>分析係数表!E43</f>
        <v>0.30083777608530082</v>
      </c>
      <c r="Y40" s="89">
        <f>ROUND(S40*X40,0)</f>
        <v>0</v>
      </c>
    </row>
    <row r="41" spans="1:25" x14ac:dyDescent="0.2">
      <c r="A41" s="6" t="s">
        <v>340</v>
      </c>
      <c r="B41" s="5" t="s">
        <v>42</v>
      </c>
      <c r="C41" s="90"/>
      <c r="D41" s="76">
        <f>投入係数表!X41</f>
        <v>0</v>
      </c>
      <c r="E41" s="77">
        <f>$C$26*D41</f>
        <v>0</v>
      </c>
      <c r="F41" s="76">
        <f>分析係数表!C44</f>
        <v>0.27638971906754328</v>
      </c>
      <c r="G41" s="77">
        <f>E41*F41</f>
        <v>0</v>
      </c>
      <c r="H41" s="77">
        <v>9.8374525435673496E-4</v>
      </c>
      <c r="I41" s="77">
        <f>C41+H41</f>
        <v>9.8374525435673496E-4</v>
      </c>
      <c r="J41" s="76">
        <f>分析係数表!G44</f>
        <v>0.27192982456140352</v>
      </c>
      <c r="K41" s="78">
        <f>I41*J41</f>
        <v>2.6750967443034022E-4</v>
      </c>
      <c r="L41" s="79"/>
      <c r="M41" s="80"/>
      <c r="N41" s="81">
        <f>分析係数表!H44</f>
        <v>9.8074051186981828E-2</v>
      </c>
      <c r="O41" s="82">
        <f t="shared" si="4"/>
        <v>1.8559423524320122</v>
      </c>
      <c r="P41" s="76">
        <f>分析係数表!C44</f>
        <v>0.27638971906754328</v>
      </c>
      <c r="Q41" s="82">
        <f>O41*P41</f>
        <v>0.51296338539423925</v>
      </c>
      <c r="R41" s="83">
        <v>0.51859276374768504</v>
      </c>
      <c r="S41" s="84">
        <f>I41+R41</f>
        <v>0.51957650900204178</v>
      </c>
      <c r="T41" s="85">
        <f>分析係数表!F44</f>
        <v>0.48268106162843005</v>
      </c>
      <c r="U41" s="86">
        <f>S41*T41</f>
        <v>0.25078974096229906</v>
      </c>
      <c r="V41" s="87">
        <f>分析係数表!D44</f>
        <v>0.23571749887539362</v>
      </c>
      <c r="W41" s="88">
        <f>ROUND(S41*V41,0)</f>
        <v>0</v>
      </c>
      <c r="X41" s="76">
        <f>分析係数表!E44</f>
        <v>0.16711650922177237</v>
      </c>
      <c r="Y41" s="89">
        <f>ROUND(S41*X41,0)</f>
        <v>0</v>
      </c>
    </row>
    <row r="42" spans="1:25" x14ac:dyDescent="0.2">
      <c r="A42" s="6" t="s">
        <v>341</v>
      </c>
      <c r="B42" s="5" t="s">
        <v>278</v>
      </c>
      <c r="C42" s="90"/>
      <c r="D42" s="76">
        <f>投入係数表!X42</f>
        <v>0</v>
      </c>
      <c r="E42" s="77">
        <f>$C$26*D42</f>
        <v>0</v>
      </c>
      <c r="F42" s="76">
        <f>分析係数表!C45</f>
        <v>1</v>
      </c>
      <c r="G42" s="77">
        <f>E42*F42</f>
        <v>0</v>
      </c>
      <c r="H42" s="77">
        <v>6.3070943386888565E-3</v>
      </c>
      <c r="I42" s="77">
        <f>C42+H42</f>
        <v>6.3070943386888565E-3</v>
      </c>
      <c r="J42" s="76">
        <f>分析係数表!G45</f>
        <v>0</v>
      </c>
      <c r="K42" s="78">
        <f>I42*J42</f>
        <v>0</v>
      </c>
      <c r="L42" s="79"/>
      <c r="M42" s="80"/>
      <c r="N42" s="81">
        <f>分析係数表!H45</f>
        <v>0</v>
      </c>
      <c r="O42" s="82">
        <f t="shared" si="4"/>
        <v>0</v>
      </c>
      <c r="P42" s="76">
        <f>分析係数表!C45</f>
        <v>1</v>
      </c>
      <c r="Q42" s="82">
        <f>O42*P42</f>
        <v>0</v>
      </c>
      <c r="R42" s="83">
        <v>3.3815873860020607E-3</v>
      </c>
      <c r="S42" s="84">
        <f>I42+R42</f>
        <v>9.6886817246909177E-3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投入係数表!X43</f>
        <v>4.3859649122807015E-3</v>
      </c>
      <c r="E43" s="77">
        <f>$C$26*D43</f>
        <v>0.43859649122807015</v>
      </c>
      <c r="F43" s="76">
        <f>分析係数表!C46</f>
        <v>5.367793240556662E-2</v>
      </c>
      <c r="G43" s="77">
        <f>E43*F43</f>
        <v>2.3542952809459044E-2</v>
      </c>
      <c r="H43" s="77">
        <v>2.8578895899599333E-2</v>
      </c>
      <c r="I43" s="77">
        <f>C43+H43</f>
        <v>2.8578895899599333E-2</v>
      </c>
      <c r="J43" s="76">
        <f>分析係数表!G46</f>
        <v>9.2592592592592587E-3</v>
      </c>
      <c r="K43" s="78">
        <f>I43*J43</f>
        <v>2.6461940647777159E-4</v>
      </c>
      <c r="L43" s="79"/>
      <c r="M43" s="80"/>
      <c r="N43" s="81">
        <f>分析係数表!H46</f>
        <v>2.0456769143622225E-2</v>
      </c>
      <c r="O43" s="82">
        <f t="shared" si="4"/>
        <v>0.38712160646028709</v>
      </c>
      <c r="P43" s="76">
        <f>分析係数表!C46</f>
        <v>5.367793240556662E-2</v>
      </c>
      <c r="Q43" s="82">
        <f>O43*P43</f>
        <v>2.0779887424309654E-2</v>
      </c>
      <c r="R43" s="83">
        <v>2.2645350428441346E-2</v>
      </c>
      <c r="S43" s="84">
        <f>I43+R43</f>
        <v>5.1224246328040679E-2</v>
      </c>
      <c r="T43" s="85">
        <f>分析係数表!F46</f>
        <v>0.30555555555555558</v>
      </c>
      <c r="U43" s="86">
        <f>S43*T43</f>
        <v>1.5651853044679098E-2</v>
      </c>
      <c r="V43" s="87">
        <f>分析係数表!D46</f>
        <v>2.7777777777777776E-2</v>
      </c>
      <c r="W43" s="88">
        <f>ROUND(S43*V43,0)</f>
        <v>0</v>
      </c>
      <c r="X43" s="76">
        <f>分析係数表!E46</f>
        <v>8.3333333333333329E-2</v>
      </c>
      <c r="Y43" s="89">
        <f>ROUND(S43*X43,0)</f>
        <v>0</v>
      </c>
    </row>
    <row r="44" spans="1:25" x14ac:dyDescent="0.2">
      <c r="A44" s="192">
        <v>40</v>
      </c>
      <c r="B44" s="14" t="s">
        <v>150</v>
      </c>
      <c r="C44" s="197">
        <f>SUM(C5:C43)</f>
        <v>100</v>
      </c>
      <c r="D44" s="92">
        <f>投入係数表!X44</f>
        <v>0.60087719298245612</v>
      </c>
      <c r="E44" s="91">
        <f>SUM(E5:E43)</f>
        <v>60.087719298245602</v>
      </c>
      <c r="F44" s="92">
        <f>分析係数表!C47</f>
        <v>0.43100924499229587</v>
      </c>
      <c r="G44" s="91">
        <f>SUM(G5:G43)</f>
        <v>9.9927225424225021</v>
      </c>
      <c r="H44" s="91">
        <f>SUM(H5:H43)</f>
        <v>10.929489843107756</v>
      </c>
      <c r="I44" s="91">
        <f>SUM(I5:I43)</f>
        <v>110.92948984310776</v>
      </c>
      <c r="J44" s="92">
        <f>分析係数表!G47</f>
        <v>0.27411589384994556</v>
      </c>
      <c r="K44" s="93">
        <f>SUM(K5:K43)</f>
        <v>30.181639424361123</v>
      </c>
      <c r="L44" s="94">
        <f>最終需要_まとめ!$L$33</f>
        <v>0.627</v>
      </c>
      <c r="M44" s="91">
        <f>K44*L44</f>
        <v>18.923887919074424</v>
      </c>
      <c r="N44" s="95">
        <f>分析係数表!H47</f>
        <v>1</v>
      </c>
      <c r="O44" s="96">
        <f>SUM(O5:O43)</f>
        <v>18.923887919074424</v>
      </c>
      <c r="P44" s="92">
        <f>分析係数表!C47</f>
        <v>0.43100924499229587</v>
      </c>
      <c r="Q44" s="96">
        <f>SUM(Q5:Q43)</f>
        <v>7.6112043096318098</v>
      </c>
      <c r="R44" s="91">
        <f>SUM(R5:R43)</f>
        <v>8.2621855876620884</v>
      </c>
      <c r="S44" s="97">
        <f>SUM(S5:S43)</f>
        <v>119.19167543076986</v>
      </c>
      <c r="T44" s="98">
        <f>分析係数表!F47</f>
        <v>0.60561987734280964</v>
      </c>
      <c r="U44" s="99">
        <f>SUM(U5:U43)</f>
        <v>49.905122127611207</v>
      </c>
      <c r="V44" s="100">
        <f>分析係数表!D47</f>
        <v>0.12179744368659369</v>
      </c>
      <c r="W44" s="101">
        <f>SUM(W5:W43)</f>
        <v>19</v>
      </c>
      <c r="X44" s="92">
        <f>分析係数表!E47</f>
        <v>9.5847423625838257E-2</v>
      </c>
      <c r="Y44" s="102">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293</v>
      </c>
      <c r="S2" s="3" t="s">
        <v>152</v>
      </c>
      <c r="U2" s="64" t="s">
        <v>209</v>
      </c>
      <c r="W2" s="3" t="s">
        <v>130</v>
      </c>
      <c r="Y2" s="3" t="s">
        <v>153</v>
      </c>
    </row>
    <row r="3" spans="1:25" ht="44" x14ac:dyDescent="0.2">
      <c r="B3" s="65"/>
      <c r="C3" s="66" t="s">
        <v>227</v>
      </c>
      <c r="D3" s="66" t="s">
        <v>235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投入係数表!Y5</f>
        <v>9.0171325518485117E-4</v>
      </c>
      <c r="E5" s="77">
        <f t="shared" ref="E5:E38" si="0">$C$27*D5</f>
        <v>9.0171325518485113E-2</v>
      </c>
      <c r="F5" s="76">
        <f>分析係数表!C8</f>
        <v>0.30496453900709219</v>
      </c>
      <c r="G5" s="77">
        <f t="shared" ref="G5:G38" si="1">E5*F5</f>
        <v>2.7499056718403261E-2</v>
      </c>
      <c r="H5" s="77">
        <f t="array" ref="H5:H43">MMULT(逆行列係数!C5:AO43,'23'!G5:G43)</f>
        <v>2.8985825552354277E-2</v>
      </c>
      <c r="I5" s="77">
        <f t="shared" ref="I5:I38" si="2">C5+H5</f>
        <v>2.8985825552354277E-2</v>
      </c>
      <c r="J5" s="76">
        <f>分析係数表!G8</f>
        <v>0.12049861495844875</v>
      </c>
      <c r="K5" s="78">
        <f t="shared" ref="K5:K38" si="3">I5*J5</f>
        <v>3.4927518324859032E-3</v>
      </c>
      <c r="L5" s="79" t="s">
        <v>183</v>
      </c>
      <c r="M5" s="80" t="s">
        <v>183</v>
      </c>
      <c r="N5" s="81">
        <f>分析係数表!H8</f>
        <v>1.0415057417992687E-2</v>
      </c>
      <c r="O5" s="82">
        <f t="shared" ref="O5:O43" si="4">$M$44*N5</f>
        <v>0.24718598287877158</v>
      </c>
      <c r="P5" s="76">
        <f>分析係数表!C8</f>
        <v>0.30496453900709219</v>
      </c>
      <c r="Q5" s="82">
        <f t="shared" ref="Q5:Q38" si="5">O5*P5</f>
        <v>7.5382959317639553E-2</v>
      </c>
      <c r="R5" s="83">
        <f t="array" ref="R5:R43">MMULT(逆行列係数!C5:AO43,'23'!Q5:Q43)</f>
        <v>8.4620378847426556E-2</v>
      </c>
      <c r="S5" s="84">
        <f t="shared" ref="S5:S38" si="6">I5+R5</f>
        <v>0.11360620439978084</v>
      </c>
      <c r="T5" s="85">
        <f>分析係数表!F8</f>
        <v>0.45429362880886426</v>
      </c>
      <c r="U5" s="86">
        <f t="shared" ref="U5:U38" si="7">S5*T5</f>
        <v>5.1610574851977994E-2</v>
      </c>
      <c r="V5" s="87">
        <f>分析係数表!D8</f>
        <v>0.67451523545706371</v>
      </c>
      <c r="W5" s="167">
        <f t="shared" ref="W5:W38" si="8">ROUND(S5*V5,0)</f>
        <v>0</v>
      </c>
      <c r="X5" s="76">
        <f>分析係数表!E8</f>
        <v>0.3476454293628809</v>
      </c>
      <c r="Y5" s="166">
        <f t="shared" ref="Y5:Y38" si="9">ROUND(S5*X5,0)</f>
        <v>0</v>
      </c>
    </row>
    <row r="6" spans="1:25" x14ac:dyDescent="0.2">
      <c r="A6" s="6" t="s">
        <v>219</v>
      </c>
      <c r="B6" s="5" t="s">
        <v>265</v>
      </c>
      <c r="C6" s="90"/>
      <c r="D6" s="76">
        <f>投入係数表!Y6</f>
        <v>0</v>
      </c>
      <c r="E6" s="77">
        <f t="shared" si="0"/>
        <v>0</v>
      </c>
      <c r="F6" s="76">
        <f>分析係数表!C9</f>
        <v>0.30769230769230771</v>
      </c>
      <c r="G6" s="77">
        <f t="shared" si="1"/>
        <v>0</v>
      </c>
      <c r="H6" s="77">
        <v>4.2466200418764784E-3</v>
      </c>
      <c r="I6" s="77">
        <f t="shared" si="2"/>
        <v>4.2466200418764784E-3</v>
      </c>
      <c r="J6" s="76">
        <f>分析係数表!G9</f>
        <v>0.27272727272727271</v>
      </c>
      <c r="K6" s="78">
        <f t="shared" si="3"/>
        <v>1.1581691023299487E-3</v>
      </c>
      <c r="L6" s="79"/>
      <c r="M6" s="80"/>
      <c r="N6" s="81">
        <f>分析係数表!H9</f>
        <v>5.5358154384880782E-4</v>
      </c>
      <c r="O6" s="82">
        <f t="shared" si="4"/>
        <v>1.3138439139415547E-2</v>
      </c>
      <c r="P6" s="76">
        <f>分析係数表!C9</f>
        <v>0.30769230769230771</v>
      </c>
      <c r="Q6" s="82">
        <f t="shared" si="5"/>
        <v>4.0425966582817068E-3</v>
      </c>
      <c r="R6" s="83">
        <v>4.5089106330116965E-3</v>
      </c>
      <c r="S6" s="84">
        <f t="shared" si="6"/>
        <v>8.7555306748881741E-3</v>
      </c>
      <c r="T6" s="85">
        <f>分析係数表!F9</f>
        <v>0.77272727272727271</v>
      </c>
      <c r="U6" s="86">
        <f t="shared" si="7"/>
        <v>6.7656373396863161E-3</v>
      </c>
      <c r="V6" s="87">
        <f>分析係数表!D9</f>
        <v>0.36363636363636365</v>
      </c>
      <c r="W6" s="167">
        <f t="shared" si="8"/>
        <v>0</v>
      </c>
      <c r="X6" s="76">
        <f>分析係数表!E9</f>
        <v>0</v>
      </c>
      <c r="Y6" s="166">
        <f t="shared" si="9"/>
        <v>0</v>
      </c>
    </row>
    <row r="7" spans="1:25" x14ac:dyDescent="0.2">
      <c r="A7" s="6" t="s">
        <v>220</v>
      </c>
      <c r="B7" s="5" t="s">
        <v>266</v>
      </c>
      <c r="C7" s="90"/>
      <c r="D7" s="76">
        <f>投入係数表!Y7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2.5360242990034663E-2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投入係数表!Y8</f>
        <v>6.6125638713555755E-3</v>
      </c>
      <c r="E8" s="77">
        <f t="shared" si="0"/>
        <v>0.66125638713555757</v>
      </c>
      <c r="F8" s="76">
        <f>分析係数表!C11</f>
        <v>7.2833211944645093E-4</v>
      </c>
      <c r="G8" s="77">
        <f t="shared" si="1"/>
        <v>4.8161426593994352E-4</v>
      </c>
      <c r="H8" s="77">
        <v>7.4846909540421836E-4</v>
      </c>
      <c r="I8" s="77">
        <f t="shared" si="2"/>
        <v>7.4846909540421836E-4</v>
      </c>
      <c r="J8" s="76">
        <f>分析係数表!G11</f>
        <v>0.75</v>
      </c>
      <c r="K8" s="78">
        <f t="shared" si="3"/>
        <v>5.613518215531638E-4</v>
      </c>
      <c r="L8" s="79"/>
      <c r="M8" s="80"/>
      <c r="N8" s="81">
        <f>分析係数表!H11</f>
        <v>-1.2873989391832741E-5</v>
      </c>
      <c r="O8" s="82">
        <f t="shared" si="4"/>
        <v>-3.0554509626547785E-4</v>
      </c>
      <c r="P8" s="76">
        <f>分析係数表!C11</f>
        <v>7.2833211944645093E-4</v>
      </c>
      <c r="Q8" s="82">
        <f t="shared" si="5"/>
        <v>-2.2253830754950535E-7</v>
      </c>
      <c r="R8" s="83">
        <v>5.3728383346986577E-4</v>
      </c>
      <c r="S8" s="84">
        <f t="shared" si="6"/>
        <v>1.2857529288740842E-3</v>
      </c>
      <c r="T8" s="85">
        <f>分析係数表!F11</f>
        <v>1</v>
      </c>
      <c r="U8" s="86">
        <f t="shared" si="7"/>
        <v>1.2857529288740842E-3</v>
      </c>
      <c r="V8" s="87">
        <f>分析係数表!D11</f>
        <v>0</v>
      </c>
      <c r="W8" s="167">
        <f t="shared" si="8"/>
        <v>0</v>
      </c>
      <c r="X8" s="76">
        <f>分析係数表!E11</f>
        <v>0</v>
      </c>
      <c r="Y8" s="166">
        <f t="shared" si="9"/>
        <v>0</v>
      </c>
    </row>
    <row r="9" spans="1:25" x14ac:dyDescent="0.2">
      <c r="A9" s="6" t="s">
        <v>222</v>
      </c>
      <c r="B9" s="5" t="s">
        <v>190</v>
      </c>
      <c r="C9" s="90"/>
      <c r="D9" s="76">
        <f>投入係数表!Y9</f>
        <v>0</v>
      </c>
      <c r="E9" s="77">
        <f t="shared" si="0"/>
        <v>0</v>
      </c>
      <c r="F9" s="76">
        <f>分析係数表!C12</f>
        <v>4.5760430686406783E-3</v>
      </c>
      <c r="G9" s="77">
        <f t="shared" si="1"/>
        <v>0</v>
      </c>
      <c r="H9" s="77">
        <v>2.6562240568515416E-5</v>
      </c>
      <c r="I9" s="77">
        <f t="shared" si="2"/>
        <v>2.6562240568515416E-5</v>
      </c>
      <c r="J9" s="76">
        <f>分析係数表!G12</f>
        <v>0.12408759124087591</v>
      </c>
      <c r="K9" s="78">
        <f t="shared" si="3"/>
        <v>3.2960444501077523E-6</v>
      </c>
      <c r="L9" s="79"/>
      <c r="M9" s="80"/>
      <c r="N9" s="81">
        <f>分析係数表!H12</f>
        <v>8.1814202585097071E-2</v>
      </c>
      <c r="O9" s="82">
        <f t="shared" si="4"/>
        <v>1.9417390867671118</v>
      </c>
      <c r="P9" s="76">
        <f>分析係数表!C12</f>
        <v>4.5760430686406783E-3</v>
      </c>
      <c r="Q9" s="82">
        <f t="shared" si="5"/>
        <v>8.8854816891093223E-3</v>
      </c>
      <c r="R9" s="83">
        <v>9.4782525629819748E-3</v>
      </c>
      <c r="S9" s="84">
        <f t="shared" si="6"/>
        <v>9.5048148035504904E-3</v>
      </c>
      <c r="T9" s="85">
        <f>分析係数表!F12</f>
        <v>0.42153284671532848</v>
      </c>
      <c r="U9" s="86">
        <f t="shared" si="7"/>
        <v>4.0065916416426334E-3</v>
      </c>
      <c r="V9" s="87">
        <f>分析係数表!D12</f>
        <v>4.3795620437956206E-2</v>
      </c>
      <c r="W9" s="167">
        <f t="shared" si="8"/>
        <v>0</v>
      </c>
      <c r="X9" s="76">
        <f>分析係数表!E12</f>
        <v>3.2846715328467155E-2</v>
      </c>
      <c r="Y9" s="166">
        <f t="shared" si="9"/>
        <v>0</v>
      </c>
    </row>
    <row r="10" spans="1:25" x14ac:dyDescent="0.2">
      <c r="A10" s="6" t="s">
        <v>223</v>
      </c>
      <c r="B10" s="5" t="s">
        <v>28</v>
      </c>
      <c r="C10" s="90"/>
      <c r="D10" s="76">
        <f>投入係数表!Y10</f>
        <v>3.3062819356777877E-3</v>
      </c>
      <c r="E10" s="77">
        <f t="shared" si="0"/>
        <v>0.33062819356777878</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0.3034062805916195</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76">
        <f>投入係数表!Y11</f>
        <v>5.0195371205290051E-2</v>
      </c>
      <c r="E11" s="77">
        <f t="shared" si="0"/>
        <v>5.0195371205290051</v>
      </c>
      <c r="F11" s="76">
        <f>分析係数表!C14</f>
        <v>3.0252100840336138E-2</v>
      </c>
      <c r="G11" s="77">
        <f t="shared" si="1"/>
        <v>0.15185154314205396</v>
      </c>
      <c r="H11" s="77">
        <v>0.15590233070838042</v>
      </c>
      <c r="I11" s="77">
        <f t="shared" si="2"/>
        <v>0.15590233070838042</v>
      </c>
      <c r="J11" s="76">
        <f>分析係数表!G14</f>
        <v>0.20338983050847459</v>
      </c>
      <c r="K11" s="78">
        <f t="shared" si="3"/>
        <v>3.1708948618653643E-2</v>
      </c>
      <c r="L11" s="79"/>
      <c r="M11" s="80"/>
      <c r="N11" s="81">
        <f>分析係数表!H14</f>
        <v>1.0556671301302847E-3</v>
      </c>
      <c r="O11" s="82">
        <f t="shared" si="4"/>
        <v>2.5054697893769184E-2</v>
      </c>
      <c r="P11" s="76">
        <f>分析係数表!C14</f>
        <v>3.0252100840336138E-2</v>
      </c>
      <c r="Q11" s="82">
        <f t="shared" si="5"/>
        <v>7.5795724720646284E-4</v>
      </c>
      <c r="R11" s="83">
        <v>1.9968999204734899E-3</v>
      </c>
      <c r="S11" s="84">
        <f t="shared" si="6"/>
        <v>0.15789923062885391</v>
      </c>
      <c r="T11" s="85">
        <f>分析係数表!F14</f>
        <v>0.40677966101694918</v>
      </c>
      <c r="U11" s="86">
        <f t="shared" si="7"/>
        <v>6.4230195510042276E-2</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投入係数表!Y12</f>
        <v>5.7108506161707246E-3</v>
      </c>
      <c r="E12" s="77">
        <f t="shared" si="0"/>
        <v>0.57108506161707251</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0.1793549715078355</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投入係数表!Y13</f>
        <v>1.2924556657649534E-2</v>
      </c>
      <c r="E13" s="77">
        <f t="shared" si="0"/>
        <v>1.2924556657649533</v>
      </c>
      <c r="F13" s="76">
        <f>分析係数表!C16</f>
        <v>1.9157088122605526E-3</v>
      </c>
      <c r="G13" s="77">
        <f t="shared" si="1"/>
        <v>2.4759687083620004E-3</v>
      </c>
      <c r="H13" s="77">
        <v>2.8006569673840387E-3</v>
      </c>
      <c r="I13" s="77">
        <f t="shared" si="2"/>
        <v>2.8006569673840387E-3</v>
      </c>
      <c r="J13" s="76">
        <f>分析係数表!G16</f>
        <v>0.1111111111111111</v>
      </c>
      <c r="K13" s="78">
        <f t="shared" si="3"/>
        <v>3.1118410748711539E-4</v>
      </c>
      <c r="L13" s="79"/>
      <c r="M13" s="80"/>
      <c r="N13" s="81">
        <f>分析係数表!H16</f>
        <v>1.5294299397497296E-2</v>
      </c>
      <c r="O13" s="82">
        <f t="shared" si="4"/>
        <v>0.36298757436338769</v>
      </c>
      <c r="P13" s="76">
        <f>分析係数表!C16</f>
        <v>1.9157088122605526E-3</v>
      </c>
      <c r="Q13" s="82">
        <f t="shared" si="5"/>
        <v>6.9537849494902444E-4</v>
      </c>
      <c r="R13" s="83">
        <v>1.0275846269277168E-3</v>
      </c>
      <c r="S13" s="84">
        <f t="shared" si="6"/>
        <v>3.8282415943117556E-3</v>
      </c>
      <c r="T13" s="85">
        <f>分析係数表!F16</f>
        <v>0.33333333333333331</v>
      </c>
      <c r="U13" s="86">
        <f t="shared" si="7"/>
        <v>1.2760805314372518E-3</v>
      </c>
      <c r="V13" s="87">
        <f>分析係数表!D16</f>
        <v>0</v>
      </c>
      <c r="W13" s="167">
        <f t="shared" si="8"/>
        <v>0</v>
      </c>
      <c r="X13" s="76">
        <f>分析係数表!E16</f>
        <v>0</v>
      </c>
      <c r="Y13" s="166">
        <f t="shared" si="9"/>
        <v>0</v>
      </c>
    </row>
    <row r="14" spans="1:25" x14ac:dyDescent="0.2">
      <c r="A14" s="6" t="s">
        <v>2</v>
      </c>
      <c r="B14" s="5" t="s">
        <v>364</v>
      </c>
      <c r="C14" s="90"/>
      <c r="D14" s="76">
        <f>投入係数表!Y14</f>
        <v>1.4427412082957619E-2</v>
      </c>
      <c r="E14" s="77">
        <f t="shared" si="0"/>
        <v>1.4427412082957618</v>
      </c>
      <c r="F14" s="76">
        <f>分析係数表!C17</f>
        <v>5.5194805194805241E-2</v>
      </c>
      <c r="G14" s="77">
        <f t="shared" si="1"/>
        <v>7.9631819938402501E-2</v>
      </c>
      <c r="H14" s="77">
        <v>8.5391019128922066E-2</v>
      </c>
      <c r="I14" s="77">
        <f t="shared" si="2"/>
        <v>8.5391019128922066E-2</v>
      </c>
      <c r="J14" s="76">
        <f>分析係数表!G17</f>
        <v>0.21860465116279071</v>
      </c>
      <c r="K14" s="78">
        <f t="shared" si="3"/>
        <v>1.8666873949113198E-2</v>
      </c>
      <c r="L14" s="79"/>
      <c r="M14" s="80"/>
      <c r="N14" s="81">
        <f>分析係数表!H17</f>
        <v>2.7035377722848756E-3</v>
      </c>
      <c r="O14" s="82">
        <f t="shared" si="4"/>
        <v>6.4164470215750349E-2</v>
      </c>
      <c r="P14" s="76">
        <f>分析係数表!C17</f>
        <v>5.5194805194805241E-2</v>
      </c>
      <c r="Q14" s="82">
        <f t="shared" si="5"/>
        <v>3.5415454339862234E-3</v>
      </c>
      <c r="R14" s="83">
        <v>5.0638916268890815E-3</v>
      </c>
      <c r="S14" s="84">
        <f t="shared" si="6"/>
        <v>9.0454910755811149E-2</v>
      </c>
      <c r="T14" s="85">
        <f>分析係数表!F17</f>
        <v>0.33023255813953489</v>
      </c>
      <c r="U14" s="86">
        <f t="shared" si="7"/>
        <v>2.9871156575174845E-2</v>
      </c>
      <c r="V14" s="87">
        <f>分析係数表!D17</f>
        <v>0</v>
      </c>
      <c r="W14" s="167">
        <f t="shared" si="8"/>
        <v>0</v>
      </c>
      <c r="X14" s="76">
        <f>分析係数表!E17</f>
        <v>0</v>
      </c>
      <c r="Y14" s="166">
        <f t="shared" si="9"/>
        <v>0</v>
      </c>
    </row>
    <row r="15" spans="1:25" x14ac:dyDescent="0.2">
      <c r="A15" s="6" t="s">
        <v>3</v>
      </c>
      <c r="B15" s="5" t="s">
        <v>31</v>
      </c>
      <c r="C15" s="90"/>
      <c r="D15" s="76">
        <f>投入係数表!Y15</f>
        <v>5.7108506161707241E-2</v>
      </c>
      <c r="E15" s="77">
        <f t="shared" si="0"/>
        <v>5.710850616170724</v>
      </c>
      <c r="F15" s="76">
        <f>分析係数表!C18</f>
        <v>0.35732009925558317</v>
      </c>
      <c r="G15" s="77">
        <f t="shared" si="1"/>
        <v>2.0406017090039312</v>
      </c>
      <c r="H15" s="77">
        <v>2.1147478653160041</v>
      </c>
      <c r="I15" s="77">
        <f t="shared" si="2"/>
        <v>2.1147478653160041</v>
      </c>
      <c r="J15" s="76">
        <f>分析係数表!G18</f>
        <v>0.21543778801843319</v>
      </c>
      <c r="K15" s="78">
        <f t="shared" si="3"/>
        <v>0.4555966023203834</v>
      </c>
      <c r="L15" s="79"/>
      <c r="M15" s="80"/>
      <c r="N15" s="81">
        <f>分析係数表!H18</f>
        <v>3.9909367114681499E-4</v>
      </c>
      <c r="O15" s="82">
        <f t="shared" si="4"/>
        <v>9.4718979842298139E-3</v>
      </c>
      <c r="P15" s="76">
        <f>分析係数表!C18</f>
        <v>0.35732009925558317</v>
      </c>
      <c r="Q15" s="82">
        <f t="shared" si="5"/>
        <v>3.3844995278637553E-3</v>
      </c>
      <c r="R15" s="83">
        <v>7.2602864701778111E-3</v>
      </c>
      <c r="S15" s="84">
        <f t="shared" si="6"/>
        <v>2.122008151786182</v>
      </c>
      <c r="T15" s="85">
        <f>分析係数表!F18</f>
        <v>0.46082949308755761</v>
      </c>
      <c r="U15" s="86">
        <f t="shared" si="7"/>
        <v>0.97788394091529118</v>
      </c>
      <c r="V15" s="87">
        <f>分析係数表!D18</f>
        <v>4.0322580645161289E-2</v>
      </c>
      <c r="W15" s="167">
        <f t="shared" si="8"/>
        <v>0</v>
      </c>
      <c r="X15" s="76">
        <f>分析係数表!E18</f>
        <v>3.6866359447004608E-2</v>
      </c>
      <c r="Y15" s="166">
        <f t="shared" si="9"/>
        <v>0</v>
      </c>
    </row>
    <row r="16" spans="1:25" x14ac:dyDescent="0.2">
      <c r="A16" s="6" t="s">
        <v>4</v>
      </c>
      <c r="B16" s="5" t="s">
        <v>32</v>
      </c>
      <c r="C16" s="90"/>
      <c r="D16" s="76">
        <f>投入係数表!Y16</f>
        <v>2.46468289750526E-2</v>
      </c>
      <c r="E16" s="77">
        <f t="shared" si="0"/>
        <v>2.4646828975052602</v>
      </c>
      <c r="F16" s="76">
        <f>分析係数表!C19</f>
        <v>0.13532513181019334</v>
      </c>
      <c r="G16" s="77">
        <f t="shared" si="1"/>
        <v>0.33353353797522856</v>
      </c>
      <c r="H16" s="77">
        <v>0.44525628001229106</v>
      </c>
      <c r="I16" s="77">
        <f t="shared" si="2"/>
        <v>0.44525628001229106</v>
      </c>
      <c r="J16" s="76">
        <f>分析係数表!G19</f>
        <v>5.8997050147492625E-2</v>
      </c>
      <c r="K16" s="78">
        <f t="shared" si="3"/>
        <v>2.6268807080371152E-2</v>
      </c>
      <c r="L16" s="79"/>
      <c r="M16" s="80"/>
      <c r="N16" s="81">
        <f>分析係数表!H19</f>
        <v>-1.0299191513466193E-4</v>
      </c>
      <c r="O16" s="82">
        <f t="shared" si="4"/>
        <v>-2.4443607701238228E-3</v>
      </c>
      <c r="P16" s="76">
        <f>分析係数表!C19</f>
        <v>0.13532513181019334</v>
      </c>
      <c r="Q16" s="82">
        <f t="shared" si="5"/>
        <v>-3.3078344340867205E-4</v>
      </c>
      <c r="R16" s="83">
        <v>5.0527550381845323E-4</v>
      </c>
      <c r="S16" s="84">
        <f t="shared" si="6"/>
        <v>0.44576155551610952</v>
      </c>
      <c r="T16" s="85">
        <f>分析係数表!F19</f>
        <v>0.24483775811209441</v>
      </c>
      <c r="U16" s="86">
        <f t="shared" si="7"/>
        <v>0.10913925990512416</v>
      </c>
      <c r="V16" s="87">
        <f>分析係数表!D19</f>
        <v>3.8348082595870206E-2</v>
      </c>
      <c r="W16" s="167">
        <f t="shared" si="8"/>
        <v>0</v>
      </c>
      <c r="X16" s="76">
        <f>分析係数表!E19</f>
        <v>3.2448377581120944E-2</v>
      </c>
      <c r="Y16" s="166">
        <f t="shared" si="9"/>
        <v>0</v>
      </c>
    </row>
    <row r="17" spans="1:25" x14ac:dyDescent="0.2">
      <c r="A17" s="6" t="s">
        <v>5</v>
      </c>
      <c r="B17" s="5" t="s">
        <v>33</v>
      </c>
      <c r="C17" s="90"/>
      <c r="D17" s="76">
        <f>投入係数表!Y17</f>
        <v>9.6182747219717458E-3</v>
      </c>
      <c r="E17" s="77">
        <f t="shared" si="0"/>
        <v>0.96182747219717457</v>
      </c>
      <c r="F17" s="76">
        <f>分析係数表!C20</f>
        <v>1.7543859649122862E-2</v>
      </c>
      <c r="G17" s="77">
        <f t="shared" si="1"/>
        <v>1.6874166178897851E-2</v>
      </c>
      <c r="H17" s="77">
        <v>2.0464977419394757E-2</v>
      </c>
      <c r="I17" s="77">
        <f t="shared" si="2"/>
        <v>2.0464977419394757E-2</v>
      </c>
      <c r="J17" s="76">
        <f>分析係数表!G20</f>
        <v>9.5238095238095233E-2</v>
      </c>
      <c r="K17" s="78">
        <f t="shared" si="3"/>
        <v>1.9490454685137863E-3</v>
      </c>
      <c r="L17" s="79"/>
      <c r="M17" s="80"/>
      <c r="N17" s="81">
        <f>分析係数表!H20</f>
        <v>5.0208558628147691E-4</v>
      </c>
      <c r="O17" s="82">
        <f t="shared" si="4"/>
        <v>1.1916258754353638E-2</v>
      </c>
      <c r="P17" s="76">
        <f>分析係数表!C20</f>
        <v>1.7543859649122862E-2</v>
      </c>
      <c r="Q17" s="82">
        <f t="shared" si="5"/>
        <v>2.0905717112901183E-4</v>
      </c>
      <c r="R17" s="83">
        <v>3.3715217388449747E-4</v>
      </c>
      <c r="S17" s="84">
        <f t="shared" si="6"/>
        <v>2.0802129593279255E-2</v>
      </c>
      <c r="T17" s="85">
        <f>分析係数表!F20</f>
        <v>0.21428571428571427</v>
      </c>
      <c r="U17" s="86">
        <f t="shared" si="7"/>
        <v>4.45759919855984E-3</v>
      </c>
      <c r="V17" s="87">
        <f>分析係数表!D20</f>
        <v>0</v>
      </c>
      <c r="W17" s="167">
        <f t="shared" si="8"/>
        <v>0</v>
      </c>
      <c r="X17" s="76">
        <f>分析係数表!E20</f>
        <v>0</v>
      </c>
      <c r="Y17" s="166">
        <f t="shared" si="9"/>
        <v>0</v>
      </c>
    </row>
    <row r="18" spans="1:25" x14ac:dyDescent="0.2">
      <c r="A18" s="6" t="s">
        <v>6</v>
      </c>
      <c r="B18" s="5" t="s">
        <v>34</v>
      </c>
      <c r="C18" s="90"/>
      <c r="D18" s="76">
        <f>投入係数表!Y18</f>
        <v>0.1021941689209498</v>
      </c>
      <c r="E18" s="77">
        <f t="shared" si="0"/>
        <v>10.21941689209498</v>
      </c>
      <c r="F18" s="76">
        <f>分析係数表!C21</f>
        <v>0.22938530734632678</v>
      </c>
      <c r="G18" s="77">
        <f t="shared" si="1"/>
        <v>2.3441840846934507</v>
      </c>
      <c r="H18" s="77">
        <v>2.3950020957959466</v>
      </c>
      <c r="I18" s="77">
        <f t="shared" si="2"/>
        <v>2.3950020957959466</v>
      </c>
      <c r="J18" s="76">
        <f>分析係数表!G21</f>
        <v>0.28442844284428442</v>
      </c>
      <c r="K18" s="78">
        <f t="shared" si="3"/>
        <v>0.68120671671603883</v>
      </c>
      <c r="L18" s="79"/>
      <c r="M18" s="80"/>
      <c r="N18" s="81">
        <f>分析係数表!H21</f>
        <v>8.3680931046912815E-4</v>
      </c>
      <c r="O18" s="82">
        <f t="shared" si="4"/>
        <v>1.9860431257256062E-2</v>
      </c>
      <c r="P18" s="76">
        <f>分析係数表!C21</f>
        <v>0.22938530734632678</v>
      </c>
      <c r="Q18" s="82">
        <f t="shared" si="5"/>
        <v>4.5556911279762769E-3</v>
      </c>
      <c r="R18" s="83">
        <v>9.1392498419468823E-3</v>
      </c>
      <c r="S18" s="84">
        <f t="shared" si="6"/>
        <v>2.4041413456378935</v>
      </c>
      <c r="T18" s="85">
        <f>分析係数表!F21</f>
        <v>0.42664266426642666</v>
      </c>
      <c r="U18" s="86">
        <f t="shared" si="7"/>
        <v>1.025709268976023</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投入係数表!Y19</f>
        <v>6.6125638713555755E-3</v>
      </c>
      <c r="E19" s="77">
        <f t="shared" si="0"/>
        <v>0.66125638713555757</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9.1663528879643355E-4</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76">
        <f>投入係数表!Y20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6.110901925309557E-4</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投入係数表!Y21</f>
        <v>3.0057108506161706E-4</v>
      </c>
      <c r="E21" s="77">
        <f t="shared" si="0"/>
        <v>3.0057108506161705E-2</v>
      </c>
      <c r="F21" s="76">
        <f>分析係数表!C24</f>
        <v>1.7094017094017144E-2</v>
      </c>
      <c r="G21" s="77">
        <f t="shared" si="1"/>
        <v>5.137967266010563E-4</v>
      </c>
      <c r="H21" s="77">
        <v>7.2180819862252066E-4</v>
      </c>
      <c r="I21" s="77">
        <f t="shared" si="2"/>
        <v>7.2180819862252066E-4</v>
      </c>
      <c r="J21" s="76">
        <f>分析係数表!G24</f>
        <v>0.27777777777777779</v>
      </c>
      <c r="K21" s="78">
        <f t="shared" si="3"/>
        <v>2.0050227739514464E-4</v>
      </c>
      <c r="L21" s="79"/>
      <c r="M21" s="80"/>
      <c r="N21" s="81">
        <f>分析係数表!H24</f>
        <v>2.9610175601215306E-4</v>
      </c>
      <c r="O21" s="82">
        <f t="shared" si="4"/>
        <v>7.0275372141059911E-3</v>
      </c>
      <c r="P21" s="76">
        <f>分析係数表!C24</f>
        <v>1.7094017094017144E-2</v>
      </c>
      <c r="Q21" s="82">
        <f t="shared" si="5"/>
        <v>1.2012884126676943E-4</v>
      </c>
      <c r="R21" s="83">
        <v>3.8191489722770144E-4</v>
      </c>
      <c r="S21" s="84">
        <f t="shared" si="6"/>
        <v>1.1037230958502221E-3</v>
      </c>
      <c r="T21" s="85">
        <f>分析係数表!F24</f>
        <v>0.5</v>
      </c>
      <c r="U21" s="86">
        <f t="shared" si="7"/>
        <v>5.5186154792511105E-4</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投入係数表!Y22</f>
        <v>3.0057108506161706E-4</v>
      </c>
      <c r="E22" s="77">
        <f t="shared" si="0"/>
        <v>3.0057108506161705E-2</v>
      </c>
      <c r="F22" s="76">
        <f>分析係数表!C25</f>
        <v>0.19368131868131866</v>
      </c>
      <c r="G22" s="77">
        <f t="shared" si="1"/>
        <v>5.8215004112208788E-3</v>
      </c>
      <c r="H22" s="77">
        <v>1.9476979483272747E-2</v>
      </c>
      <c r="I22" s="77">
        <f t="shared" si="2"/>
        <v>1.9476979483272747E-2</v>
      </c>
      <c r="J22" s="76">
        <f>分析係数表!G25</f>
        <v>0.19689406544647808</v>
      </c>
      <c r="K22" s="78">
        <f t="shared" si="3"/>
        <v>3.8349016730792151E-3</v>
      </c>
      <c r="L22" s="79"/>
      <c r="M22" s="80"/>
      <c r="N22" s="81">
        <f>分析係数表!H25</f>
        <v>4.6346361810597868E-4</v>
      </c>
      <c r="O22" s="82">
        <f t="shared" si="4"/>
        <v>1.0999623465557204E-2</v>
      </c>
      <c r="P22" s="76">
        <f>分析係数表!C25</f>
        <v>0.19368131868131866</v>
      </c>
      <c r="Q22" s="82">
        <f t="shared" si="5"/>
        <v>2.1304215778070955E-3</v>
      </c>
      <c r="R22" s="83">
        <v>6.3123986757415802E-3</v>
      </c>
      <c r="S22" s="84">
        <f t="shared" si="6"/>
        <v>2.5789378159014328E-2</v>
      </c>
      <c r="T22" s="85">
        <f>分析係数表!F25</f>
        <v>0.35108153078202997</v>
      </c>
      <c r="U22" s="86">
        <f t="shared" si="7"/>
        <v>9.0541743619833998E-3</v>
      </c>
      <c r="V22" s="87">
        <f>分析係数表!D25</f>
        <v>0.17692734331669441</v>
      </c>
      <c r="W22" s="167">
        <f t="shared" si="8"/>
        <v>0</v>
      </c>
      <c r="X22" s="76">
        <f>分析係数表!E25</f>
        <v>0.17249029395452026</v>
      </c>
      <c r="Y22" s="166">
        <f t="shared" si="9"/>
        <v>0</v>
      </c>
    </row>
    <row r="23" spans="1:25" x14ac:dyDescent="0.2">
      <c r="A23" s="6" t="s">
        <v>11</v>
      </c>
      <c r="B23" s="5" t="s">
        <v>35</v>
      </c>
      <c r="C23" s="90"/>
      <c r="D23" s="76">
        <f>投入係数表!Y23</f>
        <v>8.4159903817252781E-3</v>
      </c>
      <c r="E23" s="77">
        <f t="shared" si="0"/>
        <v>0.84159903817252779</v>
      </c>
      <c r="F23" s="76">
        <f>分析係数表!C26</f>
        <v>8.4388185654008518E-3</v>
      </c>
      <c r="G23" s="77">
        <f t="shared" si="1"/>
        <v>7.1021015879538275E-3</v>
      </c>
      <c r="H23" s="77">
        <v>7.294296411719337E-3</v>
      </c>
      <c r="I23" s="77">
        <f t="shared" si="2"/>
        <v>7.294296411719337E-3</v>
      </c>
      <c r="J23" s="76">
        <f>分析係数表!G26</f>
        <v>0.2073170731707317</v>
      </c>
      <c r="K23" s="78">
        <f t="shared" si="3"/>
        <v>1.5122321829174235E-3</v>
      </c>
      <c r="L23" s="79"/>
      <c r="M23" s="80"/>
      <c r="N23" s="81">
        <f>分析係数表!H26</f>
        <v>9.7456099696173852E-3</v>
      </c>
      <c r="O23" s="82">
        <f t="shared" si="4"/>
        <v>0.23129763787296675</v>
      </c>
      <c r="P23" s="76">
        <f>分析係数表!C26</f>
        <v>8.4388185654008518E-3</v>
      </c>
      <c r="Q23" s="82">
        <f t="shared" si="5"/>
        <v>1.9518788006157551E-3</v>
      </c>
      <c r="R23" s="83">
        <v>1.9942273386639028E-3</v>
      </c>
      <c r="S23" s="84">
        <f t="shared" si="6"/>
        <v>9.2885237503832398E-3</v>
      </c>
      <c r="T23" s="85">
        <f>分析係数表!F26</f>
        <v>0.34146341463414637</v>
      </c>
      <c r="U23" s="86">
        <f t="shared" si="7"/>
        <v>3.1716910367162285E-3</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投入係数表!Y24</f>
        <v>1.8034265103697023E-3</v>
      </c>
      <c r="E24" s="77">
        <f t="shared" si="0"/>
        <v>0.18034265103697023</v>
      </c>
      <c r="F24" s="76">
        <f>分析係数表!C27</f>
        <v>0.17323420074349438</v>
      </c>
      <c r="G24" s="77">
        <f t="shared" si="1"/>
        <v>3.1241515012352457E-2</v>
      </c>
      <c r="H24" s="77">
        <v>3.2305204494933418E-2</v>
      </c>
      <c r="I24" s="77">
        <f t="shared" si="2"/>
        <v>3.2305204494933418E-2</v>
      </c>
      <c r="J24" s="76">
        <f>分析係数表!G27</f>
        <v>0.16805324459234608</v>
      </c>
      <c r="K24" s="78">
        <f t="shared" si="3"/>
        <v>5.4289944325928039E-3</v>
      </c>
      <c r="L24" s="79"/>
      <c r="M24" s="80"/>
      <c r="N24" s="81">
        <f>分析係数表!H27</f>
        <v>9.7971059271847166E-3</v>
      </c>
      <c r="O24" s="82">
        <f t="shared" si="4"/>
        <v>0.23251981825802867</v>
      </c>
      <c r="P24" s="76">
        <f>分析係数表!C27</f>
        <v>0.17323420074349438</v>
      </c>
      <c r="Q24" s="82">
        <f t="shared" si="5"/>
        <v>4.0280384872952171E-2</v>
      </c>
      <c r="R24" s="83">
        <v>4.0679178971097227E-2</v>
      </c>
      <c r="S24" s="84">
        <f t="shared" si="6"/>
        <v>7.2984383466030645E-2</v>
      </c>
      <c r="T24" s="85">
        <f>分析係数表!F27</f>
        <v>0.31780366056572379</v>
      </c>
      <c r="U24" s="86">
        <f t="shared" si="7"/>
        <v>2.3194704229637028E-2</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投入係数表!Y25</f>
        <v>0</v>
      </c>
      <c r="E25" s="77">
        <f t="shared" si="0"/>
        <v>0</v>
      </c>
      <c r="F25" s="76">
        <f>分析係数表!C28</f>
        <v>2.7870216306156381E-2</v>
      </c>
      <c r="G25" s="77">
        <f t="shared" si="1"/>
        <v>0</v>
      </c>
      <c r="H25" s="77">
        <v>1.960829224114577E-3</v>
      </c>
      <c r="I25" s="77">
        <f t="shared" si="2"/>
        <v>1.960829224114577E-3</v>
      </c>
      <c r="J25" s="76">
        <f>分析係数表!G28</f>
        <v>0.12625250501002003</v>
      </c>
      <c r="K25" s="78">
        <f t="shared" si="3"/>
        <v>2.4755960144131933E-4</v>
      </c>
      <c r="L25" s="79"/>
      <c r="M25" s="80"/>
      <c r="N25" s="81">
        <f>分析係数表!H28</f>
        <v>1.9722951748287761E-2</v>
      </c>
      <c r="O25" s="82">
        <f t="shared" si="4"/>
        <v>0.46809508747871215</v>
      </c>
      <c r="P25" s="76">
        <f>分析係数表!C28</f>
        <v>2.7870216306156381E-2</v>
      </c>
      <c r="Q25" s="82">
        <f t="shared" si="5"/>
        <v>1.3045911339880902E-2</v>
      </c>
      <c r="R25" s="83">
        <v>1.3458176724689224E-2</v>
      </c>
      <c r="S25" s="84">
        <f t="shared" si="6"/>
        <v>1.5419005948803801E-2</v>
      </c>
      <c r="T25" s="85">
        <f>分析係数表!F28</f>
        <v>0.21442885771543085</v>
      </c>
      <c r="U25" s="86">
        <f t="shared" si="7"/>
        <v>3.3062798327094323E-3</v>
      </c>
      <c r="V25" s="87">
        <f>分析係数表!D28</f>
        <v>6.0120240480961923E-3</v>
      </c>
      <c r="W25" s="167">
        <f t="shared" si="8"/>
        <v>0</v>
      </c>
      <c r="X25" s="76">
        <f>分析係数表!E28</f>
        <v>0</v>
      </c>
      <c r="Y25" s="166">
        <f t="shared" si="9"/>
        <v>0</v>
      </c>
    </row>
    <row r="26" spans="1:25" x14ac:dyDescent="0.2">
      <c r="A26" s="6" t="s">
        <v>14</v>
      </c>
      <c r="B26" s="5" t="s">
        <v>50</v>
      </c>
      <c r="C26" s="90"/>
      <c r="D26" s="76">
        <f>投入係数表!Y26</f>
        <v>3.3062819356777877E-3</v>
      </c>
      <c r="E26" s="77">
        <f t="shared" si="0"/>
        <v>0.33062819356777878</v>
      </c>
      <c r="F26" s="76">
        <f>分析係数表!C29</f>
        <v>7.0910556003223157E-2</v>
      </c>
      <c r="G26" s="77">
        <f t="shared" si="1"/>
        <v>2.3445029036232485E-2</v>
      </c>
      <c r="H26" s="77">
        <v>2.8280190665654181E-2</v>
      </c>
      <c r="I26" s="77">
        <f t="shared" si="2"/>
        <v>2.8280190665654181E-2</v>
      </c>
      <c r="J26" s="76">
        <f>分析係数表!G29</f>
        <v>0.26315789473684209</v>
      </c>
      <c r="K26" s="78">
        <f t="shared" si="3"/>
        <v>7.4421554383300474E-3</v>
      </c>
      <c r="L26" s="79"/>
      <c r="M26" s="80"/>
      <c r="N26" s="81">
        <f>分析係数表!H29</f>
        <v>9.1405324682012467E-3</v>
      </c>
      <c r="O26" s="82">
        <f t="shared" si="4"/>
        <v>0.2169370183484893</v>
      </c>
      <c r="P26" s="76">
        <f>分析係数表!C29</f>
        <v>7.0910556003223157E-2</v>
      </c>
      <c r="Q26" s="82">
        <f t="shared" si="5"/>
        <v>1.5383124588772801E-2</v>
      </c>
      <c r="R26" s="83">
        <v>1.9081905715097568E-2</v>
      </c>
      <c r="S26" s="84">
        <f t="shared" si="6"/>
        <v>4.7362096380751749E-2</v>
      </c>
      <c r="T26" s="85">
        <f>分析係数表!F29</f>
        <v>0.38157894736842107</v>
      </c>
      <c r="U26" s="86">
        <f t="shared" si="7"/>
        <v>1.8072378882128957E-2</v>
      </c>
      <c r="V26" s="87">
        <f>分析係数表!D29</f>
        <v>0.16666666666666666</v>
      </c>
      <c r="W26" s="167">
        <f t="shared" si="8"/>
        <v>0</v>
      </c>
      <c r="X26" s="76">
        <f>分析係数表!E29</f>
        <v>7.0175438596491224E-2</v>
      </c>
      <c r="Y26" s="166">
        <f t="shared" si="9"/>
        <v>0</v>
      </c>
    </row>
    <row r="27" spans="1:25" x14ac:dyDescent="0.2">
      <c r="A27" s="6" t="s">
        <v>15</v>
      </c>
      <c r="B27" s="5" t="s">
        <v>36</v>
      </c>
      <c r="C27" s="75">
        <f>最終需要_まとめ!C28</f>
        <v>100</v>
      </c>
      <c r="D27" s="76">
        <f>投入係数表!Y27</f>
        <v>6.0114217012323412E-4</v>
      </c>
      <c r="E27" s="77">
        <f t="shared" si="0"/>
        <v>6.0114217012323411E-2</v>
      </c>
      <c r="F27" s="76">
        <f>分析係数表!C30</f>
        <v>1</v>
      </c>
      <c r="G27" s="77">
        <f t="shared" si="1"/>
        <v>6.0114217012323411E-2</v>
      </c>
      <c r="H27" s="77">
        <v>0.10392790587063007</v>
      </c>
      <c r="I27" s="77">
        <f t="shared" si="2"/>
        <v>100.10392790587063</v>
      </c>
      <c r="J27" s="76">
        <f>分析係数表!G30</f>
        <v>0.34535617673579799</v>
      </c>
      <c r="K27" s="78">
        <f t="shared" si="3"/>
        <v>34.571509817807438</v>
      </c>
      <c r="L27" s="79"/>
      <c r="M27" s="80"/>
      <c r="N27" s="81">
        <f>分析係数表!H30</f>
        <v>0</v>
      </c>
      <c r="O27" s="82">
        <f t="shared" si="4"/>
        <v>0</v>
      </c>
      <c r="P27" s="76">
        <f>分析係数表!C30</f>
        <v>1</v>
      </c>
      <c r="Q27" s="82">
        <f t="shared" si="5"/>
        <v>0</v>
      </c>
      <c r="R27" s="83">
        <v>8.3142712606389016E-2</v>
      </c>
      <c r="S27" s="84">
        <f t="shared" si="6"/>
        <v>100.18707061847702</v>
      </c>
      <c r="T27" s="85">
        <f>分析係数表!F30</f>
        <v>0.44183949504057712</v>
      </c>
      <c r="U27" s="86">
        <f t="shared" si="7"/>
        <v>44.266604691662529</v>
      </c>
      <c r="V27" s="87">
        <f>分析係数表!D30</f>
        <v>0.16290952810339646</v>
      </c>
      <c r="W27" s="167">
        <f t="shared" si="8"/>
        <v>16</v>
      </c>
      <c r="X27" s="76">
        <f>分析係数表!E30</f>
        <v>9.6483318304779075E-2</v>
      </c>
      <c r="Y27" s="166">
        <f t="shared" si="9"/>
        <v>10</v>
      </c>
    </row>
    <row r="28" spans="1:25" x14ac:dyDescent="0.2">
      <c r="A28" s="6" t="s">
        <v>16</v>
      </c>
      <c r="B28" s="5" t="s">
        <v>192</v>
      </c>
      <c r="C28" s="90"/>
      <c r="D28" s="76">
        <f>投入係数表!Y28</f>
        <v>3.3062819356777877E-3</v>
      </c>
      <c r="E28" s="77">
        <f t="shared" si="0"/>
        <v>0.33062819356777878</v>
      </c>
      <c r="F28" s="76">
        <f>分析係数表!C31</f>
        <v>0.94798822374877334</v>
      </c>
      <c r="G28" s="77">
        <f t="shared" si="1"/>
        <v>0.31343163394158424</v>
      </c>
      <c r="H28" s="77">
        <v>0.64274289580657396</v>
      </c>
      <c r="I28" s="77">
        <f t="shared" si="2"/>
        <v>0.64274289580657396</v>
      </c>
      <c r="J28" s="76">
        <f>分析係数表!G31</f>
        <v>7.0922795797167662E-2</v>
      </c>
      <c r="K28" s="78">
        <f t="shared" si="3"/>
        <v>4.5585123149369855E-2</v>
      </c>
      <c r="L28" s="79"/>
      <c r="M28" s="80"/>
      <c r="N28" s="81">
        <f>分析係数表!H31</f>
        <v>9.4804057881456308E-2</v>
      </c>
      <c r="O28" s="82">
        <f t="shared" si="4"/>
        <v>2.2500340888989792</v>
      </c>
      <c r="P28" s="76">
        <f>分析係数表!C31</f>
        <v>0.94798822374877334</v>
      </c>
      <c r="Q28" s="82">
        <f t="shared" si="5"/>
        <v>2.1330058193095329</v>
      </c>
      <c r="R28" s="83">
        <v>2.4476213315628317</v>
      </c>
      <c r="S28" s="84">
        <f t="shared" si="6"/>
        <v>3.0903642273694056</v>
      </c>
      <c r="T28" s="85">
        <f>分析係数表!F31</f>
        <v>0.34490634993147556</v>
      </c>
      <c r="U28" s="86">
        <f t="shared" si="7"/>
        <v>1.0658862456207863</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投入係数表!Y29</f>
        <v>6.0114217012323412E-4</v>
      </c>
      <c r="E29" s="77">
        <f t="shared" si="0"/>
        <v>6.0114217012323411E-2</v>
      </c>
      <c r="F29" s="76">
        <f>分析係数表!C32</f>
        <v>0.48216833095577749</v>
      </c>
      <c r="G29" s="77">
        <f t="shared" si="1"/>
        <v>2.8985171683545384E-2</v>
      </c>
      <c r="H29" s="77">
        <v>3.6944456544158427E-2</v>
      </c>
      <c r="I29" s="77">
        <f t="shared" si="2"/>
        <v>3.6944456544158427E-2</v>
      </c>
      <c r="J29" s="76">
        <f>分析係数表!G32</f>
        <v>0.14117647058823529</v>
      </c>
      <c r="K29" s="78">
        <f t="shared" si="3"/>
        <v>5.2156879827047189E-3</v>
      </c>
      <c r="L29" s="79"/>
      <c r="M29" s="80"/>
      <c r="N29" s="81">
        <f>分析係数表!H32</f>
        <v>5.9349091096348935E-3</v>
      </c>
      <c r="O29" s="82">
        <f t="shared" si="4"/>
        <v>0.14085628937838529</v>
      </c>
      <c r="P29" s="76">
        <f>分析係数表!C32</f>
        <v>0.48216833095577749</v>
      </c>
      <c r="Q29" s="82">
        <f t="shared" si="5"/>
        <v>6.7916441954200046E-2</v>
      </c>
      <c r="R29" s="83">
        <v>8.1478672865307661E-2</v>
      </c>
      <c r="S29" s="84">
        <f t="shared" si="6"/>
        <v>0.11842312940946609</v>
      </c>
      <c r="T29" s="85">
        <f>分析係数表!F32</f>
        <v>0.4823529411764706</v>
      </c>
      <c r="U29" s="86">
        <f t="shared" si="7"/>
        <v>5.7121744773977759E-2</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投入係数表!Y30</f>
        <v>2.1039975954313195E-3</v>
      </c>
      <c r="E30" s="77">
        <f t="shared" si="0"/>
        <v>0.21039975954313195</v>
      </c>
      <c r="F30" s="76">
        <f>分析係数表!C33</f>
        <v>1</v>
      </c>
      <c r="G30" s="77">
        <f t="shared" si="1"/>
        <v>0.21039975954313195</v>
      </c>
      <c r="H30" s="77">
        <v>0.22911285012737861</v>
      </c>
      <c r="I30" s="77">
        <f t="shared" si="2"/>
        <v>0.22911285012737861</v>
      </c>
      <c r="J30" s="76">
        <f>分析係数表!G33</f>
        <v>0.50451467268623029</v>
      </c>
      <c r="K30" s="78">
        <f t="shared" si="3"/>
        <v>0.11559079459022376</v>
      </c>
      <c r="L30" s="79"/>
      <c r="M30" s="80"/>
      <c r="N30" s="81">
        <f>分析係数表!H33</f>
        <v>8.6255728925279361E-4</v>
      </c>
      <c r="O30" s="82">
        <f t="shared" si="4"/>
        <v>2.0471521449787016E-2</v>
      </c>
      <c r="P30" s="76">
        <f>分析係数表!C33</f>
        <v>1</v>
      </c>
      <c r="Q30" s="82">
        <f t="shared" si="5"/>
        <v>2.0471521449787016E-2</v>
      </c>
      <c r="R30" s="83">
        <v>7.5032834790055833E-2</v>
      </c>
      <c r="S30" s="84">
        <f t="shared" si="6"/>
        <v>0.30414568491743443</v>
      </c>
      <c r="T30" s="85">
        <f>分析係数表!F33</f>
        <v>0.64446952595936791</v>
      </c>
      <c r="U30" s="86">
        <f t="shared" si="7"/>
        <v>0.19601262538132624</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投入係数表!Y31</f>
        <v>5.8911932672076943E-2</v>
      </c>
      <c r="E31" s="77">
        <f t="shared" si="0"/>
        <v>5.8911932672076945</v>
      </c>
      <c r="F31" s="76">
        <f>分析係数表!C34</f>
        <v>0.2053323853537149</v>
      </c>
      <c r="G31" s="77">
        <f t="shared" si="1"/>
        <v>1.209652766135501</v>
      </c>
      <c r="H31" s="77">
        <v>1.2821253710524005</v>
      </c>
      <c r="I31" s="77">
        <f t="shared" si="2"/>
        <v>1.2821253710524005</v>
      </c>
      <c r="J31" s="76">
        <f>分析係数表!G34</f>
        <v>0.42520016856300041</v>
      </c>
      <c r="K31" s="78">
        <f t="shared" si="3"/>
        <v>0.54515992389038015</v>
      </c>
      <c r="L31" s="79"/>
      <c r="M31" s="80"/>
      <c r="N31" s="81">
        <f>分析係数表!H34</f>
        <v>0.14534734023379164</v>
      </c>
      <c r="O31" s="82">
        <f t="shared" si="4"/>
        <v>3.449604136837245</v>
      </c>
      <c r="P31" s="76">
        <f>分析係数表!C34</f>
        <v>0.2053323853537149</v>
      </c>
      <c r="Q31" s="82">
        <f t="shared" si="5"/>
        <v>0.70831544594283424</v>
      </c>
      <c r="R31" s="83">
        <v>0.75262733273121296</v>
      </c>
      <c r="S31" s="84">
        <f t="shared" si="6"/>
        <v>2.0347527037836137</v>
      </c>
      <c r="T31" s="85">
        <f>分析係数表!F34</f>
        <v>0.70143278550358201</v>
      </c>
      <c r="U31" s="86">
        <f t="shared" si="7"/>
        <v>1.4272422568258851</v>
      </c>
      <c r="V31" s="87">
        <f>分析係数表!D34</f>
        <v>0.41908975979772439</v>
      </c>
      <c r="W31" s="167">
        <f t="shared" si="8"/>
        <v>1</v>
      </c>
      <c r="X31" s="76">
        <f>分析係数表!E34</f>
        <v>0.33775811209439527</v>
      </c>
      <c r="Y31" s="166">
        <f t="shared" si="9"/>
        <v>1</v>
      </c>
    </row>
    <row r="32" spans="1:25" x14ac:dyDescent="0.2">
      <c r="A32" s="6" t="s">
        <v>20</v>
      </c>
      <c r="B32" s="5" t="s">
        <v>37</v>
      </c>
      <c r="C32" s="90"/>
      <c r="D32" s="76">
        <f>投入係数表!Y32</f>
        <v>1.2623985572587917E-2</v>
      </c>
      <c r="E32" s="77">
        <f t="shared" si="0"/>
        <v>1.2623985572587917</v>
      </c>
      <c r="F32" s="76">
        <f>分析係数表!C35</f>
        <v>4.5295002507103499E-2</v>
      </c>
      <c r="G32" s="77">
        <f t="shared" si="1"/>
        <v>5.7180345816000809E-2</v>
      </c>
      <c r="H32" s="77">
        <v>6.375065963434054E-2</v>
      </c>
      <c r="I32" s="77">
        <f t="shared" si="2"/>
        <v>6.375065963434054E-2</v>
      </c>
      <c r="J32" s="76">
        <f>分析係数表!G35</f>
        <v>0.3217993079584775</v>
      </c>
      <c r="K32" s="78">
        <f t="shared" si="3"/>
        <v>2.0514918152227231E-2</v>
      </c>
      <c r="L32" s="79"/>
      <c r="M32" s="80"/>
      <c r="N32" s="81">
        <f>分析係数表!H35</f>
        <v>5.6027601833256092E-2</v>
      </c>
      <c r="O32" s="82">
        <f t="shared" si="4"/>
        <v>1.3297322589473597</v>
      </c>
      <c r="P32" s="76">
        <f>分析係数表!C35</f>
        <v>4.5295002507103499E-2</v>
      </c>
      <c r="Q32" s="82">
        <f t="shared" si="5"/>
        <v>6.0230226002797059E-2</v>
      </c>
      <c r="R32" s="83">
        <v>7.7161043773351312E-2</v>
      </c>
      <c r="S32" s="84">
        <f t="shared" si="6"/>
        <v>0.14091170340769185</v>
      </c>
      <c r="T32" s="85">
        <f>分析係数表!F35</f>
        <v>0.66089965397923878</v>
      </c>
      <c r="U32" s="86">
        <f t="shared" si="7"/>
        <v>9.3128496023768673E-2</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投入係数表!Y33</f>
        <v>3.3062819356777877E-3</v>
      </c>
      <c r="E33" s="77">
        <f t="shared" si="0"/>
        <v>0.33062819356777878</v>
      </c>
      <c r="F33" s="76">
        <f>分析係数表!C36</f>
        <v>0.81690507152145642</v>
      </c>
      <c r="G33" s="77">
        <f t="shared" si="1"/>
        <v>0.27009184811349624</v>
      </c>
      <c r="H33" s="77">
        <v>0.33486879786388951</v>
      </c>
      <c r="I33" s="77">
        <f t="shared" si="2"/>
        <v>0.33486879786388951</v>
      </c>
      <c r="J33" s="76">
        <f>分析係数表!G36</f>
        <v>2.4669743752984245E-3</v>
      </c>
      <c r="K33" s="78">
        <f t="shared" si="3"/>
        <v>8.2611274341720328E-4</v>
      </c>
      <c r="L33" s="79"/>
      <c r="M33" s="80"/>
      <c r="N33" s="81">
        <f>分析係数表!H36</f>
        <v>0.1886168185797415</v>
      </c>
      <c r="O33" s="82">
        <f t="shared" si="4"/>
        <v>4.4765412053855167</v>
      </c>
      <c r="P33" s="76">
        <f>分析係数表!C36</f>
        <v>0.81690507152145642</v>
      </c>
      <c r="Q33" s="82">
        <f t="shared" si="5"/>
        <v>3.6569092135542021</v>
      </c>
      <c r="R33" s="83">
        <v>3.735957838853373</v>
      </c>
      <c r="S33" s="84">
        <f t="shared" si="6"/>
        <v>4.0708266367172623</v>
      </c>
      <c r="T33" s="85">
        <f>分析係数表!F36</f>
        <v>0.90092312589527301</v>
      </c>
      <c r="U33" s="86">
        <f t="shared" si="7"/>
        <v>3.6675018585290569</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投入係数表!Y34</f>
        <v>2.6149684400360685E-2</v>
      </c>
      <c r="E34" s="77">
        <f t="shared" si="0"/>
        <v>2.6149684400360687</v>
      </c>
      <c r="F34" s="76">
        <f>分析係数表!C37</f>
        <v>0.29905561385099688</v>
      </c>
      <c r="G34" s="77">
        <f t="shared" si="1"/>
        <v>0.7820209920359702</v>
      </c>
      <c r="H34" s="77">
        <v>0.87489366964665849</v>
      </c>
      <c r="I34" s="77">
        <f t="shared" si="2"/>
        <v>0.87489366964665849</v>
      </c>
      <c r="J34" s="76">
        <f>分析係数表!G37</f>
        <v>0.52083333333333337</v>
      </c>
      <c r="K34" s="78">
        <f t="shared" si="3"/>
        <v>0.45567378627430133</v>
      </c>
      <c r="L34" s="79"/>
      <c r="M34" s="80"/>
      <c r="N34" s="81">
        <f>分析係数表!H37</f>
        <v>4.2677274833925534E-2</v>
      </c>
      <c r="O34" s="82">
        <f t="shared" si="4"/>
        <v>1.0128819941200591</v>
      </c>
      <c r="P34" s="76">
        <f>分析係数表!C37</f>
        <v>0.29905561385099688</v>
      </c>
      <c r="Q34" s="82">
        <f t="shared" si="5"/>
        <v>0.30290804651019609</v>
      </c>
      <c r="R34" s="83">
        <v>0.35565299536779665</v>
      </c>
      <c r="S34" s="84">
        <f t="shared" si="6"/>
        <v>1.2305466650144552</v>
      </c>
      <c r="T34" s="85">
        <f>分析係数表!F37</f>
        <v>0.73171768707482998</v>
      </c>
      <c r="U34" s="86">
        <f t="shared" si="7"/>
        <v>0.90041275956202271</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投入係数表!Y35</f>
        <v>8.1154192966636611E-3</v>
      </c>
      <c r="E35" s="77">
        <f t="shared" si="0"/>
        <v>0.81154192966636607</v>
      </c>
      <c r="F35" s="76">
        <f>分析係数表!C38</f>
        <v>4.4463264874020636E-3</v>
      </c>
      <c r="G35" s="77">
        <f t="shared" si="1"/>
        <v>3.6083803775129458E-3</v>
      </c>
      <c r="H35" s="77">
        <v>4.3208161486480053E-3</v>
      </c>
      <c r="I35" s="77">
        <f t="shared" si="2"/>
        <v>4.3208161486480053E-3</v>
      </c>
      <c r="J35" s="76">
        <f>分析係数表!G38</f>
        <v>0.34146341463414637</v>
      </c>
      <c r="K35" s="78">
        <f t="shared" si="3"/>
        <v>1.4754006361237092E-3</v>
      </c>
      <c r="L35" s="79"/>
      <c r="M35" s="80"/>
      <c r="N35" s="81">
        <f>分析係数表!H38</f>
        <v>3.8918069931510375E-2</v>
      </c>
      <c r="O35" s="82">
        <f t="shared" si="4"/>
        <v>0.92366282601053962</v>
      </c>
      <c r="P35" s="76">
        <f>分析係数表!C38</f>
        <v>4.4463264874020636E-3</v>
      </c>
      <c r="Q35" s="82">
        <f t="shared" si="5"/>
        <v>4.1069064887193059E-3</v>
      </c>
      <c r="R35" s="83">
        <v>4.6002409586097743E-3</v>
      </c>
      <c r="S35" s="84">
        <f t="shared" si="6"/>
        <v>8.9210571072577786E-3</v>
      </c>
      <c r="T35" s="85">
        <f>分析係数表!F38</f>
        <v>0.56097560975609762</v>
      </c>
      <c r="U35" s="86">
        <f t="shared" si="7"/>
        <v>5.0044954504129009E-3</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投入係数表!Y36</f>
        <v>0</v>
      </c>
      <c r="E36" s="77">
        <f t="shared" si="0"/>
        <v>0</v>
      </c>
      <c r="F36" s="76">
        <f>分析係数表!C39</f>
        <v>1</v>
      </c>
      <c r="G36" s="77">
        <f t="shared" si="1"/>
        <v>0</v>
      </c>
      <c r="H36" s="77">
        <v>1.7128714793546884E-2</v>
      </c>
      <c r="I36" s="77">
        <f t="shared" si="2"/>
        <v>1.7128714793546884E-2</v>
      </c>
      <c r="J36" s="76">
        <f>分析係数表!G39</f>
        <v>0.35427190863167141</v>
      </c>
      <c r="K36" s="78">
        <f t="shared" si="3"/>
        <v>6.0682224823174003E-3</v>
      </c>
      <c r="L36" s="79"/>
      <c r="M36" s="80"/>
      <c r="N36" s="81">
        <f>分析係数表!H39</f>
        <v>3.437355167619342E-3</v>
      </c>
      <c r="O36" s="82">
        <f t="shared" si="4"/>
        <v>8.1580540702882592E-2</v>
      </c>
      <c r="P36" s="76">
        <f>分析係数表!C39</f>
        <v>1</v>
      </c>
      <c r="Q36" s="82">
        <f t="shared" si="5"/>
        <v>8.1580540702882592E-2</v>
      </c>
      <c r="R36" s="83">
        <v>8.7102921990760598E-2</v>
      </c>
      <c r="S36" s="84">
        <f t="shared" si="6"/>
        <v>0.10423163678430748</v>
      </c>
      <c r="T36" s="85">
        <f>分析係数表!F39</f>
        <v>0.7050296507797057</v>
      </c>
      <c r="U36" s="86">
        <f t="shared" si="7"/>
        <v>7.3486394482237427E-2</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投入係数表!Y37</f>
        <v>3.0057108506161706E-4</v>
      </c>
      <c r="E37" s="77">
        <f t="shared" si="0"/>
        <v>3.0057108506161705E-2</v>
      </c>
      <c r="F37" s="76">
        <f>分析係数表!C40</f>
        <v>0.83920615633859863</v>
      </c>
      <c r="G37" s="77">
        <f t="shared" si="1"/>
        <v>2.5224110500108164E-2</v>
      </c>
      <c r="H37" s="77">
        <v>2.5333216423365418E-2</v>
      </c>
      <c r="I37" s="77">
        <f t="shared" si="2"/>
        <v>2.5333216423365418E-2</v>
      </c>
      <c r="J37" s="76">
        <f>分析係数表!G40</f>
        <v>0.51760656605771782</v>
      </c>
      <c r="K37" s="78">
        <f t="shared" si="3"/>
        <v>1.3112639160095155E-2</v>
      </c>
      <c r="L37" s="79"/>
      <c r="M37" s="80"/>
      <c r="N37" s="81">
        <f>分析係数表!H40</f>
        <v>3.2622689118904168E-2</v>
      </c>
      <c r="O37" s="82">
        <f t="shared" si="4"/>
        <v>0.774251273936721</v>
      </c>
      <c r="P37" s="76">
        <f>分析係数表!C40</f>
        <v>0.83920615633859863</v>
      </c>
      <c r="Q37" s="82">
        <f t="shared" si="5"/>
        <v>0.64975643564069907</v>
      </c>
      <c r="R37" s="83">
        <v>0.65010273120876572</v>
      </c>
      <c r="S37" s="84">
        <f t="shared" si="6"/>
        <v>0.67543594763213111</v>
      </c>
      <c r="T37" s="85">
        <f>分析係数表!F40</f>
        <v>0.71604447974583008</v>
      </c>
      <c r="U37" s="86">
        <f t="shared" si="7"/>
        <v>0.48364218172388107</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投入係数表!Y38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1.1045455229997025</v>
      </c>
      <c r="P38" s="76">
        <f>分析係数表!C41</f>
        <v>0.78804261408809029</v>
      </c>
      <c r="Q38" s="82">
        <f t="shared" si="5"/>
        <v>0.87042894132398241</v>
      </c>
      <c r="R38" s="83">
        <v>0.88496599488120697</v>
      </c>
      <c r="S38" s="84">
        <f t="shared" si="6"/>
        <v>0.88496599488120697</v>
      </c>
      <c r="T38" s="85">
        <f>分析係数表!F41</f>
        <v>0.55067630164906434</v>
      </c>
      <c r="U38" s="86">
        <f t="shared" si="7"/>
        <v>0.48732980114636787</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投入係数表!Y39</f>
        <v>6.0114217012323412E-4</v>
      </c>
      <c r="E39" s="77">
        <f>$C$27*D39</f>
        <v>6.0114217012323411E-2</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0.26032442201818712</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投入係数表!Y40</f>
        <v>9.5281033964532608E-2</v>
      </c>
      <c r="E40" s="77">
        <f>$C$27*D40</f>
        <v>9.5281033964532611</v>
      </c>
      <c r="F40" s="76">
        <f>分析係数表!C43</f>
        <v>0.20173745173745172</v>
      </c>
      <c r="G40" s="77">
        <f>E40*F40</f>
        <v>1.9221752990914396</v>
      </c>
      <c r="H40" s="77">
        <v>2.0689987005670178</v>
      </c>
      <c r="I40" s="77">
        <f>C40+H40</f>
        <v>2.0689987005670178</v>
      </c>
      <c r="J40" s="76">
        <f>分析係数表!G43</f>
        <v>0.40060929169840059</v>
      </c>
      <c r="K40" s="78">
        <f>I40*J40</f>
        <v>0.82886010395906429</v>
      </c>
      <c r="L40" s="79"/>
      <c r="M40" s="80"/>
      <c r="N40" s="81">
        <f>分析係数表!H43</f>
        <v>3.0614346773778257E-2</v>
      </c>
      <c r="O40" s="82">
        <f t="shared" si="4"/>
        <v>0.7265862389193064</v>
      </c>
      <c r="P40" s="76">
        <f>分析係数表!C43</f>
        <v>0.20173745173745172</v>
      </c>
      <c r="Q40" s="82">
        <f>O40*P40</f>
        <v>0.14657965630708014</v>
      </c>
      <c r="R40" s="83">
        <v>0.23720737387183241</v>
      </c>
      <c r="S40" s="84">
        <f>I40+R40</f>
        <v>2.3062060744388502</v>
      </c>
      <c r="T40" s="85">
        <f>分析係数表!F43</f>
        <v>0.64280274181264285</v>
      </c>
      <c r="U40" s="86">
        <f>S40*T40</f>
        <v>1.4824355878342648</v>
      </c>
      <c r="V40" s="87">
        <f>分析係数表!D43</f>
        <v>0.46991622239146991</v>
      </c>
      <c r="W40" s="167">
        <f>ROUND(S40*V40,0)</f>
        <v>1</v>
      </c>
      <c r="X40" s="76">
        <f>分析係数表!E43</f>
        <v>0.30083777608530082</v>
      </c>
      <c r="Y40" s="166">
        <f>ROUND(S40*X40,0)</f>
        <v>1</v>
      </c>
    </row>
    <row r="41" spans="1:25" x14ac:dyDescent="0.2">
      <c r="A41" s="6" t="s">
        <v>340</v>
      </c>
      <c r="B41" s="5" t="s">
        <v>42</v>
      </c>
      <c r="C41" s="90"/>
      <c r="D41" s="76">
        <f>投入係数表!Y41</f>
        <v>3.0057108506161706E-4</v>
      </c>
      <c r="E41" s="77">
        <f>$C$27*D41</f>
        <v>3.0057108506161705E-2</v>
      </c>
      <c r="F41" s="76">
        <f>分析係数表!C44</f>
        <v>0.27638971906754328</v>
      </c>
      <c r="G41" s="77">
        <f>E41*F41</f>
        <v>8.3074757760006994E-3</v>
      </c>
      <c r="H41" s="77">
        <v>9.2198129117687534E-3</v>
      </c>
      <c r="I41" s="77">
        <f>C41+H41</f>
        <v>9.2198129117687534E-3</v>
      </c>
      <c r="J41" s="76">
        <f>分析係数表!G44</f>
        <v>0.27192982456140352</v>
      </c>
      <c r="K41" s="78">
        <f>I41*J41</f>
        <v>2.5071421075862402E-3</v>
      </c>
      <c r="L41" s="79"/>
      <c r="M41" s="80"/>
      <c r="N41" s="81">
        <f>分析係数表!H44</f>
        <v>9.8074051186981828E-2</v>
      </c>
      <c r="O41" s="82">
        <f t="shared" si="4"/>
        <v>2.3276425433504104</v>
      </c>
      <c r="P41" s="76">
        <f>分析係数表!C44</f>
        <v>0.27638971906754328</v>
      </c>
      <c r="Q41" s="82">
        <f>O41*P41</f>
        <v>0.64333646864628191</v>
      </c>
      <c r="R41" s="83">
        <v>0.65039659124703308</v>
      </c>
      <c r="S41" s="84">
        <f>I41+R41</f>
        <v>0.65961640415880185</v>
      </c>
      <c r="T41" s="85">
        <f>分析係数表!F44</f>
        <v>0.48268106162843005</v>
      </c>
      <c r="U41" s="86">
        <f>S41*T41</f>
        <v>0.31838434622689804</v>
      </c>
      <c r="V41" s="87">
        <f>分析係数表!D44</f>
        <v>0.23571749887539362</v>
      </c>
      <c r="W41" s="167">
        <f>ROUND(S41*V41,0)</f>
        <v>0</v>
      </c>
      <c r="X41" s="76">
        <f>分析係数表!E44</f>
        <v>0.16711650922177237</v>
      </c>
      <c r="Y41" s="166">
        <f>ROUND(S41*X41,0)</f>
        <v>0</v>
      </c>
    </row>
    <row r="42" spans="1:25" x14ac:dyDescent="0.2">
      <c r="A42" s="6" t="s">
        <v>341</v>
      </c>
      <c r="B42" s="5" t="s">
        <v>278</v>
      </c>
      <c r="C42" s="90"/>
      <c r="D42" s="76">
        <f>投入係数表!Y42</f>
        <v>6.0114217012323412E-4</v>
      </c>
      <c r="E42" s="77">
        <f>$C$27*D42</f>
        <v>6.0114217012323411E-2</v>
      </c>
      <c r="F42" s="76">
        <f>分析係数表!C45</f>
        <v>1</v>
      </c>
      <c r="G42" s="77">
        <f>E42*F42</f>
        <v>6.0114217012323411E-2</v>
      </c>
      <c r="H42" s="77">
        <v>6.4479251394691184E-2</v>
      </c>
      <c r="I42" s="77">
        <f>C42+H42</f>
        <v>6.4479251394691184E-2</v>
      </c>
      <c r="J42" s="76">
        <f>分析係数表!G45</f>
        <v>0</v>
      </c>
      <c r="K42" s="78">
        <f>I42*J42</f>
        <v>0</v>
      </c>
      <c r="L42" s="79"/>
      <c r="M42" s="80"/>
      <c r="N42" s="81">
        <f>分析係数表!H45</f>
        <v>0</v>
      </c>
      <c r="O42" s="82">
        <f t="shared" si="4"/>
        <v>0</v>
      </c>
      <c r="P42" s="76">
        <f>分析係数表!C45</f>
        <v>1</v>
      </c>
      <c r="Q42" s="82">
        <f>O42*P42</f>
        <v>0</v>
      </c>
      <c r="R42" s="83">
        <v>4.2410404899706298E-3</v>
      </c>
      <c r="S42" s="84">
        <f>I42+R42</f>
        <v>6.8720291884661819E-2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投入係数表!Y43</f>
        <v>1.5629696423204088E-2</v>
      </c>
      <c r="E43" s="77">
        <f>$C$27*D43</f>
        <v>1.5629696423204089</v>
      </c>
      <c r="F43" s="76">
        <f>分析係数表!C46</f>
        <v>5.367793240556662E-2</v>
      </c>
      <c r="G43" s="77">
        <f>E43*F43</f>
        <v>8.3896978812427553E-2</v>
      </c>
      <c r="H43" s="77">
        <v>8.8090533223955408E-2</v>
      </c>
      <c r="I43" s="77">
        <f>C43+H43</f>
        <v>8.8090533223955408E-2</v>
      </c>
      <c r="J43" s="76">
        <f>分析係数表!G46</f>
        <v>9.2592592592592587E-3</v>
      </c>
      <c r="K43" s="78">
        <f>I43*J43</f>
        <v>8.1565308540699447E-4</v>
      </c>
      <c r="L43" s="79"/>
      <c r="M43" s="80"/>
      <c r="N43" s="81">
        <f>分析係数表!H46</f>
        <v>2.0456769143622225E-2</v>
      </c>
      <c r="O43" s="82">
        <f t="shared" si="4"/>
        <v>0.48551115796584432</v>
      </c>
      <c r="P43" s="76">
        <f>分析係数表!C46</f>
        <v>5.367793240556662E-2</v>
      </c>
      <c r="Q43" s="82">
        <f>O43*P43</f>
        <v>2.6061235119438968E-2</v>
      </c>
      <c r="R43" s="83">
        <v>2.8400818051944013E-2</v>
      </c>
      <c r="S43" s="84">
        <f>I43+R43</f>
        <v>0.11649135127589942</v>
      </c>
      <c r="T43" s="85">
        <f>分析係数表!F46</f>
        <v>0.30555555555555558</v>
      </c>
      <c r="U43" s="86">
        <f>S43*T43</f>
        <v>3.5594579556524827E-2</v>
      </c>
      <c r="V43" s="87">
        <f>分析係数表!D46</f>
        <v>2.7777777777777776E-2</v>
      </c>
      <c r="W43" s="167">
        <f>ROUND(S43*V43,0)</f>
        <v>0</v>
      </c>
      <c r="X43" s="76">
        <f>分析係数表!E46</f>
        <v>8.3333333333333329E-2</v>
      </c>
      <c r="Y43" s="166">
        <f>ROUND(S43*X43,0)</f>
        <v>0</v>
      </c>
    </row>
    <row r="44" spans="1:25" x14ac:dyDescent="0.2">
      <c r="A44" s="192">
        <v>40</v>
      </c>
      <c r="B44" s="14" t="s">
        <v>150</v>
      </c>
      <c r="C44" s="197">
        <f>SUM(C5:C43)</f>
        <v>100</v>
      </c>
      <c r="D44" s="92">
        <f>投入係数表!Y44</f>
        <v>0.53681995792004811</v>
      </c>
      <c r="E44" s="91">
        <f>SUM(E5:E43)</f>
        <v>53.681995792004827</v>
      </c>
      <c r="F44" s="92">
        <f>分析係数表!C47</f>
        <v>0.43100924499229587</v>
      </c>
      <c r="G44" s="91">
        <f>SUM(G5:G43)</f>
        <v>10.100460639250395</v>
      </c>
      <c r="H44" s="91">
        <f>SUM(H5:H43)</f>
        <v>11.189549662765863</v>
      </c>
      <c r="I44" s="91">
        <f>SUM(I5:I43)</f>
        <v>111.18954966276587</v>
      </c>
      <c r="J44" s="92">
        <f>分析係数表!G47</f>
        <v>0.27411589384994556</v>
      </c>
      <c r="K44" s="93">
        <f>SUM(K5:K43)</f>
        <v>37.852505418687812</v>
      </c>
      <c r="L44" s="94">
        <f>最終需要_まとめ!$L$33</f>
        <v>0.627</v>
      </c>
      <c r="M44" s="91">
        <f>K44*L44</f>
        <v>23.733520897517259</v>
      </c>
      <c r="N44" s="95">
        <f>分析係数表!H47</f>
        <v>1</v>
      </c>
      <c r="O44" s="96">
        <f>SUM(O5:O43)</f>
        <v>23.733520897517259</v>
      </c>
      <c r="P44" s="92">
        <f>分析係数表!C47</f>
        <v>0.43100924499229587</v>
      </c>
      <c r="Q44" s="96">
        <f>SUM(Q5:Q43)</f>
        <v>9.545642909660355</v>
      </c>
      <c r="R44" s="91">
        <f>SUM(R5:R43)</f>
        <v>10.362075443613966</v>
      </c>
      <c r="S44" s="97">
        <f>SUM(S5:S43)</f>
        <v>121.55162510637982</v>
      </c>
      <c r="T44" s="98">
        <f>分析係数表!F47</f>
        <v>0.60561987734280964</v>
      </c>
      <c r="U44" s="99">
        <f>SUM(U5:U43)</f>
        <v>56.893375213064878</v>
      </c>
      <c r="V44" s="100">
        <f>分析係数表!D47</f>
        <v>0.12179744368659369</v>
      </c>
      <c r="W44" s="164">
        <f>SUM(W5:W43)</f>
        <v>18</v>
      </c>
      <c r="X44" s="92">
        <f>分析係数表!E47</f>
        <v>9.5847423625838257E-2</v>
      </c>
      <c r="Y44" s="165">
        <f>SUM(Y5:Y43)</f>
        <v>12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
        <v>487</v>
      </c>
      <c r="H1" s="401"/>
      <c r="I1" s="401"/>
    </row>
    <row r="2" spans="1:25" x14ac:dyDescent="0.2">
      <c r="B2" s="3" t="s">
        <v>292</v>
      </c>
      <c r="S2" s="3" t="s">
        <v>152</v>
      </c>
      <c r="U2" s="64" t="s">
        <v>209</v>
      </c>
      <c r="W2" s="3" t="s">
        <v>130</v>
      </c>
      <c r="Y2" s="3" t="s">
        <v>153</v>
      </c>
    </row>
    <row r="3" spans="1:25" ht="44" x14ac:dyDescent="0.2">
      <c r="B3" s="65"/>
      <c r="C3" s="66" t="s">
        <v>227</v>
      </c>
      <c r="D3" s="66" t="s">
        <v>314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投入係数表!Z5</f>
        <v>0</v>
      </c>
      <c r="E5" s="77">
        <f t="shared" ref="E5:E38" si="0">$C$28*D5</f>
        <v>0</v>
      </c>
      <c r="F5" s="76">
        <f>分析係数表!C8</f>
        <v>0.30496453900709219</v>
      </c>
      <c r="G5" s="77">
        <f t="shared" ref="G5:G38" si="1">E5*F5</f>
        <v>0</v>
      </c>
      <c r="H5" s="77">
        <f t="array" ref="H5:H43">MMULT(逆行列係数!C5:AO43,'24'!G5:G43)</f>
        <v>5.8583663773783905E-4</v>
      </c>
      <c r="I5" s="77">
        <f t="shared" ref="I5:I38" si="2">C5+H5</f>
        <v>5.8583663773783905E-4</v>
      </c>
      <c r="J5" s="76">
        <f>分析係数表!G8</f>
        <v>0.12049861495844875</v>
      </c>
      <c r="K5" s="78">
        <f t="shared" ref="K5:K38" si="3">I5*J5</f>
        <v>7.0592503439324101E-5</v>
      </c>
      <c r="L5" s="79" t="s">
        <v>183</v>
      </c>
      <c r="M5" s="80" t="s">
        <v>183</v>
      </c>
      <c r="N5" s="81">
        <f>分析係数表!H8</f>
        <v>1.0415057417992687E-2</v>
      </c>
      <c r="O5" s="82">
        <f t="shared" ref="O5:O43" si="4">$M$44*N5</f>
        <v>6.922177988739768E-2</v>
      </c>
      <c r="P5" s="76">
        <f>分析係数表!C8</f>
        <v>0.30496453900709219</v>
      </c>
      <c r="Q5" s="82">
        <f t="shared" ref="Q5:Q38" si="5">O5*P5</f>
        <v>2.1110188192610641E-2</v>
      </c>
      <c r="R5" s="83">
        <f t="array" ref="R5:R43">MMULT(逆行列係数!C5:AO43,'24'!Q5:Q43)</f>
        <v>2.3697028328008053E-2</v>
      </c>
      <c r="S5" s="84">
        <f t="shared" ref="S5:S38" si="6">I5+R5</f>
        <v>2.4282864965745891E-2</v>
      </c>
      <c r="T5" s="85">
        <f>分析係数表!F8</f>
        <v>0.45429362880886426</v>
      </c>
      <c r="U5" s="86">
        <f t="shared" ref="U5:U38" si="7">S5*T5</f>
        <v>1.1031550843164338E-2</v>
      </c>
      <c r="V5" s="87">
        <f>分析係数表!D8</f>
        <v>0.67451523545706371</v>
      </c>
      <c r="W5" s="167">
        <f t="shared" ref="W5:W38" si="8">ROUND(S5*V5,0)</f>
        <v>0</v>
      </c>
      <c r="X5" s="76">
        <f>分析係数表!E8</f>
        <v>0.3476454293628809</v>
      </c>
      <c r="Y5" s="166">
        <f t="shared" ref="Y5:Y38" si="9">ROUND(S5*X5,0)</f>
        <v>0</v>
      </c>
    </row>
    <row r="6" spans="1:25" x14ac:dyDescent="0.2">
      <c r="A6" s="6" t="s">
        <v>219</v>
      </c>
      <c r="B6" s="5" t="s">
        <v>265</v>
      </c>
      <c r="C6" s="90"/>
      <c r="D6" s="76">
        <f>投入係数表!Z6</f>
        <v>0</v>
      </c>
      <c r="E6" s="77">
        <f t="shared" si="0"/>
        <v>0</v>
      </c>
      <c r="F6" s="76">
        <f>分析係数表!C9</f>
        <v>0.30769230769230771</v>
      </c>
      <c r="G6" s="77">
        <f t="shared" si="1"/>
        <v>0</v>
      </c>
      <c r="H6" s="77">
        <v>3.6713935730739482E-4</v>
      </c>
      <c r="I6" s="77">
        <f t="shared" si="2"/>
        <v>3.6713935730739482E-4</v>
      </c>
      <c r="J6" s="76">
        <f>分析係数表!G9</f>
        <v>0.27272727272727271</v>
      </c>
      <c r="K6" s="78">
        <f t="shared" si="3"/>
        <v>1.0012891562928948E-4</v>
      </c>
      <c r="L6" s="79"/>
      <c r="M6" s="80"/>
      <c r="N6" s="81">
        <f>分析係数表!H9</f>
        <v>5.5358154384880782E-4</v>
      </c>
      <c r="O6" s="82">
        <f t="shared" si="4"/>
        <v>3.6792787826428926E-3</v>
      </c>
      <c r="P6" s="76">
        <f>分析係数表!C9</f>
        <v>0.30769230769230771</v>
      </c>
      <c r="Q6" s="82">
        <f t="shared" si="5"/>
        <v>1.1320857792747362E-3</v>
      </c>
      <c r="R6" s="83">
        <v>1.2626719999869658E-3</v>
      </c>
      <c r="S6" s="84">
        <f t="shared" si="6"/>
        <v>1.6298113572943607E-3</v>
      </c>
      <c r="T6" s="85">
        <f>分析係数表!F9</f>
        <v>0.77272727272727271</v>
      </c>
      <c r="U6" s="86">
        <f t="shared" si="7"/>
        <v>1.259399685182006E-3</v>
      </c>
      <c r="V6" s="87">
        <f>分析係数表!D9</f>
        <v>0.36363636363636365</v>
      </c>
      <c r="W6" s="167">
        <f t="shared" si="8"/>
        <v>0</v>
      </c>
      <c r="X6" s="76">
        <f>分析係数表!E9</f>
        <v>0</v>
      </c>
      <c r="Y6" s="166">
        <f t="shared" si="9"/>
        <v>0</v>
      </c>
    </row>
    <row r="7" spans="1:25" x14ac:dyDescent="0.2">
      <c r="A7" s="6" t="s">
        <v>220</v>
      </c>
      <c r="B7" s="5" t="s">
        <v>266</v>
      </c>
      <c r="C7" s="90"/>
      <c r="D7" s="76">
        <f>投入係数表!Z7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7.1018636967293053E-3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投入係数表!Z8</f>
        <v>0.30082229328460486</v>
      </c>
      <c r="E8" s="77">
        <f t="shared" si="0"/>
        <v>30.082229328460485</v>
      </c>
      <c r="F8" s="76">
        <f>分析係数表!C11</f>
        <v>7.2833211944645093E-4</v>
      </c>
      <c r="G8" s="77">
        <f t="shared" si="1"/>
        <v>2.1909853844471812E-2</v>
      </c>
      <c r="H8" s="77">
        <v>2.4302183243555018E-2</v>
      </c>
      <c r="I8" s="77">
        <f t="shared" si="2"/>
        <v>2.4302183243555018E-2</v>
      </c>
      <c r="J8" s="76">
        <f>分析係数表!G11</f>
        <v>0.75</v>
      </c>
      <c r="K8" s="78">
        <f t="shared" si="3"/>
        <v>1.8226637432666264E-2</v>
      </c>
      <c r="L8" s="79"/>
      <c r="M8" s="80"/>
      <c r="N8" s="81">
        <f>分析係数表!H11</f>
        <v>-1.2873989391832741E-5</v>
      </c>
      <c r="O8" s="82">
        <f t="shared" si="4"/>
        <v>-8.5564622852160293E-5</v>
      </c>
      <c r="P8" s="76">
        <f>分析係数表!C11</f>
        <v>7.2833211944645093E-4</v>
      </c>
      <c r="Q8" s="82">
        <f t="shared" si="5"/>
        <v>-6.2319463111550139E-8</v>
      </c>
      <c r="R8" s="83">
        <v>1.5046056748188821E-4</v>
      </c>
      <c r="S8" s="84">
        <f t="shared" si="6"/>
        <v>2.4452643811036907E-2</v>
      </c>
      <c r="T8" s="85">
        <f>分析係数表!F11</f>
        <v>1</v>
      </c>
      <c r="U8" s="86">
        <f t="shared" si="7"/>
        <v>2.4452643811036907E-2</v>
      </c>
      <c r="V8" s="87">
        <f>分析係数表!D11</f>
        <v>0</v>
      </c>
      <c r="W8" s="167">
        <f t="shared" si="8"/>
        <v>0</v>
      </c>
      <c r="X8" s="76">
        <f>分析係数表!E11</f>
        <v>0</v>
      </c>
      <c r="Y8" s="166">
        <f t="shared" si="9"/>
        <v>0</v>
      </c>
    </row>
    <row r="9" spans="1:25" x14ac:dyDescent="0.2">
      <c r="A9" s="6" t="s">
        <v>222</v>
      </c>
      <c r="B9" s="5" t="s">
        <v>190</v>
      </c>
      <c r="C9" s="90"/>
      <c r="D9" s="76">
        <f>投入係数表!Z9</f>
        <v>0</v>
      </c>
      <c r="E9" s="77">
        <f t="shared" si="0"/>
        <v>0</v>
      </c>
      <c r="F9" s="76">
        <f>分析係数表!C12</f>
        <v>4.5760430686406783E-3</v>
      </c>
      <c r="G9" s="77">
        <f t="shared" si="1"/>
        <v>0</v>
      </c>
      <c r="H9" s="77">
        <v>4.2828350797660555E-6</v>
      </c>
      <c r="I9" s="77">
        <f t="shared" si="2"/>
        <v>4.2828350797660555E-6</v>
      </c>
      <c r="J9" s="76">
        <f>分析係数表!G12</f>
        <v>0.12408759124087591</v>
      </c>
      <c r="K9" s="78">
        <f t="shared" si="3"/>
        <v>5.314466887300945E-7</v>
      </c>
      <c r="L9" s="79"/>
      <c r="M9" s="80"/>
      <c r="N9" s="81">
        <f>分析係数表!H12</f>
        <v>8.1814202585097071E-2</v>
      </c>
      <c r="O9" s="82">
        <f t="shared" si="4"/>
        <v>0.5437631782254787</v>
      </c>
      <c r="P9" s="76">
        <f>分析係数表!C12</f>
        <v>4.5760430686406783E-3</v>
      </c>
      <c r="Q9" s="82">
        <f t="shared" si="5"/>
        <v>2.4882837227007278E-3</v>
      </c>
      <c r="R9" s="83">
        <v>2.6542828399524405E-3</v>
      </c>
      <c r="S9" s="84">
        <f t="shared" si="6"/>
        <v>2.6585656750322067E-3</v>
      </c>
      <c r="T9" s="85">
        <f>分析係数表!F12</f>
        <v>0.42153284671532848</v>
      </c>
      <c r="U9" s="86">
        <f t="shared" si="7"/>
        <v>1.120672757175985E-3</v>
      </c>
      <c r="V9" s="87">
        <f>分析係数表!D12</f>
        <v>4.3795620437956206E-2</v>
      </c>
      <c r="W9" s="167">
        <f t="shared" si="8"/>
        <v>0</v>
      </c>
      <c r="X9" s="76">
        <f>分析係数表!E12</f>
        <v>3.2846715328467155E-2</v>
      </c>
      <c r="Y9" s="166">
        <f t="shared" si="9"/>
        <v>0</v>
      </c>
    </row>
    <row r="10" spans="1:25" x14ac:dyDescent="0.2">
      <c r="A10" s="6" t="s">
        <v>223</v>
      </c>
      <c r="B10" s="5" t="s">
        <v>28</v>
      </c>
      <c r="C10" s="90"/>
      <c r="D10" s="76">
        <f>投入係数表!Z10</f>
        <v>1.1420740063956144E-4</v>
      </c>
      <c r="E10" s="77">
        <f t="shared" si="0"/>
        <v>1.1420740063956145E-2</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8.4965670492195181E-2</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76">
        <f>投入係数表!Z11</f>
        <v>3.0835998172681588E-3</v>
      </c>
      <c r="E11" s="77">
        <f t="shared" si="0"/>
        <v>0.30835998172681589</v>
      </c>
      <c r="F11" s="76">
        <f>分析係数表!C14</f>
        <v>3.0252100840336138E-2</v>
      </c>
      <c r="G11" s="77">
        <f t="shared" si="1"/>
        <v>9.3285372623238428E-3</v>
      </c>
      <c r="H11" s="77">
        <v>1.343270307111707E-2</v>
      </c>
      <c r="I11" s="77">
        <f t="shared" si="2"/>
        <v>1.343270307111707E-2</v>
      </c>
      <c r="J11" s="76">
        <f>分析係数表!G14</f>
        <v>0.20338983050847459</v>
      </c>
      <c r="K11" s="78">
        <f t="shared" si="3"/>
        <v>2.7320752009051667E-3</v>
      </c>
      <c r="L11" s="79"/>
      <c r="M11" s="80"/>
      <c r="N11" s="81">
        <f>分析係数表!H14</f>
        <v>1.0556671301302847E-3</v>
      </c>
      <c r="O11" s="82">
        <f t="shared" si="4"/>
        <v>7.0162990738771441E-3</v>
      </c>
      <c r="P11" s="76">
        <f>分析係数表!C14</f>
        <v>3.0252100840336138E-2</v>
      </c>
      <c r="Q11" s="82">
        <f t="shared" si="5"/>
        <v>2.1225778710888841E-4</v>
      </c>
      <c r="R11" s="83">
        <v>5.5921037731322351E-4</v>
      </c>
      <c r="S11" s="84">
        <f t="shared" si="6"/>
        <v>1.3991913448430293E-2</v>
      </c>
      <c r="T11" s="85">
        <f>分析係数表!F14</f>
        <v>0.40677966101694918</v>
      </c>
      <c r="U11" s="86">
        <f t="shared" si="7"/>
        <v>5.6916258095309671E-3</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投入係数表!Z12</f>
        <v>3.4262220191868436E-4</v>
      </c>
      <c r="E12" s="77">
        <f t="shared" si="0"/>
        <v>3.4262220191868434E-2</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5.0226433614218094E-2</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投入係数表!Z13</f>
        <v>5.6418455915943355E-2</v>
      </c>
      <c r="E13" s="77">
        <f t="shared" si="0"/>
        <v>5.6418455915943353</v>
      </c>
      <c r="F13" s="76">
        <f>分析係数表!C16</f>
        <v>1.9157088122605526E-3</v>
      </c>
      <c r="G13" s="77">
        <f t="shared" si="1"/>
        <v>1.0808133317230618E-2</v>
      </c>
      <c r="H13" s="77">
        <v>1.2192198183180042E-2</v>
      </c>
      <c r="I13" s="77">
        <f t="shared" si="2"/>
        <v>1.2192198183180042E-2</v>
      </c>
      <c r="J13" s="76">
        <f>分析係数表!G16</f>
        <v>0.1111111111111111</v>
      </c>
      <c r="K13" s="78">
        <f t="shared" si="3"/>
        <v>1.3546886870200046E-3</v>
      </c>
      <c r="L13" s="79"/>
      <c r="M13" s="80"/>
      <c r="N13" s="81">
        <f>分析係数表!H16</f>
        <v>1.5294299397497296E-2</v>
      </c>
      <c r="O13" s="82">
        <f t="shared" si="4"/>
        <v>0.10165077194836644</v>
      </c>
      <c r="P13" s="76">
        <f>分析係数表!C16</f>
        <v>1.9157088122605526E-3</v>
      </c>
      <c r="Q13" s="82">
        <f t="shared" si="5"/>
        <v>1.9473327959457337E-4</v>
      </c>
      <c r="R13" s="83">
        <v>2.8776403917591591E-4</v>
      </c>
      <c r="S13" s="84">
        <f t="shared" si="6"/>
        <v>1.2479962222355957E-2</v>
      </c>
      <c r="T13" s="85">
        <f>分析係数表!F16</f>
        <v>0.33333333333333331</v>
      </c>
      <c r="U13" s="86">
        <f t="shared" si="7"/>
        <v>4.1599874074519858E-3</v>
      </c>
      <c r="V13" s="87">
        <f>分析係数表!D16</f>
        <v>0</v>
      </c>
      <c r="W13" s="167">
        <f t="shared" si="8"/>
        <v>0</v>
      </c>
      <c r="X13" s="76">
        <f>分析係数表!E16</f>
        <v>0</v>
      </c>
      <c r="Y13" s="166">
        <f t="shared" si="9"/>
        <v>0</v>
      </c>
    </row>
    <row r="14" spans="1:25" x14ac:dyDescent="0.2">
      <c r="A14" s="6" t="s">
        <v>2</v>
      </c>
      <c r="B14" s="5" t="s">
        <v>364</v>
      </c>
      <c r="C14" s="90"/>
      <c r="D14" s="76">
        <f>投入係数表!Z14</f>
        <v>0</v>
      </c>
      <c r="E14" s="77">
        <f t="shared" si="0"/>
        <v>0</v>
      </c>
      <c r="F14" s="76">
        <f>分析係数表!C17</f>
        <v>5.5194805194805241E-2</v>
      </c>
      <c r="G14" s="77">
        <f t="shared" si="1"/>
        <v>0</v>
      </c>
      <c r="H14" s="77">
        <v>4.1884209091405753E-3</v>
      </c>
      <c r="I14" s="77">
        <f t="shared" si="2"/>
        <v>4.1884209091405753E-3</v>
      </c>
      <c r="J14" s="76">
        <f>分析係数表!G17</f>
        <v>0.21860465116279071</v>
      </c>
      <c r="K14" s="78">
        <f t="shared" si="3"/>
        <v>9.1560829176561421E-4</v>
      </c>
      <c r="L14" s="79"/>
      <c r="M14" s="80"/>
      <c r="N14" s="81">
        <f>分析係数表!H17</f>
        <v>2.7035377722848756E-3</v>
      </c>
      <c r="O14" s="82">
        <f t="shared" si="4"/>
        <v>1.7968570798953663E-2</v>
      </c>
      <c r="P14" s="76">
        <f>分析係数表!C17</f>
        <v>5.5194805194805241E-2</v>
      </c>
      <c r="Q14" s="82">
        <f t="shared" si="5"/>
        <v>9.9177176487731341E-4</v>
      </c>
      <c r="R14" s="83">
        <v>1.4180884671849076E-3</v>
      </c>
      <c r="S14" s="84">
        <f t="shared" si="6"/>
        <v>5.6065093763254829E-3</v>
      </c>
      <c r="T14" s="85">
        <f>分析係数表!F17</f>
        <v>0.33023255813953489</v>
      </c>
      <c r="U14" s="86">
        <f t="shared" si="7"/>
        <v>1.8514519335772524E-3</v>
      </c>
      <c r="V14" s="87">
        <f>分析係数表!D17</f>
        <v>0</v>
      </c>
      <c r="W14" s="167">
        <f t="shared" si="8"/>
        <v>0</v>
      </c>
      <c r="X14" s="76">
        <f>分析係数表!E17</f>
        <v>0</v>
      </c>
      <c r="Y14" s="166">
        <f t="shared" si="9"/>
        <v>0</v>
      </c>
    </row>
    <row r="15" spans="1:25" x14ac:dyDescent="0.2">
      <c r="A15" s="6" t="s">
        <v>3</v>
      </c>
      <c r="B15" s="5" t="s">
        <v>31</v>
      </c>
      <c r="C15" s="90"/>
      <c r="D15" s="76">
        <f>投入係数表!Z15</f>
        <v>0</v>
      </c>
      <c r="E15" s="77">
        <f t="shared" si="0"/>
        <v>0</v>
      </c>
      <c r="F15" s="76">
        <f>分析係数表!C18</f>
        <v>0.35732009925558317</v>
      </c>
      <c r="G15" s="77">
        <f t="shared" si="1"/>
        <v>0</v>
      </c>
      <c r="H15" s="77">
        <v>3.2598668797380298E-2</v>
      </c>
      <c r="I15" s="77">
        <f t="shared" si="2"/>
        <v>3.2598668797380298E-2</v>
      </c>
      <c r="J15" s="76">
        <f>分析係数表!G18</f>
        <v>0.21543778801843319</v>
      </c>
      <c r="K15" s="78">
        <f t="shared" si="3"/>
        <v>7.0229850980531288E-3</v>
      </c>
      <c r="L15" s="79"/>
      <c r="M15" s="80"/>
      <c r="N15" s="81">
        <f>分析係数表!H18</f>
        <v>3.9909367114681499E-4</v>
      </c>
      <c r="O15" s="82">
        <f t="shared" si="4"/>
        <v>2.6525033084169695E-3</v>
      </c>
      <c r="P15" s="76">
        <f>分析係数表!C18</f>
        <v>0.35732009925558317</v>
      </c>
      <c r="Q15" s="82">
        <f t="shared" si="5"/>
        <v>9.4779274543931426E-4</v>
      </c>
      <c r="R15" s="83">
        <v>2.0331652551859184E-3</v>
      </c>
      <c r="S15" s="84">
        <f t="shared" si="6"/>
        <v>3.4631834052566215E-2</v>
      </c>
      <c r="T15" s="85">
        <f>分析係数表!F18</f>
        <v>0.46082949308755761</v>
      </c>
      <c r="U15" s="86">
        <f t="shared" si="7"/>
        <v>1.5959370531136503E-2</v>
      </c>
      <c r="V15" s="87">
        <f>分析係数表!D18</f>
        <v>4.0322580645161289E-2</v>
      </c>
      <c r="W15" s="167">
        <f t="shared" si="8"/>
        <v>0</v>
      </c>
      <c r="X15" s="76">
        <f>分析係数表!E18</f>
        <v>3.6866359447004608E-2</v>
      </c>
      <c r="Y15" s="166">
        <f t="shared" si="9"/>
        <v>0</v>
      </c>
    </row>
    <row r="16" spans="1:25" x14ac:dyDescent="0.2">
      <c r="A16" s="6" t="s">
        <v>4</v>
      </c>
      <c r="B16" s="5" t="s">
        <v>32</v>
      </c>
      <c r="C16" s="90"/>
      <c r="D16" s="76">
        <f>投入係数表!Z16</f>
        <v>0</v>
      </c>
      <c r="E16" s="77">
        <f t="shared" si="0"/>
        <v>0</v>
      </c>
      <c r="F16" s="76">
        <f>分析係数表!C19</f>
        <v>0.13532513181019334</v>
      </c>
      <c r="G16" s="77">
        <f t="shared" si="1"/>
        <v>0</v>
      </c>
      <c r="H16" s="77">
        <v>6.9963073356513229E-3</v>
      </c>
      <c r="I16" s="77">
        <f t="shared" si="2"/>
        <v>6.9963073356513229E-3</v>
      </c>
      <c r="J16" s="76">
        <f>分析係数表!G19</f>
        <v>5.8997050147492625E-2</v>
      </c>
      <c r="K16" s="78">
        <f t="shared" si="3"/>
        <v>4.1276149472869159E-4</v>
      </c>
      <c r="L16" s="79"/>
      <c r="M16" s="80"/>
      <c r="N16" s="81">
        <f>分析係数表!H19</f>
        <v>-1.0299191513466193E-4</v>
      </c>
      <c r="O16" s="82">
        <f t="shared" si="4"/>
        <v>-6.8451698281728234E-4</v>
      </c>
      <c r="P16" s="76">
        <f>分析係数表!C19</f>
        <v>0.13532513181019334</v>
      </c>
      <c r="Q16" s="82">
        <f t="shared" si="5"/>
        <v>-9.2632350926064592E-5</v>
      </c>
      <c r="R16" s="83">
        <v>1.4149697851179683E-4</v>
      </c>
      <c r="S16" s="84">
        <f t="shared" si="6"/>
        <v>7.1378043141631202E-3</v>
      </c>
      <c r="T16" s="85">
        <f>分析係数表!F19</f>
        <v>0.24483775811209441</v>
      </c>
      <c r="U16" s="86">
        <f t="shared" si="7"/>
        <v>1.7476040061225339E-3</v>
      </c>
      <c r="V16" s="87">
        <f>分析係数表!D19</f>
        <v>3.8348082595870206E-2</v>
      </c>
      <c r="W16" s="167">
        <f t="shared" si="8"/>
        <v>0</v>
      </c>
      <c r="X16" s="76">
        <f>分析係数表!E19</f>
        <v>3.2448377581120944E-2</v>
      </c>
      <c r="Y16" s="166">
        <f t="shared" si="9"/>
        <v>0</v>
      </c>
    </row>
    <row r="17" spans="1:25" x14ac:dyDescent="0.2">
      <c r="A17" s="6" t="s">
        <v>5</v>
      </c>
      <c r="B17" s="5" t="s">
        <v>33</v>
      </c>
      <c r="C17" s="90"/>
      <c r="D17" s="76">
        <f>投入係数表!Z17</f>
        <v>3.4262220191868436E-4</v>
      </c>
      <c r="E17" s="77">
        <f t="shared" si="0"/>
        <v>3.4262220191868434E-2</v>
      </c>
      <c r="F17" s="76">
        <f>分析係数表!C20</f>
        <v>1.7543859649122862E-2</v>
      </c>
      <c r="G17" s="77">
        <f t="shared" si="1"/>
        <v>6.0109158231348313E-4</v>
      </c>
      <c r="H17" s="77">
        <v>1.0242774560801438E-3</v>
      </c>
      <c r="I17" s="77">
        <f t="shared" si="2"/>
        <v>1.0242774560801438E-3</v>
      </c>
      <c r="J17" s="76">
        <f>分析係数表!G20</f>
        <v>9.5238095238095233E-2</v>
      </c>
      <c r="K17" s="78">
        <f t="shared" si="3"/>
        <v>9.7550233912394648E-5</v>
      </c>
      <c r="L17" s="79"/>
      <c r="M17" s="80"/>
      <c r="N17" s="81">
        <f>分析係数表!H20</f>
        <v>5.0208558628147691E-4</v>
      </c>
      <c r="O17" s="82">
        <f t="shared" si="4"/>
        <v>3.3370202912342516E-3</v>
      </c>
      <c r="P17" s="76">
        <f>分析係数表!C20</f>
        <v>1.7543859649122862E-2</v>
      </c>
      <c r="Q17" s="82">
        <f t="shared" si="5"/>
        <v>5.8544215635688803E-5</v>
      </c>
      <c r="R17" s="83">
        <v>9.4415845499767689E-5</v>
      </c>
      <c r="S17" s="84">
        <f t="shared" si="6"/>
        <v>1.1186933015799115E-3</v>
      </c>
      <c r="T17" s="85">
        <f>分析係数表!F20</f>
        <v>0.21428571428571427</v>
      </c>
      <c r="U17" s="86">
        <f t="shared" si="7"/>
        <v>2.3971999319569531E-4</v>
      </c>
      <c r="V17" s="87">
        <f>分析係数表!D20</f>
        <v>0</v>
      </c>
      <c r="W17" s="167">
        <f t="shared" si="8"/>
        <v>0</v>
      </c>
      <c r="X17" s="76">
        <f>分析係数表!E20</f>
        <v>0</v>
      </c>
      <c r="Y17" s="166">
        <f t="shared" si="9"/>
        <v>0</v>
      </c>
    </row>
    <row r="18" spans="1:25" x14ac:dyDescent="0.2">
      <c r="A18" s="6" t="s">
        <v>6</v>
      </c>
      <c r="B18" s="5" t="s">
        <v>34</v>
      </c>
      <c r="C18" s="90"/>
      <c r="D18" s="76">
        <f>投入係数表!Z18</f>
        <v>3.4262220191868436E-4</v>
      </c>
      <c r="E18" s="77">
        <f t="shared" si="0"/>
        <v>3.4262220191868434E-2</v>
      </c>
      <c r="F18" s="76">
        <f>分析係数表!C21</f>
        <v>0.22938530734632678</v>
      </c>
      <c r="G18" s="77">
        <f t="shared" si="1"/>
        <v>7.8592499090792637E-3</v>
      </c>
      <c r="H18" s="77">
        <v>4.5770510138296062E-2</v>
      </c>
      <c r="I18" s="77">
        <f t="shared" si="2"/>
        <v>4.5770510138296062E-2</v>
      </c>
      <c r="J18" s="76">
        <f>分析係数表!G21</f>
        <v>0.28442844284428442</v>
      </c>
      <c r="K18" s="78">
        <f t="shared" si="3"/>
        <v>1.3018434926824082E-2</v>
      </c>
      <c r="L18" s="79"/>
      <c r="M18" s="80"/>
      <c r="N18" s="81">
        <f>分析係数表!H21</f>
        <v>8.3680931046912815E-4</v>
      </c>
      <c r="O18" s="82">
        <f t="shared" si="4"/>
        <v>5.561700485390419E-3</v>
      </c>
      <c r="P18" s="76">
        <f>分析係数表!C21</f>
        <v>0.22938530734632678</v>
      </c>
      <c r="Q18" s="82">
        <f t="shared" si="5"/>
        <v>1.2757723752094962E-3</v>
      </c>
      <c r="R18" s="83">
        <v>2.5593487685968302E-3</v>
      </c>
      <c r="S18" s="84">
        <f t="shared" si="6"/>
        <v>4.832985890689289E-2</v>
      </c>
      <c r="T18" s="85">
        <f>分析係数表!F21</f>
        <v>0.42664266426642666</v>
      </c>
      <c r="U18" s="86">
        <f t="shared" si="7"/>
        <v>2.0619579767657274E-2</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投入係数表!Z19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2.5669386855648092E-4</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76">
        <f>投入係数表!Z20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1.7112924570432059E-4</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投入係数表!Z21</f>
        <v>0</v>
      </c>
      <c r="E21" s="77">
        <f t="shared" si="0"/>
        <v>0</v>
      </c>
      <c r="F21" s="76">
        <f>分析係数表!C24</f>
        <v>1.7094017094017144E-2</v>
      </c>
      <c r="G21" s="77">
        <f t="shared" si="1"/>
        <v>0</v>
      </c>
      <c r="H21" s="77">
        <v>1.4926723213857103E-4</v>
      </c>
      <c r="I21" s="77">
        <f t="shared" si="2"/>
        <v>1.4926723213857103E-4</v>
      </c>
      <c r="J21" s="76">
        <f>分析係数表!G24</f>
        <v>0.27777777777777779</v>
      </c>
      <c r="K21" s="78">
        <f t="shared" si="3"/>
        <v>4.1463120038491956E-5</v>
      </c>
      <c r="L21" s="79"/>
      <c r="M21" s="80"/>
      <c r="N21" s="81">
        <f>分析係数表!H24</f>
        <v>2.9610175601215306E-4</v>
      </c>
      <c r="O21" s="82">
        <f t="shared" si="4"/>
        <v>1.9679863255996871E-3</v>
      </c>
      <c r="P21" s="76">
        <f>分析係数表!C24</f>
        <v>1.7094017094017144E-2</v>
      </c>
      <c r="Q21" s="82">
        <f t="shared" si="5"/>
        <v>3.364079189059304E-5</v>
      </c>
      <c r="R21" s="83">
        <v>1.0695116544929485E-4</v>
      </c>
      <c r="S21" s="84">
        <f t="shared" si="6"/>
        <v>2.5621839758786585E-4</v>
      </c>
      <c r="T21" s="85">
        <f>分析係数表!F24</f>
        <v>0.5</v>
      </c>
      <c r="U21" s="86">
        <f t="shared" si="7"/>
        <v>1.2810919879393292E-4</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投入係数表!Z22</f>
        <v>0</v>
      </c>
      <c r="E22" s="77">
        <f t="shared" si="0"/>
        <v>0</v>
      </c>
      <c r="F22" s="76">
        <f>分析係数表!C25</f>
        <v>0.19368131868131866</v>
      </c>
      <c r="G22" s="77">
        <f t="shared" si="1"/>
        <v>0</v>
      </c>
      <c r="H22" s="77">
        <v>5.6339859907858572E-3</v>
      </c>
      <c r="I22" s="77">
        <f t="shared" si="2"/>
        <v>5.6339859907858572E-3</v>
      </c>
      <c r="J22" s="76">
        <f>分析係数表!G25</f>
        <v>0.19689406544647808</v>
      </c>
      <c r="K22" s="78">
        <f t="shared" si="3"/>
        <v>1.1092984063943313E-3</v>
      </c>
      <c r="L22" s="79"/>
      <c r="M22" s="80"/>
      <c r="N22" s="81">
        <f>分析係数表!H25</f>
        <v>4.6346361810597868E-4</v>
      </c>
      <c r="O22" s="82">
        <f t="shared" si="4"/>
        <v>3.0803264226777708E-3</v>
      </c>
      <c r="P22" s="76">
        <f>分析係数表!C25</f>
        <v>0.19368131868131866</v>
      </c>
      <c r="Q22" s="82">
        <f t="shared" si="5"/>
        <v>5.9660168351313963E-4</v>
      </c>
      <c r="R22" s="83">
        <v>1.7677194580567378E-3</v>
      </c>
      <c r="S22" s="84">
        <f t="shared" si="6"/>
        <v>7.4017054488425948E-3</v>
      </c>
      <c r="T22" s="85">
        <f>分析係数表!F25</f>
        <v>0.35108153078202997</v>
      </c>
      <c r="U22" s="86">
        <f t="shared" si="7"/>
        <v>2.5986020793773504E-3</v>
      </c>
      <c r="V22" s="87">
        <f>分析係数表!D25</f>
        <v>0.17692734331669441</v>
      </c>
      <c r="W22" s="167">
        <f t="shared" si="8"/>
        <v>0</v>
      </c>
      <c r="X22" s="76">
        <f>分析係数表!E25</f>
        <v>0.17249029395452026</v>
      </c>
      <c r="Y22" s="166">
        <f t="shared" si="9"/>
        <v>0</v>
      </c>
    </row>
    <row r="23" spans="1:25" x14ac:dyDescent="0.2">
      <c r="A23" s="6" t="s">
        <v>11</v>
      </c>
      <c r="B23" s="5" t="s">
        <v>35</v>
      </c>
      <c r="C23" s="90"/>
      <c r="D23" s="76">
        <f>投入係数表!Z23</f>
        <v>0</v>
      </c>
      <c r="E23" s="77">
        <f t="shared" si="0"/>
        <v>0</v>
      </c>
      <c r="F23" s="76">
        <f>分析係数表!C26</f>
        <v>8.4388185654008518E-3</v>
      </c>
      <c r="G23" s="77">
        <f t="shared" si="1"/>
        <v>0</v>
      </c>
      <c r="H23" s="77">
        <v>2.2337505209475711E-4</v>
      </c>
      <c r="I23" s="77">
        <f t="shared" si="2"/>
        <v>2.2337505209475711E-4</v>
      </c>
      <c r="J23" s="76">
        <f>分析係数表!G26</f>
        <v>0.2073170731707317</v>
      </c>
      <c r="K23" s="78">
        <f t="shared" si="3"/>
        <v>4.6309462019644765E-5</v>
      </c>
      <c r="L23" s="79"/>
      <c r="M23" s="80"/>
      <c r="N23" s="81">
        <f>分析係数表!H26</f>
        <v>9.7456099696173852E-3</v>
      </c>
      <c r="O23" s="82">
        <f t="shared" si="4"/>
        <v>6.4772419499085354E-2</v>
      </c>
      <c r="P23" s="76">
        <f>分析係数表!C26</f>
        <v>8.4388185654008518E-3</v>
      </c>
      <c r="Q23" s="82">
        <f t="shared" si="5"/>
        <v>5.4660269619481359E-4</v>
      </c>
      <c r="R23" s="83">
        <v>5.5846194947925087E-4</v>
      </c>
      <c r="S23" s="84">
        <f t="shared" si="6"/>
        <v>7.8183700157400792E-4</v>
      </c>
      <c r="T23" s="85">
        <f>分析係数表!F26</f>
        <v>0.34146341463414637</v>
      </c>
      <c r="U23" s="86">
        <f t="shared" si="7"/>
        <v>2.6696873224478322E-4</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投入係数表!Z24</f>
        <v>0</v>
      </c>
      <c r="E24" s="77">
        <f t="shared" si="0"/>
        <v>0</v>
      </c>
      <c r="F24" s="76">
        <f>分析係数表!C27</f>
        <v>0.17323420074349438</v>
      </c>
      <c r="G24" s="77">
        <f t="shared" si="1"/>
        <v>0</v>
      </c>
      <c r="H24" s="77">
        <v>1.1322938132218778E-3</v>
      </c>
      <c r="I24" s="77">
        <f t="shared" si="2"/>
        <v>1.1322938132218778E-3</v>
      </c>
      <c r="J24" s="76">
        <f>分析係数表!G27</f>
        <v>0.16805324459234608</v>
      </c>
      <c r="K24" s="78">
        <f t="shared" si="3"/>
        <v>1.9028564914377646E-4</v>
      </c>
      <c r="L24" s="79"/>
      <c r="M24" s="80"/>
      <c r="N24" s="81">
        <f>分析係数表!H27</f>
        <v>9.7971059271847166E-3</v>
      </c>
      <c r="O24" s="82">
        <f t="shared" si="4"/>
        <v>6.5114677990493988E-2</v>
      </c>
      <c r="P24" s="76">
        <f>分析係数表!C27</f>
        <v>0.17323420074349438</v>
      </c>
      <c r="Q24" s="82">
        <f t="shared" si="5"/>
        <v>1.1280089198353231E-2</v>
      </c>
      <c r="R24" s="83">
        <v>1.1391767202747724E-2</v>
      </c>
      <c r="S24" s="84">
        <f t="shared" si="6"/>
        <v>1.2524061015969602E-2</v>
      </c>
      <c r="T24" s="85">
        <f>分析係数表!F27</f>
        <v>0.31780366056572379</v>
      </c>
      <c r="U24" s="86">
        <f t="shared" si="7"/>
        <v>3.980192436023617E-3</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投入係数表!Z25</f>
        <v>0</v>
      </c>
      <c r="E25" s="77">
        <f t="shared" si="0"/>
        <v>0</v>
      </c>
      <c r="F25" s="76">
        <f>分析係数表!C28</f>
        <v>2.7870216306156381E-2</v>
      </c>
      <c r="G25" s="77">
        <f t="shared" si="1"/>
        <v>0</v>
      </c>
      <c r="H25" s="77">
        <v>1.5522675344518629E-3</v>
      </c>
      <c r="I25" s="77">
        <f t="shared" si="2"/>
        <v>1.5522675344518629E-3</v>
      </c>
      <c r="J25" s="76">
        <f>分析係数表!G28</f>
        <v>0.12625250501002003</v>
      </c>
      <c r="K25" s="78">
        <f t="shared" si="3"/>
        <v>1.9597766467027526E-4</v>
      </c>
      <c r="L25" s="79"/>
      <c r="M25" s="80"/>
      <c r="N25" s="81">
        <f>分析係数表!H28</f>
        <v>1.9722951748287761E-2</v>
      </c>
      <c r="O25" s="82">
        <f t="shared" si="4"/>
        <v>0.13108500220950958</v>
      </c>
      <c r="P25" s="76">
        <f>分析係数表!C28</f>
        <v>2.7870216306156381E-2</v>
      </c>
      <c r="Q25" s="82">
        <f t="shared" si="5"/>
        <v>3.6533673660720193E-3</v>
      </c>
      <c r="R25" s="83">
        <v>3.7688178596236317E-3</v>
      </c>
      <c r="S25" s="84">
        <f t="shared" si="6"/>
        <v>5.3210853940754942E-3</v>
      </c>
      <c r="T25" s="85">
        <f>分析係数表!F28</f>
        <v>0.21442885771543085</v>
      </c>
      <c r="U25" s="86">
        <f t="shared" si="7"/>
        <v>1.1409942628578715E-3</v>
      </c>
      <c r="V25" s="87">
        <f>分析係数表!D28</f>
        <v>6.0120240480961923E-3</v>
      </c>
      <c r="W25" s="167">
        <f t="shared" si="8"/>
        <v>0</v>
      </c>
      <c r="X25" s="76">
        <f>分析係数表!E28</f>
        <v>0</v>
      </c>
      <c r="Y25" s="166">
        <f t="shared" si="9"/>
        <v>0</v>
      </c>
    </row>
    <row r="26" spans="1:25" x14ac:dyDescent="0.2">
      <c r="A26" s="6" t="s">
        <v>14</v>
      </c>
      <c r="B26" s="5" t="s">
        <v>50</v>
      </c>
      <c r="C26" s="90"/>
      <c r="D26" s="76">
        <f>投入係数表!Z26</f>
        <v>8.6797624486066698E-3</v>
      </c>
      <c r="E26" s="77">
        <f t="shared" si="0"/>
        <v>0.86797624486066693</v>
      </c>
      <c r="F26" s="76">
        <f>分析係数表!C29</f>
        <v>7.0910556003223157E-2</v>
      </c>
      <c r="G26" s="77">
        <f t="shared" si="1"/>
        <v>6.1548678120659658E-2</v>
      </c>
      <c r="H26" s="77">
        <v>7.0287250858722283E-2</v>
      </c>
      <c r="I26" s="77">
        <f t="shared" si="2"/>
        <v>7.0287250858722283E-2</v>
      </c>
      <c r="J26" s="76">
        <f>分析係数表!G29</f>
        <v>0.26315789473684209</v>
      </c>
      <c r="K26" s="78">
        <f t="shared" si="3"/>
        <v>1.8496644962821652E-2</v>
      </c>
      <c r="L26" s="79"/>
      <c r="M26" s="80"/>
      <c r="N26" s="81">
        <f>分析係数表!H29</f>
        <v>9.1405324682012467E-3</v>
      </c>
      <c r="O26" s="82">
        <f t="shared" si="4"/>
        <v>6.0750882225033817E-2</v>
      </c>
      <c r="P26" s="76">
        <f>分析係数表!C29</f>
        <v>7.0910556003223157E-2</v>
      </c>
      <c r="Q26" s="82">
        <f t="shared" si="5"/>
        <v>4.3078788362634745E-3</v>
      </c>
      <c r="R26" s="83">
        <v>5.3436827681704211E-3</v>
      </c>
      <c r="S26" s="84">
        <f t="shared" si="6"/>
        <v>7.5630933626892702E-2</v>
      </c>
      <c r="T26" s="85">
        <f>分析係数表!F29</f>
        <v>0.38157894736842107</v>
      </c>
      <c r="U26" s="86">
        <f t="shared" si="7"/>
        <v>2.8859172041840638E-2</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投入係数表!Z27</f>
        <v>1.3133851073549566E-2</v>
      </c>
      <c r="E27" s="77">
        <f t="shared" si="0"/>
        <v>1.3133851073549565</v>
      </c>
      <c r="F27" s="76">
        <f>分析係数表!C30</f>
        <v>1</v>
      </c>
      <c r="G27" s="77">
        <f t="shared" si="1"/>
        <v>1.3133851073549565</v>
      </c>
      <c r="H27" s="77">
        <v>1.4695166776984319</v>
      </c>
      <c r="I27" s="77">
        <f t="shared" si="2"/>
        <v>1.4695166776984319</v>
      </c>
      <c r="J27" s="76">
        <f>分析係数表!G30</f>
        <v>0.34535617673579799</v>
      </c>
      <c r="K27" s="78">
        <f t="shared" si="3"/>
        <v>0.50750666145942236</v>
      </c>
      <c r="L27" s="79"/>
      <c r="M27" s="80"/>
      <c r="N27" s="81">
        <f>分析係数表!H30</f>
        <v>0</v>
      </c>
      <c r="O27" s="82">
        <f t="shared" si="4"/>
        <v>0</v>
      </c>
      <c r="P27" s="76">
        <f>分析係数表!C30</f>
        <v>1</v>
      </c>
      <c r="Q27" s="82">
        <f t="shared" si="5"/>
        <v>0</v>
      </c>
      <c r="R27" s="83">
        <v>2.3283223766386515E-2</v>
      </c>
      <c r="S27" s="84">
        <f t="shared" si="6"/>
        <v>1.4927999014648183</v>
      </c>
      <c r="T27" s="85">
        <f>分析係数表!F30</f>
        <v>0.44183949504057712</v>
      </c>
      <c r="U27" s="86">
        <f t="shared" si="7"/>
        <v>0.65957795465983859</v>
      </c>
      <c r="V27" s="87">
        <f>分析係数表!D30</f>
        <v>0.16290952810339646</v>
      </c>
      <c r="W27" s="167">
        <f t="shared" si="8"/>
        <v>0</v>
      </c>
      <c r="X27" s="76">
        <f>分析係数表!E30</f>
        <v>9.6483318304779075E-2</v>
      </c>
      <c r="Y27" s="166">
        <f t="shared" si="9"/>
        <v>0</v>
      </c>
    </row>
    <row r="28" spans="1:25" x14ac:dyDescent="0.2">
      <c r="A28" s="6" t="s">
        <v>16</v>
      </c>
      <c r="B28" s="5" t="s">
        <v>192</v>
      </c>
      <c r="C28" s="75">
        <f>最終需要_まとめ!C29</f>
        <v>100</v>
      </c>
      <c r="D28" s="76">
        <f>投入係数表!Z28</f>
        <v>0.10198720877112837</v>
      </c>
      <c r="E28" s="77">
        <f t="shared" si="0"/>
        <v>10.198720877112837</v>
      </c>
      <c r="F28" s="76">
        <f>分析係数表!C31</f>
        <v>0.94798822374877334</v>
      </c>
      <c r="G28" s="77">
        <f t="shared" si="1"/>
        <v>9.6682672888037295</v>
      </c>
      <c r="H28" s="77">
        <v>10.854978554193806</v>
      </c>
      <c r="I28" s="77">
        <f t="shared" si="2"/>
        <v>110.85497855419381</v>
      </c>
      <c r="J28" s="76">
        <f>分析係数表!G31</f>
        <v>7.0922795797167662E-2</v>
      </c>
      <c r="K28" s="78">
        <f t="shared" si="3"/>
        <v>7.862145007098488</v>
      </c>
      <c r="L28" s="79"/>
      <c r="M28" s="80"/>
      <c r="N28" s="81">
        <f>分析係数表!H31</f>
        <v>9.4804057881456308E-2</v>
      </c>
      <c r="O28" s="82">
        <f t="shared" si="4"/>
        <v>0.63009788268330846</v>
      </c>
      <c r="P28" s="76">
        <f>分析係数表!C31</f>
        <v>0.94798822374877334</v>
      </c>
      <c r="Q28" s="82">
        <f t="shared" si="5"/>
        <v>0.5973253725928126</v>
      </c>
      <c r="R28" s="83">
        <v>0.68543006803195283</v>
      </c>
      <c r="S28" s="84">
        <f t="shared" si="6"/>
        <v>111.54040862222575</v>
      </c>
      <c r="T28" s="85">
        <f>分析係数表!F31</f>
        <v>0.34490634993147556</v>
      </c>
      <c r="U28" s="86">
        <f t="shared" si="7"/>
        <v>38.47099520775717</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投入係数表!Z29</f>
        <v>3.4262220191868436E-4</v>
      </c>
      <c r="E29" s="77">
        <f t="shared" si="0"/>
        <v>3.4262220191868434E-2</v>
      </c>
      <c r="F29" s="76">
        <f>分析係数表!C32</f>
        <v>0.48216833095577749</v>
      </c>
      <c r="G29" s="77">
        <f t="shared" si="1"/>
        <v>1.6520157524752541E-2</v>
      </c>
      <c r="H29" s="77">
        <v>2.7883461149970794E-2</v>
      </c>
      <c r="I29" s="77">
        <f t="shared" si="2"/>
        <v>2.7883461149970794E-2</v>
      </c>
      <c r="J29" s="76">
        <f>分析係数表!G32</f>
        <v>0.14117647058823529</v>
      </c>
      <c r="K29" s="78">
        <f t="shared" si="3"/>
        <v>3.9364886329370536E-3</v>
      </c>
      <c r="L29" s="79"/>
      <c r="M29" s="80"/>
      <c r="N29" s="81">
        <f>分析係数表!H32</f>
        <v>5.9349091096348935E-3</v>
      </c>
      <c r="O29" s="82">
        <f t="shared" si="4"/>
        <v>3.9445291134845899E-2</v>
      </c>
      <c r="P29" s="76">
        <f>分析係数表!C32</f>
        <v>0.48216833095577749</v>
      </c>
      <c r="Q29" s="82">
        <f t="shared" si="5"/>
        <v>1.9019270190553373E-2</v>
      </c>
      <c r="R29" s="83">
        <v>2.2817227307608719E-2</v>
      </c>
      <c r="S29" s="84">
        <f t="shared" si="6"/>
        <v>5.070068845757951E-2</v>
      </c>
      <c r="T29" s="85">
        <f>分析係数表!F32</f>
        <v>0.4823529411764706</v>
      </c>
      <c r="U29" s="86">
        <f t="shared" si="7"/>
        <v>2.4455626197185412E-2</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投入係数表!Z30</f>
        <v>1.2334399269072635E-2</v>
      </c>
      <c r="E30" s="77">
        <f t="shared" si="0"/>
        <v>1.2334399269072636</v>
      </c>
      <c r="F30" s="76">
        <f>分析係数表!C33</f>
        <v>1</v>
      </c>
      <c r="G30" s="77">
        <f t="shared" si="1"/>
        <v>1.2334399269072636</v>
      </c>
      <c r="H30" s="77">
        <v>1.3744462010839935</v>
      </c>
      <c r="I30" s="77">
        <f t="shared" si="2"/>
        <v>1.3744462010839935</v>
      </c>
      <c r="J30" s="76">
        <f>分析係数表!G33</f>
        <v>0.50451467268623029</v>
      </c>
      <c r="K30" s="78">
        <f t="shared" si="3"/>
        <v>0.69342827526472361</v>
      </c>
      <c r="L30" s="79"/>
      <c r="M30" s="80"/>
      <c r="N30" s="81">
        <f>分析係数表!H33</f>
        <v>8.6255728925279361E-4</v>
      </c>
      <c r="O30" s="82">
        <f t="shared" si="4"/>
        <v>5.7328297310947395E-3</v>
      </c>
      <c r="P30" s="76">
        <f>分析係数表!C33</f>
        <v>1</v>
      </c>
      <c r="Q30" s="82">
        <f t="shared" si="5"/>
        <v>5.7328297310947395E-3</v>
      </c>
      <c r="R30" s="83">
        <v>2.1012139578772102E-2</v>
      </c>
      <c r="S30" s="84">
        <f t="shared" si="6"/>
        <v>1.3954583406627656</v>
      </c>
      <c r="T30" s="85">
        <f>分析係数表!F33</f>
        <v>0.64446952595936791</v>
      </c>
      <c r="U30" s="86">
        <f t="shared" si="7"/>
        <v>0.89933037530297866</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投入係数表!Z31</f>
        <v>1.7245317496573778E-2</v>
      </c>
      <c r="E31" s="77">
        <f t="shared" si="0"/>
        <v>1.7245317496573778</v>
      </c>
      <c r="F31" s="76">
        <f>分析係数表!C34</f>
        <v>0.2053323853537149</v>
      </c>
      <c r="G31" s="77">
        <f t="shared" si="1"/>
        <v>0.35410221777536488</v>
      </c>
      <c r="H31" s="77">
        <v>0.42917439011023001</v>
      </c>
      <c r="I31" s="77">
        <f t="shared" si="2"/>
        <v>0.42917439011023001</v>
      </c>
      <c r="J31" s="76">
        <f>分析係数表!G34</f>
        <v>0.42520016856300041</v>
      </c>
      <c r="K31" s="78">
        <f t="shared" si="3"/>
        <v>0.18248502301779271</v>
      </c>
      <c r="L31" s="79"/>
      <c r="M31" s="80"/>
      <c r="N31" s="81">
        <f>分析係数表!H34</f>
        <v>0.14534734023379164</v>
      </c>
      <c r="O31" s="82">
        <f t="shared" si="4"/>
        <v>0.96602459200088975</v>
      </c>
      <c r="P31" s="76">
        <f>分析係数表!C34</f>
        <v>0.2053323853537149</v>
      </c>
      <c r="Q31" s="82">
        <f t="shared" si="5"/>
        <v>0.1983561337858919</v>
      </c>
      <c r="R31" s="83">
        <v>0.21076520179993363</v>
      </c>
      <c r="S31" s="84">
        <f t="shared" si="6"/>
        <v>0.63993959191016359</v>
      </c>
      <c r="T31" s="85">
        <f>分析係数表!F34</f>
        <v>0.70143278550358201</v>
      </c>
      <c r="U31" s="86">
        <f t="shared" si="7"/>
        <v>0.4488746105075716</v>
      </c>
      <c r="V31" s="87">
        <f>分析係数表!D34</f>
        <v>0.41908975979772439</v>
      </c>
      <c r="W31" s="167">
        <f t="shared" si="8"/>
        <v>0</v>
      </c>
      <c r="X31" s="76">
        <f>分析係数表!E34</f>
        <v>0.33775811209439527</v>
      </c>
      <c r="Y31" s="166">
        <f t="shared" si="9"/>
        <v>0</v>
      </c>
    </row>
    <row r="32" spans="1:25" x14ac:dyDescent="0.2">
      <c r="A32" s="6" t="s">
        <v>20</v>
      </c>
      <c r="B32" s="5" t="s">
        <v>37</v>
      </c>
      <c r="C32" s="90"/>
      <c r="D32" s="76">
        <f>投入係数表!Z32</f>
        <v>1.9072635906806763E-2</v>
      </c>
      <c r="E32" s="77">
        <f t="shared" si="0"/>
        <v>1.9072635906806763</v>
      </c>
      <c r="F32" s="76">
        <f>分析係数表!C35</f>
        <v>4.5295002507103499E-2</v>
      </c>
      <c r="G32" s="77">
        <f t="shared" si="1"/>
        <v>8.6389509121588451E-2</v>
      </c>
      <c r="H32" s="77">
        <v>0.10072843618249346</v>
      </c>
      <c r="I32" s="77">
        <f t="shared" si="2"/>
        <v>0.10072843618249346</v>
      </c>
      <c r="J32" s="76">
        <f>分析係数表!G35</f>
        <v>0.3217993079584775</v>
      </c>
      <c r="K32" s="78">
        <f t="shared" si="3"/>
        <v>3.2414341055266062E-2</v>
      </c>
      <c r="L32" s="79"/>
      <c r="M32" s="80"/>
      <c r="N32" s="81">
        <f>分析係数表!H35</f>
        <v>5.6027601833256092E-2</v>
      </c>
      <c r="O32" s="82">
        <f t="shared" si="4"/>
        <v>0.37237723865260164</v>
      </c>
      <c r="P32" s="76">
        <f>分析係数表!C35</f>
        <v>4.5295002507103499E-2</v>
      </c>
      <c r="Q32" s="82">
        <f t="shared" si="5"/>
        <v>1.686682795835787E-2</v>
      </c>
      <c r="R32" s="83">
        <v>2.1608121648954096E-2</v>
      </c>
      <c r="S32" s="84">
        <f t="shared" si="6"/>
        <v>0.12233655783144755</v>
      </c>
      <c r="T32" s="85">
        <f>分析係数表!F35</f>
        <v>0.66089965397923878</v>
      </c>
      <c r="U32" s="86">
        <f t="shared" si="7"/>
        <v>8.0852188739814812E-2</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投入係数表!Z33</f>
        <v>2.0557332115121061E-3</v>
      </c>
      <c r="E33" s="77">
        <f t="shared" si="0"/>
        <v>0.2055733211512106</v>
      </c>
      <c r="F33" s="76">
        <f>分析係数表!C36</f>
        <v>0.81690507152145642</v>
      </c>
      <c r="G33" s="77">
        <f t="shared" si="1"/>
        <v>0.16793388861793301</v>
      </c>
      <c r="H33" s="77">
        <v>0.22382168215747411</v>
      </c>
      <c r="I33" s="77">
        <f t="shared" si="2"/>
        <v>0.22382168215747411</v>
      </c>
      <c r="J33" s="76">
        <f>分析係数表!G36</f>
        <v>2.4669743752984245E-3</v>
      </c>
      <c r="K33" s="78">
        <f t="shared" si="3"/>
        <v>5.5216235451867725E-4</v>
      </c>
      <c r="L33" s="79"/>
      <c r="M33" s="80"/>
      <c r="N33" s="81">
        <f>分析係数表!H36</f>
        <v>0.1886168185797415</v>
      </c>
      <c r="O33" s="82">
        <f t="shared" si="4"/>
        <v>1.2536072894070005</v>
      </c>
      <c r="P33" s="76">
        <f>分析係数表!C36</f>
        <v>0.81690507152145642</v>
      </c>
      <c r="Q33" s="82">
        <f t="shared" si="5"/>
        <v>1.0240781524128448</v>
      </c>
      <c r="R33" s="83">
        <v>1.0462148709966983</v>
      </c>
      <c r="S33" s="84">
        <f t="shared" si="6"/>
        <v>1.2700365531541724</v>
      </c>
      <c r="T33" s="85">
        <f>分析係数表!F36</f>
        <v>0.90092312589527301</v>
      </c>
      <c r="U33" s="86">
        <f t="shared" si="7"/>
        <v>1.1442053014689151</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投入係数表!Z34</f>
        <v>3.220648698035633E-2</v>
      </c>
      <c r="E34" s="77">
        <f t="shared" si="0"/>
        <v>3.220648698035633</v>
      </c>
      <c r="F34" s="76">
        <f>分析係数表!C37</f>
        <v>0.29905561385099688</v>
      </c>
      <c r="G34" s="77">
        <f t="shared" si="1"/>
        <v>0.9631530733894601</v>
      </c>
      <c r="H34" s="77">
        <v>1.1271128454213835</v>
      </c>
      <c r="I34" s="77">
        <f t="shared" si="2"/>
        <v>1.1271128454213835</v>
      </c>
      <c r="J34" s="76">
        <f>分析係数表!G37</f>
        <v>0.52083333333333337</v>
      </c>
      <c r="K34" s="78">
        <f t="shared" si="3"/>
        <v>0.58703794032363721</v>
      </c>
      <c r="L34" s="79"/>
      <c r="M34" s="80"/>
      <c r="N34" s="81">
        <f>分析係数表!H37</f>
        <v>4.2677274833925534E-2</v>
      </c>
      <c r="O34" s="82">
        <f t="shared" si="4"/>
        <v>0.28364672475491137</v>
      </c>
      <c r="P34" s="76">
        <f>分析係数表!C37</f>
        <v>0.29905561385099688</v>
      </c>
      <c r="Q34" s="82">
        <f t="shared" si="5"/>
        <v>8.4826145388404772E-2</v>
      </c>
      <c r="R34" s="83">
        <v>9.9596801869292276E-2</v>
      </c>
      <c r="S34" s="84">
        <f t="shared" si="6"/>
        <v>1.2267096472906758</v>
      </c>
      <c r="T34" s="85">
        <f>分析係数表!F37</f>
        <v>0.73171768707482998</v>
      </c>
      <c r="U34" s="86">
        <f t="shared" si="7"/>
        <v>0.89760514582791373</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投入係数表!Z35</f>
        <v>6.1671996345363175E-3</v>
      </c>
      <c r="E35" s="77">
        <f t="shared" si="0"/>
        <v>0.61671996345363178</v>
      </c>
      <c r="F35" s="76">
        <f>分析係数表!C38</f>
        <v>4.4463264874020636E-3</v>
      </c>
      <c r="G35" s="77">
        <f t="shared" si="1"/>
        <v>2.7421383088135154E-3</v>
      </c>
      <c r="H35" s="77">
        <v>3.5152144192820297E-3</v>
      </c>
      <c r="I35" s="77">
        <f t="shared" si="2"/>
        <v>3.5152144192820297E-3</v>
      </c>
      <c r="J35" s="76">
        <f>分析係数表!G38</f>
        <v>0.34146341463414637</v>
      </c>
      <c r="K35" s="78">
        <f t="shared" si="3"/>
        <v>1.2003171187792297E-3</v>
      </c>
      <c r="L35" s="79"/>
      <c r="M35" s="80"/>
      <c r="N35" s="81">
        <f>分析係数表!H38</f>
        <v>3.8918069931510375E-2</v>
      </c>
      <c r="O35" s="82">
        <f t="shared" si="4"/>
        <v>0.2586618548820806</v>
      </c>
      <c r="P35" s="76">
        <f>分析係数表!C38</f>
        <v>4.4463264874020636E-3</v>
      </c>
      <c r="Q35" s="82">
        <f t="shared" si="5"/>
        <v>1.1500950566427437E-3</v>
      </c>
      <c r="R35" s="83">
        <v>1.2882480768420001E-3</v>
      </c>
      <c r="S35" s="84">
        <f t="shared" si="6"/>
        <v>4.8034624961240295E-3</v>
      </c>
      <c r="T35" s="85">
        <f>分析係数表!F38</f>
        <v>0.56097560975609762</v>
      </c>
      <c r="U35" s="86">
        <f t="shared" si="7"/>
        <v>2.694625302703724E-3</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投入係数表!Z36</f>
        <v>0</v>
      </c>
      <c r="E36" s="77">
        <f t="shared" si="0"/>
        <v>0</v>
      </c>
      <c r="F36" s="76">
        <f>分析係数表!C39</f>
        <v>1</v>
      </c>
      <c r="G36" s="77">
        <f t="shared" si="1"/>
        <v>0</v>
      </c>
      <c r="H36" s="77">
        <v>4.6191857365492804E-3</v>
      </c>
      <c r="I36" s="77">
        <f t="shared" si="2"/>
        <v>4.6191857365492804E-3</v>
      </c>
      <c r="J36" s="76">
        <f>分析係数表!G39</f>
        <v>0.35427190863167141</v>
      </c>
      <c r="K36" s="78">
        <f t="shared" si="3"/>
        <v>1.6364477472115065E-3</v>
      </c>
      <c r="L36" s="79"/>
      <c r="M36" s="80"/>
      <c r="N36" s="81">
        <f>分析係数表!H39</f>
        <v>3.437355167619342E-3</v>
      </c>
      <c r="O36" s="82">
        <f t="shared" si="4"/>
        <v>2.2845754301526799E-2</v>
      </c>
      <c r="P36" s="76">
        <f>分析係数表!C39</f>
        <v>1</v>
      </c>
      <c r="Q36" s="82">
        <f t="shared" si="5"/>
        <v>2.2845754301526799E-2</v>
      </c>
      <c r="R36" s="83">
        <v>2.4392237874388829E-2</v>
      </c>
      <c r="S36" s="84">
        <f t="shared" si="6"/>
        <v>2.9011423610938111E-2</v>
      </c>
      <c r="T36" s="85">
        <f>分析係数表!F39</f>
        <v>0.7050296507797057</v>
      </c>
      <c r="U36" s="86">
        <f t="shared" si="7"/>
        <v>2.0453913857041806E-2</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投入係数表!Z37</f>
        <v>1.1420740063956144E-4</v>
      </c>
      <c r="E37" s="77">
        <f t="shared" si="0"/>
        <v>1.1420740063956145E-2</v>
      </c>
      <c r="F37" s="76">
        <f>分析係数表!C40</f>
        <v>0.83920615633859863</v>
      </c>
      <c r="G37" s="77">
        <f t="shared" si="1"/>
        <v>9.584355371614877E-3</v>
      </c>
      <c r="H37" s="77">
        <v>1.1001503684180633E-2</v>
      </c>
      <c r="I37" s="77">
        <f t="shared" si="2"/>
        <v>1.1001503684180633E-2</v>
      </c>
      <c r="J37" s="76">
        <f>分析係数表!G40</f>
        <v>0.51760656605771782</v>
      </c>
      <c r="K37" s="78">
        <f t="shared" si="3"/>
        <v>5.6944505434400692E-3</v>
      </c>
      <c r="L37" s="79"/>
      <c r="M37" s="80"/>
      <c r="N37" s="81">
        <f>分析係数表!H40</f>
        <v>3.2622689118904168E-2</v>
      </c>
      <c r="O37" s="82">
        <f t="shared" si="4"/>
        <v>0.21682075430737421</v>
      </c>
      <c r="P37" s="76">
        <f>分析係数表!C40</f>
        <v>0.83920615633859863</v>
      </c>
      <c r="Q37" s="82">
        <f t="shared" si="5"/>
        <v>0.18195731183672717</v>
      </c>
      <c r="R37" s="83">
        <v>0.18205428819157354</v>
      </c>
      <c r="S37" s="84">
        <f t="shared" si="6"/>
        <v>0.19305579187575417</v>
      </c>
      <c r="T37" s="85">
        <f>分析係数表!F40</f>
        <v>0.71604447974583008</v>
      </c>
      <c r="U37" s="86">
        <f t="shared" si="7"/>
        <v>0.13823653405559364</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投入係数表!Z38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0.3093161116105595</v>
      </c>
      <c r="P38" s="76">
        <f>分析係数表!C41</f>
        <v>0.78804261408809029</v>
      </c>
      <c r="Q38" s="82">
        <f t="shared" si="5"/>
        <v>0.24375427717314879</v>
      </c>
      <c r="R38" s="83">
        <v>0.2478252229032836</v>
      </c>
      <c r="S38" s="84">
        <f t="shared" si="6"/>
        <v>0.2478252229032836</v>
      </c>
      <c r="T38" s="85">
        <f>分析係数表!F41</f>
        <v>0.55067630164906434</v>
      </c>
      <c r="U38" s="86">
        <f t="shared" si="7"/>
        <v>0.1364714772037352</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投入係数表!Z39</f>
        <v>3.4262220191868436E-4</v>
      </c>
      <c r="E39" s="77">
        <f>$C$28*D39</f>
        <v>3.4262220191868434E-2</v>
      </c>
      <c r="F39" s="76">
        <f>分析係数表!C42</f>
        <v>0</v>
      </c>
      <c r="G39" s="77">
        <f>E39*F39</f>
        <v>0</v>
      </c>
      <c r="H39" s="77">
        <v>0</v>
      </c>
      <c r="I39" s="77">
        <f>C39+H39</f>
        <v>0</v>
      </c>
      <c r="J39" s="76">
        <f>分析係数表!G42</f>
        <v>0</v>
      </c>
      <c r="K39" s="78">
        <f>I39*J39</f>
        <v>0</v>
      </c>
      <c r="L39" s="79"/>
      <c r="M39" s="80"/>
      <c r="N39" s="81">
        <f>分析係数表!H42</f>
        <v>1.0968638961841495E-2</v>
      </c>
      <c r="O39" s="82">
        <f t="shared" si="4"/>
        <v>7.2901058670040569E-2</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投入係数表!Z40</f>
        <v>6.8067610781178622E-2</v>
      </c>
      <c r="E40" s="77">
        <f>$C$28*D40</f>
        <v>6.8067610781178622</v>
      </c>
      <c r="F40" s="76">
        <f>分析係数表!C43</f>
        <v>0.20173745173745172</v>
      </c>
      <c r="G40" s="77">
        <f>E40*F40</f>
        <v>1.3731786344851671</v>
      </c>
      <c r="H40" s="77">
        <v>1.6393635738494241</v>
      </c>
      <c r="I40" s="77">
        <f>C40+H40</f>
        <v>1.6393635738494241</v>
      </c>
      <c r="J40" s="76">
        <f>分析係数表!G43</f>
        <v>0.40060929169840059</v>
      </c>
      <c r="K40" s="78">
        <f>I40*J40</f>
        <v>0.65674428015597641</v>
      </c>
      <c r="L40" s="79"/>
      <c r="M40" s="80"/>
      <c r="N40" s="81">
        <f>分析係数表!H43</f>
        <v>3.0614346773778257E-2</v>
      </c>
      <c r="O40" s="82">
        <f t="shared" si="4"/>
        <v>0.20347267314243719</v>
      </c>
      <c r="P40" s="76">
        <f>分析係数表!C43</f>
        <v>0.20173745173745172</v>
      </c>
      <c r="Q40" s="82">
        <f>O40*P40</f>
        <v>4.1048058577962711E-2</v>
      </c>
      <c r="R40" s="83">
        <v>6.6427377598820045E-2</v>
      </c>
      <c r="S40" s="84">
        <f>I40+R40</f>
        <v>1.7057909514482441</v>
      </c>
      <c r="T40" s="85">
        <f>分析係数表!F43</f>
        <v>0.64280274181264285</v>
      </c>
      <c r="U40" s="86">
        <f>S40*T40</f>
        <v>1.096487100550128</v>
      </c>
      <c r="V40" s="87">
        <f>分析係数表!D43</f>
        <v>0.46991622239146991</v>
      </c>
      <c r="W40" s="167">
        <f>ROUND(S40*V40,0)</f>
        <v>1</v>
      </c>
      <c r="X40" s="76">
        <f>分析係数表!E43</f>
        <v>0.30083777608530082</v>
      </c>
      <c r="Y40" s="166">
        <f>ROUND(S40*X40,0)</f>
        <v>1</v>
      </c>
    </row>
    <row r="41" spans="1:25" x14ac:dyDescent="0.2">
      <c r="A41" s="6" t="s">
        <v>340</v>
      </c>
      <c r="B41" s="5" t="s">
        <v>42</v>
      </c>
      <c r="C41" s="90"/>
      <c r="D41" s="76">
        <f>投入係数表!Z41</f>
        <v>1.1420740063956144E-4</v>
      </c>
      <c r="E41" s="77">
        <f>$C$28*D41</f>
        <v>1.1420740063956145E-2</v>
      </c>
      <c r="F41" s="76">
        <f>分析係数表!C44</f>
        <v>0.27638971906754328</v>
      </c>
      <c r="G41" s="77">
        <f>E41*F41</f>
        <v>3.1565751378202752E-3</v>
      </c>
      <c r="H41" s="77">
        <v>4.2448508584939605E-3</v>
      </c>
      <c r="I41" s="77">
        <f>C41+H41</f>
        <v>4.2448508584939605E-3</v>
      </c>
      <c r="J41" s="76">
        <f>分析係数表!G44</f>
        <v>0.27192982456140352</v>
      </c>
      <c r="K41" s="78">
        <f>I41*J41</f>
        <v>1.1543015492395858E-3</v>
      </c>
      <c r="L41" s="79"/>
      <c r="M41" s="80"/>
      <c r="N41" s="81">
        <f>分析係数表!H44</f>
        <v>9.8074051186981828E-2</v>
      </c>
      <c r="O41" s="82">
        <f t="shared" si="4"/>
        <v>0.65183129688775721</v>
      </c>
      <c r="P41" s="76">
        <f>分析係数表!C44</f>
        <v>0.27638971906754328</v>
      </c>
      <c r="Q41" s="82">
        <f>O41*P41</f>
        <v>0.18015946902623961</v>
      </c>
      <c r="R41" s="83">
        <v>0.18213658053942325</v>
      </c>
      <c r="S41" s="84">
        <f>I41+R41</f>
        <v>0.18638143139791721</v>
      </c>
      <c r="T41" s="85">
        <f>分析係数表!F44</f>
        <v>0.48268106162843005</v>
      </c>
      <c r="U41" s="86">
        <f>S41*T41</f>
        <v>8.996278717497308E-2</v>
      </c>
      <c r="V41" s="87">
        <f>分析係数表!D44</f>
        <v>0.23571749887539362</v>
      </c>
      <c r="W41" s="167">
        <f>ROUND(S41*V41,0)</f>
        <v>0</v>
      </c>
      <c r="X41" s="76">
        <f>分析係数表!E44</f>
        <v>0.16711650922177237</v>
      </c>
      <c r="Y41" s="166">
        <f>ROUND(S41*X41,0)</f>
        <v>0</v>
      </c>
    </row>
    <row r="42" spans="1:25" x14ac:dyDescent="0.2">
      <c r="A42" s="6" t="s">
        <v>341</v>
      </c>
      <c r="B42" s="5" t="s">
        <v>278</v>
      </c>
      <c r="C42" s="90"/>
      <c r="D42" s="76">
        <f>投入係数表!Z42</f>
        <v>0</v>
      </c>
      <c r="E42" s="77">
        <f>$C$28*D42</f>
        <v>0</v>
      </c>
      <c r="F42" s="76">
        <f>分析係数表!C45</f>
        <v>1</v>
      </c>
      <c r="G42" s="77">
        <f>E42*F42</f>
        <v>0</v>
      </c>
      <c r="H42" s="77">
        <v>5.2226573048928292E-3</v>
      </c>
      <c r="I42" s="77">
        <f>C42+H42</f>
        <v>5.2226573048928292E-3</v>
      </c>
      <c r="J42" s="76">
        <f>分析係数表!G45</f>
        <v>0</v>
      </c>
      <c r="K42" s="78">
        <f>I42*J42</f>
        <v>0</v>
      </c>
      <c r="L42" s="79"/>
      <c r="M42" s="80"/>
      <c r="N42" s="81">
        <f>分析係数表!H45</f>
        <v>0</v>
      </c>
      <c r="O42" s="82">
        <f t="shared" si="4"/>
        <v>0</v>
      </c>
      <c r="P42" s="76">
        <f>分析係数表!C45</f>
        <v>1</v>
      </c>
      <c r="Q42" s="82">
        <f>O42*P42</f>
        <v>0</v>
      </c>
      <c r="R42" s="83">
        <v>1.1876578431806385E-3</v>
      </c>
      <c r="S42" s="84">
        <f>I42+R42</f>
        <v>6.4103151480734682E-3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投入係数表!Z43</f>
        <v>3.1978072179077205E-3</v>
      </c>
      <c r="E43" s="77">
        <f>$C$28*D43</f>
        <v>0.31978072179077205</v>
      </c>
      <c r="F43" s="76">
        <f>分析係数表!C46</f>
        <v>5.367793240556662E-2</v>
      </c>
      <c r="G43" s="77">
        <f>E43*F43</f>
        <v>1.7165167968888367E-2</v>
      </c>
      <c r="H43" s="77">
        <v>2.3755812359396299E-2</v>
      </c>
      <c r="I43" s="77">
        <f>C43+H43</f>
        <v>2.3755812359396299E-2</v>
      </c>
      <c r="J43" s="76">
        <f>分析係数表!G46</f>
        <v>9.2592592592592587E-3</v>
      </c>
      <c r="K43" s="78">
        <f>I43*J43</f>
        <v>2.1996122554996571E-4</v>
      </c>
      <c r="L43" s="79"/>
      <c r="M43" s="80"/>
      <c r="N43" s="81">
        <f>分析係数表!H46</f>
        <v>2.0456769143622225E-2</v>
      </c>
      <c r="O43" s="82">
        <f t="shared" si="4"/>
        <v>0.13596218571208271</v>
      </c>
      <c r="P43" s="76">
        <f>分析係数表!C46</f>
        <v>5.367793240556662E-2</v>
      </c>
      <c r="Q43" s="82">
        <f>O43*P43</f>
        <v>7.2981690143662714E-3</v>
      </c>
      <c r="R43" s="83">
        <v>7.9533440890047161E-3</v>
      </c>
      <c r="S43" s="84">
        <f>I43+R43</f>
        <v>3.1709156448401013E-2</v>
      </c>
      <c r="T43" s="85">
        <f>分析係数表!F46</f>
        <v>0.30555555555555558</v>
      </c>
      <c r="U43" s="86">
        <f>S43*T43</f>
        <v>9.6889089147891988E-3</v>
      </c>
      <c r="V43" s="87">
        <f>分析係数表!D46</f>
        <v>2.7777777777777776E-2</v>
      </c>
      <c r="W43" s="167">
        <f>ROUND(S43*V43,0)</f>
        <v>0</v>
      </c>
      <c r="X43" s="76">
        <f>分析係数表!E46</f>
        <v>8.3333333333333329E-2</v>
      </c>
      <c r="Y43" s="166">
        <f>ROUND(S43*X43,0)</f>
        <v>0</v>
      </c>
    </row>
    <row r="44" spans="1:25" x14ac:dyDescent="0.2">
      <c r="A44" s="192">
        <v>40</v>
      </c>
      <c r="B44" s="14" t="s">
        <v>150</v>
      </c>
      <c r="C44" s="197">
        <f>SUM(C5:C43)</f>
        <v>100</v>
      </c>
      <c r="D44" s="92">
        <f>投入係数表!Z44</f>
        <v>0.6465280950205573</v>
      </c>
      <c r="E44" s="91">
        <f>SUM(E5:E43)</f>
        <v>64.65280950205576</v>
      </c>
      <c r="F44" s="92">
        <f>分析係数表!C47</f>
        <v>0.43100924499229587</v>
      </c>
      <c r="G44" s="91">
        <f>SUM(G5:G43)</f>
        <v>15.321073584803431</v>
      </c>
      <c r="H44" s="91">
        <f>SUM(H5:H43)</f>
        <v>17.519826014655944</v>
      </c>
      <c r="I44" s="91">
        <f>SUM(I5:I43)</f>
        <v>117.51982601465596</v>
      </c>
      <c r="J44" s="92">
        <f>分析係数表!G47</f>
        <v>0.27411589384994556</v>
      </c>
      <c r="K44" s="93">
        <f>SUM(K5:K43)</f>
        <v>10.600187631043706</v>
      </c>
      <c r="L44" s="94">
        <f>最終需要_まとめ!$L$33</f>
        <v>0.627</v>
      </c>
      <c r="M44" s="91">
        <f>K44*L44</f>
        <v>6.6463176446644034</v>
      </c>
      <c r="N44" s="95">
        <f>分析係数表!H47</f>
        <v>1</v>
      </c>
      <c r="O44" s="96">
        <f>SUM(O5:O43)</f>
        <v>6.6463176446644026</v>
      </c>
      <c r="P44" s="92">
        <f>分析係数表!C47</f>
        <v>0.43100924499229587</v>
      </c>
      <c r="Q44" s="96">
        <f>SUM(Q5:Q43)</f>
        <v>2.6731547828109243</v>
      </c>
      <c r="R44" s="91">
        <f>SUM(R7:R43)</f>
        <v>2.8768282456585448</v>
      </c>
      <c r="S44" s="97">
        <f>SUM(S5:S43)</f>
        <v>120.42161396064249</v>
      </c>
      <c r="T44" s="98">
        <f>分析係数表!F47</f>
        <v>0.60561987734280964</v>
      </c>
      <c r="U44" s="99">
        <f>SUM(U5:U43)</f>
        <v>44.244999402816724</v>
      </c>
      <c r="V44" s="100">
        <f>分析係数表!D47</f>
        <v>0.12179744368659369</v>
      </c>
      <c r="W44" s="164">
        <f>SUM(W5:W43)</f>
        <v>1</v>
      </c>
      <c r="X44" s="92">
        <f>分析係数表!E47</f>
        <v>9.5847423625838257E-2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285</v>
      </c>
      <c r="S2" s="3" t="s">
        <v>152</v>
      </c>
      <c r="U2" s="64" t="s">
        <v>209</v>
      </c>
      <c r="W2" s="3" t="s">
        <v>130</v>
      </c>
      <c r="Y2" s="3" t="s">
        <v>153</v>
      </c>
    </row>
    <row r="3" spans="1:25" ht="44" x14ac:dyDescent="0.2">
      <c r="B3" s="65"/>
      <c r="C3" s="66" t="s">
        <v>227</v>
      </c>
      <c r="D3" s="66" t="s">
        <v>315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投入係数表!AA5</f>
        <v>0</v>
      </c>
      <c r="E5" s="77">
        <f t="shared" ref="E5:E38" si="0">$C$29*D5</f>
        <v>0</v>
      </c>
      <c r="F5" s="76">
        <f>分析係数表!C8</f>
        <v>0.30496453900709219</v>
      </c>
      <c r="G5" s="77">
        <f t="shared" ref="G5:G38" si="1">E5*F5</f>
        <v>0</v>
      </c>
      <c r="H5" s="77">
        <f t="array" ref="H5:H43">MMULT(逆行列係数!C5:AO43,'25'!G5:G43)</f>
        <v>1.0770983594389149E-3</v>
      </c>
      <c r="I5" s="77">
        <f t="shared" ref="I5:I38" si="2">C5+H5</f>
        <v>1.0770983594389149E-3</v>
      </c>
      <c r="J5" s="76">
        <f>分析係数表!G8</f>
        <v>0.12049861495844875</v>
      </c>
      <c r="K5" s="78">
        <f t="shared" ref="K5:K38" si="3">I5*J5</f>
        <v>1.2978886048640664E-4</v>
      </c>
      <c r="L5" s="79" t="s">
        <v>184</v>
      </c>
      <c r="M5" s="80" t="s">
        <v>184</v>
      </c>
      <c r="N5" s="81">
        <f>分析係数表!H8</f>
        <v>1.0415057417992687E-2</v>
      </c>
      <c r="O5" s="82">
        <f t="shared" ref="O5:O43" si="4">$M$44*N5</f>
        <v>0.12033075395182559</v>
      </c>
      <c r="P5" s="76">
        <f>分析係数表!C8</f>
        <v>0.30496453900709219</v>
      </c>
      <c r="Q5" s="82">
        <f t="shared" ref="Q5:Q38" si="5">O5*P5</f>
        <v>3.6696612907294326E-2</v>
      </c>
      <c r="R5" s="83">
        <f t="array" ref="R5:R43">MMULT(逆行列係数!C5:AO43,'25'!Q5:Q43)</f>
        <v>4.1193411810061115E-2</v>
      </c>
      <c r="S5" s="84">
        <f t="shared" ref="S5:S38" si="6">I5+R5</f>
        <v>4.2270510169500029E-2</v>
      </c>
      <c r="T5" s="85">
        <f>分析係数表!F8</f>
        <v>0.45429362880886426</v>
      </c>
      <c r="U5" s="86">
        <f t="shared" ref="U5:U38" si="7">S5*T5</f>
        <v>1.920322345650417E-2</v>
      </c>
      <c r="V5" s="87">
        <f>分析係数表!D8</f>
        <v>0.67451523545706371</v>
      </c>
      <c r="W5" s="167">
        <f t="shared" ref="W5:W38" si="8">ROUND(S5*V5,0)</f>
        <v>0</v>
      </c>
      <c r="X5" s="76">
        <f>分析係数表!E8</f>
        <v>0.3476454293628809</v>
      </c>
      <c r="Y5" s="166">
        <f t="shared" ref="Y5:Y38" si="9">ROUND(S5*X5,0)</f>
        <v>0</v>
      </c>
    </row>
    <row r="6" spans="1:25" x14ac:dyDescent="0.2">
      <c r="A6" s="6" t="s">
        <v>219</v>
      </c>
      <c r="B6" s="5" t="s">
        <v>265</v>
      </c>
      <c r="C6" s="90"/>
      <c r="D6" s="76">
        <f>投入係数表!AA6</f>
        <v>0</v>
      </c>
      <c r="E6" s="77">
        <f t="shared" si="0"/>
        <v>0</v>
      </c>
      <c r="F6" s="76">
        <f>分析係数表!C9</f>
        <v>0.30769230769230771</v>
      </c>
      <c r="G6" s="77">
        <f t="shared" si="1"/>
        <v>0</v>
      </c>
      <c r="H6" s="77">
        <v>4.4289600333068157E-4</v>
      </c>
      <c r="I6" s="77">
        <f t="shared" si="2"/>
        <v>4.4289600333068157E-4</v>
      </c>
      <c r="J6" s="76">
        <f>分析係数表!G9</f>
        <v>0.27272727272727271</v>
      </c>
      <c r="K6" s="78">
        <f t="shared" si="3"/>
        <v>1.2078981909018587E-4</v>
      </c>
      <c r="L6" s="79"/>
      <c r="M6" s="80"/>
      <c r="N6" s="81">
        <f>分析係数表!H9</f>
        <v>5.5358154384880782E-4</v>
      </c>
      <c r="O6" s="82">
        <f t="shared" si="4"/>
        <v>6.3958249937311491E-3</v>
      </c>
      <c r="P6" s="76">
        <f>分析係数表!C9</f>
        <v>0.30769230769230771</v>
      </c>
      <c r="Q6" s="82">
        <f t="shared" si="5"/>
        <v>1.9679461519172769E-3</v>
      </c>
      <c r="R6" s="83">
        <v>2.1949489596980523E-3</v>
      </c>
      <c r="S6" s="84">
        <f t="shared" si="6"/>
        <v>2.6378449630287339E-3</v>
      </c>
      <c r="T6" s="85">
        <f>分析係数表!F9</f>
        <v>0.77272727272727271</v>
      </c>
      <c r="U6" s="86">
        <f t="shared" si="7"/>
        <v>2.038334744158567E-3</v>
      </c>
      <c r="V6" s="87">
        <f>分析係数表!D9</f>
        <v>0.36363636363636365</v>
      </c>
      <c r="W6" s="167">
        <f t="shared" si="8"/>
        <v>0</v>
      </c>
      <c r="X6" s="76">
        <f>分析係数表!E9</f>
        <v>0</v>
      </c>
      <c r="Y6" s="166">
        <f t="shared" si="9"/>
        <v>0</v>
      </c>
    </row>
    <row r="7" spans="1:25" x14ac:dyDescent="0.2">
      <c r="A7" s="6" t="s">
        <v>220</v>
      </c>
      <c r="B7" s="5" t="s">
        <v>266</v>
      </c>
      <c r="C7" s="90"/>
      <c r="D7" s="76">
        <f>投入係数表!AA7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1.2345429639062452E-2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投入係数表!AA8</f>
        <v>0</v>
      </c>
      <c r="E8" s="77">
        <f t="shared" si="0"/>
        <v>0</v>
      </c>
      <c r="F8" s="76">
        <f>分析係数表!C11</f>
        <v>7.2833211944645093E-4</v>
      </c>
      <c r="G8" s="77">
        <f t="shared" si="1"/>
        <v>0</v>
      </c>
      <c r="H8" s="77">
        <v>1.1201662145549022E-3</v>
      </c>
      <c r="I8" s="77">
        <f t="shared" si="2"/>
        <v>1.1201662145549022E-3</v>
      </c>
      <c r="J8" s="76">
        <f>分析係数表!G11</f>
        <v>0.75</v>
      </c>
      <c r="K8" s="78">
        <f t="shared" si="3"/>
        <v>8.4012466091617664E-4</v>
      </c>
      <c r="L8" s="79"/>
      <c r="M8" s="80"/>
      <c r="N8" s="81">
        <f>分析係数表!H11</f>
        <v>-1.2873989391832741E-5</v>
      </c>
      <c r="O8" s="82">
        <f t="shared" si="4"/>
        <v>-1.4874011613328256E-4</v>
      </c>
      <c r="P8" s="76">
        <f>分析係数表!C11</f>
        <v>7.2833211944645093E-4</v>
      </c>
      <c r="Q8" s="82">
        <f t="shared" si="5"/>
        <v>-1.0833220403006494E-7</v>
      </c>
      <c r="R8" s="83">
        <v>2.6155111230260765E-4</v>
      </c>
      <c r="S8" s="84">
        <f t="shared" si="6"/>
        <v>1.3817173268575098E-3</v>
      </c>
      <c r="T8" s="85">
        <f>分析係数表!F11</f>
        <v>1</v>
      </c>
      <c r="U8" s="86">
        <f t="shared" si="7"/>
        <v>1.3817173268575098E-3</v>
      </c>
      <c r="V8" s="87">
        <f>分析係数表!D11</f>
        <v>0</v>
      </c>
      <c r="W8" s="167">
        <f t="shared" si="8"/>
        <v>0</v>
      </c>
      <c r="X8" s="76">
        <f>分析係数表!E11</f>
        <v>0</v>
      </c>
      <c r="Y8" s="166">
        <f t="shared" si="9"/>
        <v>0</v>
      </c>
    </row>
    <row r="9" spans="1:25" x14ac:dyDescent="0.2">
      <c r="A9" s="6" t="s">
        <v>222</v>
      </c>
      <c r="B9" s="5" t="s">
        <v>190</v>
      </c>
      <c r="C9" s="90"/>
      <c r="D9" s="76">
        <f>投入係数表!AA9</f>
        <v>0</v>
      </c>
      <c r="E9" s="77">
        <f t="shared" si="0"/>
        <v>0</v>
      </c>
      <c r="F9" s="76">
        <f>分析係数表!C12</f>
        <v>4.5760430686406783E-3</v>
      </c>
      <c r="G9" s="77">
        <f t="shared" si="1"/>
        <v>0</v>
      </c>
      <c r="H9" s="77">
        <v>2.2007790163185058E-6</v>
      </c>
      <c r="I9" s="77">
        <f t="shared" si="2"/>
        <v>2.2007790163185058E-6</v>
      </c>
      <c r="J9" s="76">
        <f>分析係数表!G12</f>
        <v>0.12408759124087591</v>
      </c>
      <c r="K9" s="78">
        <f t="shared" si="3"/>
        <v>2.7308936698842773E-7</v>
      </c>
      <c r="L9" s="79"/>
      <c r="M9" s="80"/>
      <c r="N9" s="81">
        <f>分析係数表!H12</f>
        <v>8.1814202585097071E-2</v>
      </c>
      <c r="O9" s="82">
        <f t="shared" si="4"/>
        <v>0.94524343802701061</v>
      </c>
      <c r="P9" s="76">
        <f>分析係数表!C12</f>
        <v>4.5760430686406783E-3</v>
      </c>
      <c r="Q9" s="82">
        <f t="shared" si="5"/>
        <v>4.3254746827615861E-3</v>
      </c>
      <c r="R9" s="83">
        <v>4.6140370249424549E-3</v>
      </c>
      <c r="S9" s="84">
        <f t="shared" si="6"/>
        <v>4.6162378039587733E-3</v>
      </c>
      <c r="T9" s="85">
        <f>分析係数表!F12</f>
        <v>0.42153284671532848</v>
      </c>
      <c r="U9" s="86">
        <f t="shared" si="7"/>
        <v>1.9458958626176581E-3</v>
      </c>
      <c r="V9" s="87">
        <f>分析係数表!D12</f>
        <v>4.3795620437956206E-2</v>
      </c>
      <c r="W9" s="167">
        <f t="shared" si="8"/>
        <v>0</v>
      </c>
      <c r="X9" s="76">
        <f>分析係数表!E12</f>
        <v>3.2846715328467155E-2</v>
      </c>
      <c r="Y9" s="166">
        <f t="shared" si="9"/>
        <v>0</v>
      </c>
    </row>
    <row r="10" spans="1:25" x14ac:dyDescent="0.2">
      <c r="A10" s="6" t="s">
        <v>223</v>
      </c>
      <c r="B10" s="5" t="s">
        <v>28</v>
      </c>
      <c r="C10" s="90"/>
      <c r="D10" s="76">
        <f>投入係数表!AA10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0.14769893532034958</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76">
        <f>投入係数表!AA11</f>
        <v>2.9411764705882353E-3</v>
      </c>
      <c r="E11" s="77">
        <f t="shared" si="0"/>
        <v>0.29411764705882354</v>
      </c>
      <c r="F11" s="76">
        <f>分析係数表!C14</f>
        <v>3.0252100840336138E-2</v>
      </c>
      <c r="G11" s="77">
        <f t="shared" si="1"/>
        <v>8.8976767177459237E-3</v>
      </c>
      <c r="H11" s="77">
        <v>1.6254020154495293E-2</v>
      </c>
      <c r="I11" s="77">
        <f t="shared" si="2"/>
        <v>1.6254020154495293E-2</v>
      </c>
      <c r="J11" s="76">
        <f>分析係数表!G14</f>
        <v>0.20338983050847459</v>
      </c>
      <c r="K11" s="78">
        <f t="shared" si="3"/>
        <v>3.3059024043041274E-3</v>
      </c>
      <c r="L11" s="79"/>
      <c r="M11" s="80"/>
      <c r="N11" s="81">
        <f>分析係数表!H14</f>
        <v>1.0556671301302847E-3</v>
      </c>
      <c r="O11" s="82">
        <f t="shared" si="4"/>
        <v>1.2196689522929169E-2</v>
      </c>
      <c r="P11" s="76">
        <f>分析係数表!C14</f>
        <v>3.0252100840336138E-2</v>
      </c>
      <c r="Q11" s="82">
        <f t="shared" si="5"/>
        <v>3.6897548136592445E-4</v>
      </c>
      <c r="R11" s="83">
        <v>9.7209586967057587E-4</v>
      </c>
      <c r="S11" s="84">
        <f t="shared" si="6"/>
        <v>1.7226116024165867E-2</v>
      </c>
      <c r="T11" s="85">
        <f>分析係数表!F14</f>
        <v>0.40677966101694918</v>
      </c>
      <c r="U11" s="86">
        <f t="shared" si="7"/>
        <v>7.0072336369488277E-3</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投入係数表!AA12</f>
        <v>8.8235294117647058E-3</v>
      </c>
      <c r="E12" s="77">
        <f t="shared" si="0"/>
        <v>0.88235294117647056</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8.7310448170236851E-2</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投入係数表!AA13</f>
        <v>1.1764705882352941E-2</v>
      </c>
      <c r="E13" s="77">
        <f t="shared" si="0"/>
        <v>1.1764705882352942</v>
      </c>
      <c r="F13" s="76">
        <f>分析係数表!C16</f>
        <v>1.9157088122605526E-3</v>
      </c>
      <c r="G13" s="77">
        <f t="shared" si="1"/>
        <v>2.2537750732477091E-3</v>
      </c>
      <c r="H13" s="77">
        <v>3.0812298262893642E-3</v>
      </c>
      <c r="I13" s="77">
        <f t="shared" si="2"/>
        <v>3.0812298262893642E-3</v>
      </c>
      <c r="J13" s="76">
        <f>分析係数表!G16</f>
        <v>0.1111111111111111</v>
      </c>
      <c r="K13" s="78">
        <f t="shared" si="3"/>
        <v>3.4235886958770709E-4</v>
      </c>
      <c r="L13" s="79"/>
      <c r="M13" s="80"/>
      <c r="N13" s="81">
        <f>分析係数表!H16</f>
        <v>1.5294299397497296E-2</v>
      </c>
      <c r="O13" s="82">
        <f t="shared" si="4"/>
        <v>0.17670325796633968</v>
      </c>
      <c r="P13" s="76">
        <f>分析係数表!C16</f>
        <v>1.9157088122605526E-3</v>
      </c>
      <c r="Q13" s="82">
        <f t="shared" si="5"/>
        <v>3.3851198844126661E-4</v>
      </c>
      <c r="R13" s="83">
        <v>5.002307633607192E-4</v>
      </c>
      <c r="S13" s="84">
        <f t="shared" si="6"/>
        <v>3.5814605896500834E-3</v>
      </c>
      <c r="T13" s="85">
        <f>分析係数表!F16</f>
        <v>0.33333333333333331</v>
      </c>
      <c r="U13" s="86">
        <f t="shared" si="7"/>
        <v>1.1938201965500277E-3</v>
      </c>
      <c r="V13" s="87">
        <f>分析係数表!D16</f>
        <v>0</v>
      </c>
      <c r="W13" s="167">
        <f t="shared" si="8"/>
        <v>0</v>
      </c>
      <c r="X13" s="76">
        <f>分析係数表!E16</f>
        <v>0</v>
      </c>
      <c r="Y13" s="166">
        <f t="shared" si="9"/>
        <v>0</v>
      </c>
    </row>
    <row r="14" spans="1:25" x14ac:dyDescent="0.2">
      <c r="A14" s="6" t="s">
        <v>2</v>
      </c>
      <c r="B14" s="5" t="s">
        <v>364</v>
      </c>
      <c r="C14" s="90"/>
      <c r="D14" s="76">
        <f>投入係数表!AA14</f>
        <v>3.5294117647058823E-2</v>
      </c>
      <c r="E14" s="77">
        <f t="shared" si="0"/>
        <v>3.5294117647058822</v>
      </c>
      <c r="F14" s="76">
        <f>分析係数表!C17</f>
        <v>5.5194805194805241E-2</v>
      </c>
      <c r="G14" s="77">
        <f t="shared" si="1"/>
        <v>0.19480519480519495</v>
      </c>
      <c r="H14" s="77">
        <v>0.21311003879122342</v>
      </c>
      <c r="I14" s="77">
        <f t="shared" si="2"/>
        <v>0.21311003879122342</v>
      </c>
      <c r="J14" s="76">
        <f>分析係数表!G17</f>
        <v>0.21860465116279071</v>
      </c>
      <c r="K14" s="78">
        <f t="shared" si="3"/>
        <v>4.6586845689244191E-2</v>
      </c>
      <c r="L14" s="79"/>
      <c r="M14" s="80"/>
      <c r="N14" s="81">
        <f>分析係数表!H17</f>
        <v>2.7035377722848756E-3</v>
      </c>
      <c r="O14" s="82">
        <f t="shared" si="4"/>
        <v>3.1235424387989336E-2</v>
      </c>
      <c r="P14" s="76">
        <f>分析係数表!C17</f>
        <v>5.5194805194805241E-2</v>
      </c>
      <c r="Q14" s="82">
        <f t="shared" si="5"/>
        <v>1.7240331642721402E-3</v>
      </c>
      <c r="R14" s="83">
        <v>2.4651150938956837E-3</v>
      </c>
      <c r="S14" s="84">
        <f t="shared" si="6"/>
        <v>0.21557515388511911</v>
      </c>
      <c r="T14" s="85">
        <f>分析係数表!F17</f>
        <v>0.33023255813953489</v>
      </c>
      <c r="U14" s="86">
        <f t="shared" si="7"/>
        <v>7.1189934538806773E-2</v>
      </c>
      <c r="V14" s="87">
        <f>分析係数表!D17</f>
        <v>0</v>
      </c>
      <c r="W14" s="167">
        <f t="shared" si="8"/>
        <v>0</v>
      </c>
      <c r="X14" s="76">
        <f>分析係数表!E17</f>
        <v>0</v>
      </c>
      <c r="Y14" s="166">
        <f t="shared" si="9"/>
        <v>0</v>
      </c>
    </row>
    <row r="15" spans="1:25" x14ac:dyDescent="0.2">
      <c r="A15" s="6" t="s">
        <v>3</v>
      </c>
      <c r="B15" s="5" t="s">
        <v>31</v>
      </c>
      <c r="C15" s="90"/>
      <c r="D15" s="76">
        <f>投入係数表!AA15</f>
        <v>5.8823529411764705E-3</v>
      </c>
      <c r="E15" s="77">
        <f t="shared" si="0"/>
        <v>0.58823529411764708</v>
      </c>
      <c r="F15" s="76">
        <f>分析係数表!C18</f>
        <v>0.35732009925558317</v>
      </c>
      <c r="G15" s="77">
        <f t="shared" si="1"/>
        <v>0.21018829367975481</v>
      </c>
      <c r="H15" s="77">
        <v>0.30307185955313731</v>
      </c>
      <c r="I15" s="77">
        <f t="shared" si="2"/>
        <v>0.30307185955313731</v>
      </c>
      <c r="J15" s="76">
        <f>分析係数表!G18</f>
        <v>0.21543778801843319</v>
      </c>
      <c r="K15" s="78">
        <f t="shared" si="3"/>
        <v>6.5293131032761159E-2</v>
      </c>
      <c r="L15" s="79"/>
      <c r="M15" s="80"/>
      <c r="N15" s="81">
        <f>分析係数表!H18</f>
        <v>3.9909367114681499E-4</v>
      </c>
      <c r="O15" s="82">
        <f t="shared" si="4"/>
        <v>4.6109436001317596E-3</v>
      </c>
      <c r="P15" s="76">
        <f>分析係数表!C18</f>
        <v>0.35732009925558317</v>
      </c>
      <c r="Q15" s="82">
        <f t="shared" si="5"/>
        <v>1.6475828248609763E-3</v>
      </c>
      <c r="R15" s="83">
        <v>3.5343255903438303E-3</v>
      </c>
      <c r="S15" s="84">
        <f t="shared" si="6"/>
        <v>0.30660618514348115</v>
      </c>
      <c r="T15" s="85">
        <f>分析係数表!F18</f>
        <v>0.46082949308755761</v>
      </c>
      <c r="U15" s="86">
        <f t="shared" si="7"/>
        <v>0.14129317287718024</v>
      </c>
      <c r="V15" s="87">
        <f>分析係数表!D18</f>
        <v>4.0322580645161289E-2</v>
      </c>
      <c r="W15" s="167">
        <f t="shared" si="8"/>
        <v>0</v>
      </c>
      <c r="X15" s="76">
        <f>分析係数表!E18</f>
        <v>3.6866359447004608E-2</v>
      </c>
      <c r="Y15" s="166">
        <f t="shared" si="9"/>
        <v>0</v>
      </c>
    </row>
    <row r="16" spans="1:25" x14ac:dyDescent="0.2">
      <c r="A16" s="6" t="s">
        <v>4</v>
      </c>
      <c r="B16" s="5" t="s">
        <v>32</v>
      </c>
      <c r="C16" s="90"/>
      <c r="D16" s="76">
        <f>投入係数表!AA16</f>
        <v>0</v>
      </c>
      <c r="E16" s="77">
        <f t="shared" si="0"/>
        <v>0</v>
      </c>
      <c r="F16" s="76">
        <f>分析係数表!C19</f>
        <v>0.13532513181019334</v>
      </c>
      <c r="G16" s="77">
        <f t="shared" si="1"/>
        <v>0</v>
      </c>
      <c r="H16" s="77">
        <v>1.5974070884744111E-2</v>
      </c>
      <c r="I16" s="77">
        <f t="shared" si="2"/>
        <v>1.5974070884744111E-2</v>
      </c>
      <c r="J16" s="76">
        <f>分析係数表!G19</f>
        <v>5.8997050147492625E-2</v>
      </c>
      <c r="K16" s="78">
        <f t="shared" si="3"/>
        <v>9.4242306104685026E-4</v>
      </c>
      <c r="L16" s="79"/>
      <c r="M16" s="80"/>
      <c r="N16" s="81">
        <f>分析係数表!H19</f>
        <v>-1.0299191513466193E-4</v>
      </c>
      <c r="O16" s="82">
        <f t="shared" si="4"/>
        <v>-1.1899209290662605E-3</v>
      </c>
      <c r="P16" s="76">
        <f>分析係数表!C19</f>
        <v>0.13532513181019334</v>
      </c>
      <c r="Q16" s="82">
        <f t="shared" si="5"/>
        <v>-1.6102620656959941E-4</v>
      </c>
      <c r="R16" s="83">
        <v>2.4596937746943956E-4</v>
      </c>
      <c r="S16" s="84">
        <f t="shared" si="6"/>
        <v>1.6220040262213551E-2</v>
      </c>
      <c r="T16" s="85">
        <f>分析係数表!F19</f>
        <v>0.24483775811209441</v>
      </c>
      <c r="U16" s="86">
        <f t="shared" si="7"/>
        <v>3.9712782942882734E-3</v>
      </c>
      <c r="V16" s="87">
        <f>分析係数表!D19</f>
        <v>3.8348082595870206E-2</v>
      </c>
      <c r="W16" s="167">
        <f t="shared" si="8"/>
        <v>0</v>
      </c>
      <c r="X16" s="76">
        <f>分析係数表!E19</f>
        <v>3.2448377581120944E-2</v>
      </c>
      <c r="Y16" s="166">
        <f t="shared" si="9"/>
        <v>0</v>
      </c>
    </row>
    <row r="17" spans="1:25" x14ac:dyDescent="0.2">
      <c r="A17" s="6" t="s">
        <v>5</v>
      </c>
      <c r="B17" s="5" t="s">
        <v>33</v>
      </c>
      <c r="C17" s="90"/>
      <c r="D17" s="76">
        <f>投入係数表!AA17</f>
        <v>0</v>
      </c>
      <c r="E17" s="77">
        <f t="shared" si="0"/>
        <v>0</v>
      </c>
      <c r="F17" s="76">
        <f>分析係数表!C20</f>
        <v>1.7543859649122862E-2</v>
      </c>
      <c r="G17" s="77">
        <f t="shared" si="1"/>
        <v>0</v>
      </c>
      <c r="H17" s="77">
        <v>8.2495479570236124E-4</v>
      </c>
      <c r="I17" s="77">
        <f t="shared" si="2"/>
        <v>8.2495479570236124E-4</v>
      </c>
      <c r="J17" s="76">
        <f>分析係数表!G20</f>
        <v>9.5238095238095233E-2</v>
      </c>
      <c r="K17" s="78">
        <f t="shared" si="3"/>
        <v>7.8567123400224875E-5</v>
      </c>
      <c r="L17" s="79"/>
      <c r="M17" s="80"/>
      <c r="N17" s="81">
        <f>分析係数表!H20</f>
        <v>5.0208558628147691E-4</v>
      </c>
      <c r="O17" s="82">
        <f t="shared" si="4"/>
        <v>5.8008645291980198E-3</v>
      </c>
      <c r="P17" s="76">
        <f>分析係数表!C20</f>
        <v>1.7543859649122862E-2</v>
      </c>
      <c r="Q17" s="82">
        <f t="shared" si="5"/>
        <v>1.0176955314382523E-4</v>
      </c>
      <c r="R17" s="83">
        <v>1.6412652047472854E-4</v>
      </c>
      <c r="S17" s="84">
        <f t="shared" si="6"/>
        <v>9.8908131617708988E-4</v>
      </c>
      <c r="T17" s="85">
        <f>分析係数表!F20</f>
        <v>0.21428571428571427</v>
      </c>
      <c r="U17" s="86">
        <f t="shared" si="7"/>
        <v>2.1194599632366211E-4</v>
      </c>
      <c r="V17" s="87">
        <f>分析係数表!D20</f>
        <v>0</v>
      </c>
      <c r="W17" s="167">
        <f t="shared" si="8"/>
        <v>0</v>
      </c>
      <c r="X17" s="76">
        <f>分析係数表!E20</f>
        <v>0</v>
      </c>
      <c r="Y17" s="166">
        <f t="shared" si="9"/>
        <v>0</v>
      </c>
    </row>
    <row r="18" spans="1:25" x14ac:dyDescent="0.2">
      <c r="A18" s="6" t="s">
        <v>6</v>
      </c>
      <c r="B18" s="5" t="s">
        <v>34</v>
      </c>
      <c r="C18" s="90"/>
      <c r="D18" s="76">
        <f>投入係数表!AA18</f>
        <v>0</v>
      </c>
      <c r="E18" s="77">
        <f t="shared" si="0"/>
        <v>0</v>
      </c>
      <c r="F18" s="76">
        <f>分析係数表!C21</f>
        <v>0.22938530734632678</v>
      </c>
      <c r="G18" s="77">
        <f t="shared" si="1"/>
        <v>0</v>
      </c>
      <c r="H18" s="77">
        <v>8.5867866323207476E-2</v>
      </c>
      <c r="I18" s="77">
        <f t="shared" si="2"/>
        <v>8.5867866323207476E-2</v>
      </c>
      <c r="J18" s="76">
        <f>分析係数表!G21</f>
        <v>0.28442844284428442</v>
      </c>
      <c r="K18" s="78">
        <f t="shared" si="3"/>
        <v>2.4423263508671071E-2</v>
      </c>
      <c r="L18" s="79"/>
      <c r="M18" s="80"/>
      <c r="N18" s="81">
        <f>分析係数表!H21</f>
        <v>8.3680931046912815E-4</v>
      </c>
      <c r="O18" s="82">
        <f t="shared" si="4"/>
        <v>9.6681075486633652E-3</v>
      </c>
      <c r="P18" s="76">
        <f>分析係数表!C21</f>
        <v>0.22938530734632678</v>
      </c>
      <c r="Q18" s="82">
        <f t="shared" si="5"/>
        <v>2.2177218215074881E-3</v>
      </c>
      <c r="R18" s="83">
        <v>4.4490096534920325E-3</v>
      </c>
      <c r="S18" s="84">
        <f t="shared" si="6"/>
        <v>9.0316875976699504E-2</v>
      </c>
      <c r="T18" s="85">
        <f>分析係数表!F21</f>
        <v>0.42664266426642666</v>
      </c>
      <c r="U18" s="86">
        <f t="shared" si="7"/>
        <v>3.8533032594919504E-2</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投入係数表!AA19</f>
        <v>1.1764705882352941E-2</v>
      </c>
      <c r="E19" s="77">
        <f t="shared" si="0"/>
        <v>1.1764705882352942</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4.4622034839984765E-4</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76">
        <f>投入係数表!AA20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2.9748023226656512E-4</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投入係数表!AA21</f>
        <v>0</v>
      </c>
      <c r="E21" s="77">
        <f t="shared" si="0"/>
        <v>0</v>
      </c>
      <c r="F21" s="76">
        <f>分析係数表!C24</f>
        <v>1.7094017094017144E-2</v>
      </c>
      <c r="G21" s="77">
        <f t="shared" si="1"/>
        <v>0</v>
      </c>
      <c r="H21" s="77">
        <v>2.8374624067043988E-4</v>
      </c>
      <c r="I21" s="77">
        <f t="shared" si="2"/>
        <v>2.8374624067043988E-4</v>
      </c>
      <c r="J21" s="76">
        <f>分析係数表!G24</f>
        <v>0.27777777777777779</v>
      </c>
      <c r="K21" s="78">
        <f t="shared" si="3"/>
        <v>7.8818400186233303E-5</v>
      </c>
      <c r="L21" s="79"/>
      <c r="M21" s="80"/>
      <c r="N21" s="81">
        <f>分析係数表!H24</f>
        <v>2.9610175601215306E-4</v>
      </c>
      <c r="O21" s="82">
        <f t="shared" si="4"/>
        <v>3.4210226710654989E-3</v>
      </c>
      <c r="P21" s="76">
        <f>分析係数表!C24</f>
        <v>1.7094017094017144E-2</v>
      </c>
      <c r="Q21" s="82">
        <f t="shared" si="5"/>
        <v>5.8479020018213826E-5</v>
      </c>
      <c r="R21" s="83">
        <v>1.8591712601835408E-4</v>
      </c>
      <c r="S21" s="84">
        <f t="shared" si="6"/>
        <v>4.6966336668879396E-4</v>
      </c>
      <c r="T21" s="85">
        <f>分析係数表!F24</f>
        <v>0.5</v>
      </c>
      <c r="U21" s="86">
        <f t="shared" si="7"/>
        <v>2.3483168334439698E-4</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投入係数表!AA22</f>
        <v>0</v>
      </c>
      <c r="E22" s="77">
        <f t="shared" si="0"/>
        <v>0</v>
      </c>
      <c r="F22" s="76">
        <f>分析係数表!C25</f>
        <v>0.19368131868131866</v>
      </c>
      <c r="G22" s="77">
        <f t="shared" si="1"/>
        <v>0</v>
      </c>
      <c r="H22" s="77">
        <v>1.021749775802756E-2</v>
      </c>
      <c r="I22" s="77">
        <f t="shared" si="2"/>
        <v>1.021749775802756E-2</v>
      </c>
      <c r="J22" s="76">
        <f>分析係数表!G25</f>
        <v>0.19689406544647808</v>
      </c>
      <c r="K22" s="78">
        <f t="shared" si="3"/>
        <v>2.0117646722683214E-3</v>
      </c>
      <c r="L22" s="79"/>
      <c r="M22" s="80"/>
      <c r="N22" s="81">
        <f>分析係数表!H25</f>
        <v>4.6346361810597868E-4</v>
      </c>
      <c r="O22" s="82">
        <f t="shared" si="4"/>
        <v>5.354644180798172E-3</v>
      </c>
      <c r="P22" s="76">
        <f>分析係数表!C25</f>
        <v>0.19368131868131866</v>
      </c>
      <c r="Q22" s="82">
        <f t="shared" si="5"/>
        <v>1.0370945460062393E-3</v>
      </c>
      <c r="R22" s="83">
        <v>3.0728914441277675E-3</v>
      </c>
      <c r="S22" s="84">
        <f t="shared" si="6"/>
        <v>1.3290389202155327E-2</v>
      </c>
      <c r="T22" s="85">
        <f>分析係数表!F25</f>
        <v>0.35108153078202997</v>
      </c>
      <c r="U22" s="86">
        <f t="shared" si="7"/>
        <v>4.6660101857816539E-3</v>
      </c>
      <c r="V22" s="87">
        <f>分析係数表!D25</f>
        <v>0.17692734331669441</v>
      </c>
      <c r="W22" s="167">
        <f t="shared" si="8"/>
        <v>0</v>
      </c>
      <c r="X22" s="76">
        <f>分析係数表!E25</f>
        <v>0.17249029395452026</v>
      </c>
      <c r="Y22" s="166">
        <f t="shared" si="9"/>
        <v>0</v>
      </c>
    </row>
    <row r="23" spans="1:25" x14ac:dyDescent="0.2">
      <c r="A23" s="6" t="s">
        <v>11</v>
      </c>
      <c r="B23" s="5" t="s">
        <v>35</v>
      </c>
      <c r="C23" s="90"/>
      <c r="D23" s="76">
        <f>投入係数表!AA23</f>
        <v>0</v>
      </c>
      <c r="E23" s="77">
        <f t="shared" si="0"/>
        <v>0</v>
      </c>
      <c r="F23" s="76">
        <f>分析係数表!C26</f>
        <v>8.4388185654008518E-3</v>
      </c>
      <c r="G23" s="77">
        <f t="shared" si="1"/>
        <v>0</v>
      </c>
      <c r="H23" s="77">
        <v>4.7140708443834496E-4</v>
      </c>
      <c r="I23" s="77">
        <f t="shared" si="2"/>
        <v>4.7140708443834496E-4</v>
      </c>
      <c r="J23" s="76">
        <f>分析係数表!G26</f>
        <v>0.2073170731707317</v>
      </c>
      <c r="K23" s="78">
        <f t="shared" si="3"/>
        <v>9.7730737017705656E-5</v>
      </c>
      <c r="L23" s="79"/>
      <c r="M23" s="80"/>
      <c r="N23" s="81">
        <f>分析係数表!H26</f>
        <v>9.7456099696173852E-3</v>
      </c>
      <c r="O23" s="82">
        <f t="shared" si="4"/>
        <v>0.1125962679128949</v>
      </c>
      <c r="P23" s="76">
        <f>分析係数表!C26</f>
        <v>8.4388185654008518E-3</v>
      </c>
      <c r="Q23" s="82">
        <f t="shared" si="5"/>
        <v>9.5017947605818571E-4</v>
      </c>
      <c r="R23" s="83">
        <v>9.7079485016938799E-4</v>
      </c>
      <c r="S23" s="84">
        <f t="shared" si="6"/>
        <v>1.4422019346077329E-3</v>
      </c>
      <c r="T23" s="85">
        <f>分析係数表!F26</f>
        <v>0.34146341463414637</v>
      </c>
      <c r="U23" s="86">
        <f t="shared" si="7"/>
        <v>4.9245919718312833E-4</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投入係数表!AA24</f>
        <v>0</v>
      </c>
      <c r="E24" s="77">
        <f t="shared" si="0"/>
        <v>0</v>
      </c>
      <c r="F24" s="76">
        <f>分析係数表!C27</f>
        <v>0.17323420074349438</v>
      </c>
      <c r="G24" s="77">
        <f t="shared" si="1"/>
        <v>0</v>
      </c>
      <c r="H24" s="77">
        <v>2.3495984467412521E-3</v>
      </c>
      <c r="I24" s="77">
        <f t="shared" si="2"/>
        <v>2.3495984467412521E-3</v>
      </c>
      <c r="J24" s="76">
        <f>分析係数表!G27</f>
        <v>0.16805324459234608</v>
      </c>
      <c r="K24" s="78">
        <f t="shared" si="3"/>
        <v>3.9485764246400407E-4</v>
      </c>
      <c r="L24" s="79"/>
      <c r="M24" s="80"/>
      <c r="N24" s="81">
        <f>分析係数表!H27</f>
        <v>9.7971059271847166E-3</v>
      </c>
      <c r="O24" s="82">
        <f t="shared" si="4"/>
        <v>0.11319122837742804</v>
      </c>
      <c r="P24" s="76">
        <f>分析係数表!C27</f>
        <v>0.17323420074349438</v>
      </c>
      <c r="Q24" s="82">
        <f t="shared" si="5"/>
        <v>1.9608591979138088E-2</v>
      </c>
      <c r="R24" s="83">
        <v>1.9802725942328344E-2</v>
      </c>
      <c r="S24" s="84">
        <f t="shared" si="6"/>
        <v>2.2152324389069597E-2</v>
      </c>
      <c r="T24" s="85">
        <f>分析係数表!F27</f>
        <v>0.31780366056572379</v>
      </c>
      <c r="U24" s="86">
        <f t="shared" si="7"/>
        <v>7.0400897808856784E-3</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投入係数表!AA25</f>
        <v>0</v>
      </c>
      <c r="E25" s="77">
        <f t="shared" si="0"/>
        <v>0</v>
      </c>
      <c r="F25" s="76">
        <f>分析係数表!C28</f>
        <v>2.7870216306156381E-2</v>
      </c>
      <c r="G25" s="77">
        <f t="shared" si="1"/>
        <v>0</v>
      </c>
      <c r="H25" s="77">
        <v>2.9464160453475156E-3</v>
      </c>
      <c r="I25" s="77">
        <f t="shared" si="2"/>
        <v>2.9464160453475156E-3</v>
      </c>
      <c r="J25" s="76">
        <f>分析係数表!G28</f>
        <v>0.12625250501002003</v>
      </c>
      <c r="K25" s="78">
        <f t="shared" si="3"/>
        <v>3.7199240652684059E-4</v>
      </c>
      <c r="L25" s="79"/>
      <c r="M25" s="80"/>
      <c r="N25" s="81">
        <f>分析係数表!H28</f>
        <v>1.9722951748287761E-2</v>
      </c>
      <c r="O25" s="82">
        <f t="shared" si="4"/>
        <v>0.22786985791618888</v>
      </c>
      <c r="P25" s="76">
        <f>分析係数表!C28</f>
        <v>2.7870216306156381E-2</v>
      </c>
      <c r="Q25" s="82">
        <f t="shared" si="5"/>
        <v>6.350782229777305E-3</v>
      </c>
      <c r="R25" s="83">
        <v>6.5514740489673691E-3</v>
      </c>
      <c r="S25" s="84">
        <f t="shared" si="6"/>
        <v>9.4978900943148842E-3</v>
      </c>
      <c r="T25" s="85">
        <f>分析係数表!F28</f>
        <v>0.21442885771543085</v>
      </c>
      <c r="U25" s="86">
        <f t="shared" si="7"/>
        <v>2.0366217236306465E-3</v>
      </c>
      <c r="V25" s="87">
        <f>分析係数表!D28</f>
        <v>6.0120240480961923E-3</v>
      </c>
      <c r="W25" s="167">
        <f t="shared" si="8"/>
        <v>0</v>
      </c>
      <c r="X25" s="76">
        <f>分析係数表!E28</f>
        <v>0</v>
      </c>
      <c r="Y25" s="166">
        <f t="shared" si="9"/>
        <v>0</v>
      </c>
    </row>
    <row r="26" spans="1:25" x14ac:dyDescent="0.2">
      <c r="A26" s="6" t="s">
        <v>14</v>
      </c>
      <c r="B26" s="5" t="s">
        <v>50</v>
      </c>
      <c r="C26" s="90"/>
      <c r="D26" s="76">
        <f>投入係数表!AA26</f>
        <v>2.9411764705882353E-3</v>
      </c>
      <c r="E26" s="77">
        <f t="shared" si="0"/>
        <v>0.29411764705882354</v>
      </c>
      <c r="F26" s="76">
        <f>分析係数表!C29</f>
        <v>7.0910556003223157E-2</v>
      </c>
      <c r="G26" s="77">
        <f t="shared" si="1"/>
        <v>2.0856045883300929E-2</v>
      </c>
      <c r="H26" s="77">
        <v>2.7842642667621875E-2</v>
      </c>
      <c r="I26" s="77">
        <f t="shared" si="2"/>
        <v>2.7842642667621875E-2</v>
      </c>
      <c r="J26" s="76">
        <f>分析係数表!G29</f>
        <v>0.26315789473684209</v>
      </c>
      <c r="K26" s="78">
        <f t="shared" si="3"/>
        <v>7.3270112283215453E-3</v>
      </c>
      <c r="L26" s="79"/>
      <c r="M26" s="80"/>
      <c r="N26" s="81">
        <f>分析係数表!H29</f>
        <v>9.1405324682012467E-3</v>
      </c>
      <c r="O26" s="82">
        <f t="shared" si="4"/>
        <v>0.10560548245463063</v>
      </c>
      <c r="P26" s="76">
        <f>分析係数表!C29</f>
        <v>7.0910556003223157E-2</v>
      </c>
      <c r="Q26" s="82">
        <f t="shared" si="5"/>
        <v>7.4885434778464858E-3</v>
      </c>
      <c r="R26" s="83">
        <v>9.2891193699338737E-3</v>
      </c>
      <c r="S26" s="84">
        <f t="shared" si="6"/>
        <v>3.7131762037555749E-2</v>
      </c>
      <c r="T26" s="85">
        <f>分析係数表!F29</f>
        <v>0.38157894736842107</v>
      </c>
      <c r="U26" s="86">
        <f t="shared" si="7"/>
        <v>1.416869867222522E-2</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投入係数表!AA27</f>
        <v>3.2352941176470591E-2</v>
      </c>
      <c r="E27" s="77">
        <f t="shared" si="0"/>
        <v>3.2352941176470593</v>
      </c>
      <c r="F27" s="76">
        <f>分析係数表!C30</f>
        <v>1</v>
      </c>
      <c r="G27" s="77">
        <f t="shared" si="1"/>
        <v>3.2352941176470593</v>
      </c>
      <c r="H27" s="77">
        <v>3.4664134201430747</v>
      </c>
      <c r="I27" s="77">
        <f t="shared" si="2"/>
        <v>3.4664134201430747</v>
      </c>
      <c r="J27" s="76">
        <f>分析係数表!G30</f>
        <v>0.34535617673579799</v>
      </c>
      <c r="K27" s="78">
        <f t="shared" si="3"/>
        <v>1.1971472857662737</v>
      </c>
      <c r="L27" s="79"/>
      <c r="M27" s="80"/>
      <c r="N27" s="81">
        <f>分析係数表!H30</f>
        <v>0</v>
      </c>
      <c r="O27" s="82">
        <f t="shared" si="4"/>
        <v>0</v>
      </c>
      <c r="P27" s="76">
        <f>分析係数表!C30</f>
        <v>1</v>
      </c>
      <c r="Q27" s="82">
        <f t="shared" si="5"/>
        <v>0</v>
      </c>
      <c r="R27" s="83">
        <v>4.0474080192618986E-2</v>
      </c>
      <c r="S27" s="84">
        <f t="shared" si="6"/>
        <v>3.5068875003356936</v>
      </c>
      <c r="T27" s="85">
        <f>分析係数表!F30</f>
        <v>0.44183949504057712</v>
      </c>
      <c r="U27" s="86">
        <f t="shared" si="7"/>
        <v>1.5494814023124346</v>
      </c>
      <c r="V27" s="87">
        <f>分析係数表!D30</f>
        <v>0.16290952810339646</v>
      </c>
      <c r="W27" s="167">
        <f t="shared" si="8"/>
        <v>1</v>
      </c>
      <c r="X27" s="76">
        <f>分析係数表!E30</f>
        <v>9.6483318304779075E-2</v>
      </c>
      <c r="Y27" s="166">
        <f t="shared" si="9"/>
        <v>0</v>
      </c>
    </row>
    <row r="28" spans="1:25" x14ac:dyDescent="0.2">
      <c r="A28" s="6" t="s">
        <v>16</v>
      </c>
      <c r="B28" s="5" t="s">
        <v>192</v>
      </c>
      <c r="C28" s="90"/>
      <c r="D28" s="76">
        <f>投入係数表!AA28</f>
        <v>4.4117647058823532E-2</v>
      </c>
      <c r="E28" s="77">
        <f t="shared" si="0"/>
        <v>4.4117647058823533</v>
      </c>
      <c r="F28" s="76">
        <f>分析係数表!C31</f>
        <v>0.94798822374877334</v>
      </c>
      <c r="G28" s="77">
        <f t="shared" si="1"/>
        <v>4.1823009871269416</v>
      </c>
      <c r="H28" s="77">
        <v>4.9589687718921445</v>
      </c>
      <c r="I28" s="77">
        <f t="shared" si="2"/>
        <v>4.9589687718921445</v>
      </c>
      <c r="J28" s="76">
        <f>分析係数表!G31</f>
        <v>7.0922795797167662E-2</v>
      </c>
      <c r="K28" s="78">
        <f t="shared" si="3"/>
        <v>0.35170392957343788</v>
      </c>
      <c r="L28" s="79"/>
      <c r="M28" s="80"/>
      <c r="N28" s="81">
        <f>分析係数表!H31</f>
        <v>9.4804057881456308E-2</v>
      </c>
      <c r="O28" s="82">
        <f t="shared" si="4"/>
        <v>1.0953222152054927</v>
      </c>
      <c r="P28" s="76">
        <f>分析係数表!C31</f>
        <v>0.94798822374877334</v>
      </c>
      <c r="Q28" s="82">
        <f t="shared" si="5"/>
        <v>1.0383525612252267</v>
      </c>
      <c r="R28" s="83">
        <v>1.1915081785198616</v>
      </c>
      <c r="S28" s="84">
        <f t="shared" si="6"/>
        <v>6.1504769504120063</v>
      </c>
      <c r="T28" s="85">
        <f>分析係数表!F31</f>
        <v>0.34490634993147556</v>
      </c>
      <c r="U28" s="86">
        <f t="shared" si="7"/>
        <v>2.1213385553042783</v>
      </c>
      <c r="V28" s="87">
        <f>分析係数表!D31</f>
        <v>1.4846962083142987E-3</v>
      </c>
      <c r="W28" s="167">
        <f t="shared" si="8"/>
        <v>0</v>
      </c>
      <c r="X28" s="76">
        <f>分析係数表!E31</f>
        <v>1.2562814070351759E-3</v>
      </c>
      <c r="Y28" s="166">
        <f t="shared" si="9"/>
        <v>0</v>
      </c>
    </row>
    <row r="29" spans="1:25" x14ac:dyDescent="0.2">
      <c r="A29" s="6" t="s">
        <v>17</v>
      </c>
      <c r="B29" s="5" t="s">
        <v>272</v>
      </c>
      <c r="C29" s="75">
        <f>最終需要_まとめ!C30</f>
        <v>100</v>
      </c>
      <c r="D29" s="76">
        <f>投入係数表!AA29</f>
        <v>9.4117647058823528E-2</v>
      </c>
      <c r="E29" s="77">
        <f t="shared" si="0"/>
        <v>9.4117647058823533</v>
      </c>
      <c r="F29" s="76">
        <f>分析係数表!C32</f>
        <v>0.48216833095577749</v>
      </c>
      <c r="G29" s="77">
        <f t="shared" si="1"/>
        <v>4.5380548795837887</v>
      </c>
      <c r="H29" s="77">
        <v>4.759742181825021</v>
      </c>
      <c r="I29" s="77">
        <f t="shared" si="2"/>
        <v>104.75974218182502</v>
      </c>
      <c r="J29" s="76">
        <f>分析係数表!G32</f>
        <v>0.14117647058823529</v>
      </c>
      <c r="K29" s="78">
        <f t="shared" si="3"/>
        <v>14.789610660963532</v>
      </c>
      <c r="L29" s="79"/>
      <c r="M29" s="80"/>
      <c r="N29" s="81">
        <f>分析係数表!H32</f>
        <v>5.9349091096348935E-3</v>
      </c>
      <c r="O29" s="82">
        <f t="shared" si="4"/>
        <v>6.8569193537443257E-2</v>
      </c>
      <c r="P29" s="76">
        <f>分析係数表!C32</f>
        <v>0.48216833095577749</v>
      </c>
      <c r="Q29" s="82">
        <f t="shared" si="5"/>
        <v>3.3061893602932699E-2</v>
      </c>
      <c r="R29" s="83">
        <v>3.9664021489782583E-2</v>
      </c>
      <c r="S29" s="84">
        <f t="shared" si="6"/>
        <v>104.7994062033148</v>
      </c>
      <c r="T29" s="85">
        <f>分析係数表!F32</f>
        <v>0.4823529411764706</v>
      </c>
      <c r="U29" s="86">
        <f t="shared" si="7"/>
        <v>50.550301815716551</v>
      </c>
      <c r="V29" s="87">
        <f>分析係数表!D32</f>
        <v>1.4705882352941176E-2</v>
      </c>
      <c r="W29" s="167">
        <f t="shared" si="8"/>
        <v>2</v>
      </c>
      <c r="X29" s="76">
        <f>分析係数表!E32</f>
        <v>2.3529411764705882E-2</v>
      </c>
      <c r="Y29" s="166">
        <f t="shared" si="9"/>
        <v>2</v>
      </c>
    </row>
    <row r="30" spans="1:25" x14ac:dyDescent="0.2">
      <c r="A30" s="6" t="s">
        <v>18</v>
      </c>
      <c r="B30" s="5" t="s">
        <v>273</v>
      </c>
      <c r="C30" s="90"/>
      <c r="D30" s="76">
        <f>投入係数表!AA30</f>
        <v>2.9411764705882353E-3</v>
      </c>
      <c r="E30" s="77">
        <f t="shared" si="0"/>
        <v>0.29411764705882354</v>
      </c>
      <c r="F30" s="76">
        <f>分析係数表!C33</f>
        <v>1</v>
      </c>
      <c r="G30" s="77">
        <f t="shared" si="1"/>
        <v>0.29411764705882354</v>
      </c>
      <c r="H30" s="77">
        <v>0.38048851906252751</v>
      </c>
      <c r="I30" s="77">
        <f t="shared" si="2"/>
        <v>0.38048851906252751</v>
      </c>
      <c r="J30" s="76">
        <f>分析係数表!G33</f>
        <v>0.50451467268623029</v>
      </c>
      <c r="K30" s="78">
        <f t="shared" si="3"/>
        <v>0.19196204065569955</v>
      </c>
      <c r="L30" s="79"/>
      <c r="M30" s="80"/>
      <c r="N30" s="81">
        <f>分析係数表!H33</f>
        <v>8.6255728925279361E-4</v>
      </c>
      <c r="O30" s="82">
        <f t="shared" si="4"/>
        <v>9.9655877809299298E-3</v>
      </c>
      <c r="P30" s="76">
        <f>分析係数表!C33</f>
        <v>1</v>
      </c>
      <c r="Q30" s="82">
        <f t="shared" si="5"/>
        <v>9.9655877809299298E-3</v>
      </c>
      <c r="R30" s="83">
        <v>3.6526171412633035E-2</v>
      </c>
      <c r="S30" s="84">
        <f t="shared" si="6"/>
        <v>0.41701469047516054</v>
      </c>
      <c r="T30" s="85">
        <f>分析係数表!F33</f>
        <v>0.64446952595936791</v>
      </c>
      <c r="U30" s="86">
        <f t="shared" si="7"/>
        <v>0.26875325988861926</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投入係数表!AA31</f>
        <v>1.7647058823529412E-2</v>
      </c>
      <c r="E31" s="77">
        <f t="shared" si="0"/>
        <v>1.7647058823529411</v>
      </c>
      <c r="F31" s="76">
        <f>分析係数表!C34</f>
        <v>0.2053323853537149</v>
      </c>
      <c r="G31" s="77">
        <f t="shared" si="1"/>
        <v>0.36235126827126157</v>
      </c>
      <c r="H31" s="77">
        <v>0.46474395015814196</v>
      </c>
      <c r="I31" s="77">
        <f t="shared" si="2"/>
        <v>0.46474395015814196</v>
      </c>
      <c r="J31" s="76">
        <f>分析係数表!G34</f>
        <v>0.42520016856300041</v>
      </c>
      <c r="K31" s="78">
        <f t="shared" si="3"/>
        <v>0.19760920594587664</v>
      </c>
      <c r="L31" s="79"/>
      <c r="M31" s="80"/>
      <c r="N31" s="81">
        <f>分析係数表!H34</f>
        <v>0.14534734023379164</v>
      </c>
      <c r="O31" s="82">
        <f t="shared" si="4"/>
        <v>1.6792759111447599</v>
      </c>
      <c r="P31" s="76">
        <f>分析係数表!C34</f>
        <v>0.2053323853537149</v>
      </c>
      <c r="Q31" s="82">
        <f t="shared" si="5"/>
        <v>0.34480972850238656</v>
      </c>
      <c r="R31" s="83">
        <v>0.36638086568490447</v>
      </c>
      <c r="S31" s="84">
        <f t="shared" si="6"/>
        <v>0.83112481584304643</v>
      </c>
      <c r="T31" s="85">
        <f>分析係数表!F34</f>
        <v>0.70143278550358201</v>
      </c>
      <c r="U31" s="86">
        <f t="shared" si="7"/>
        <v>0.58297819467793965</v>
      </c>
      <c r="V31" s="87">
        <f>分析係数表!D34</f>
        <v>0.41908975979772439</v>
      </c>
      <c r="W31" s="167">
        <f t="shared" si="8"/>
        <v>0</v>
      </c>
      <c r="X31" s="76">
        <f>分析係数表!E34</f>
        <v>0.33775811209439527</v>
      </c>
      <c r="Y31" s="166">
        <f t="shared" si="9"/>
        <v>0</v>
      </c>
    </row>
    <row r="32" spans="1:25" x14ac:dyDescent="0.2">
      <c r="A32" s="6" t="s">
        <v>20</v>
      </c>
      <c r="B32" s="5" t="s">
        <v>37</v>
      </c>
      <c r="C32" s="90"/>
      <c r="D32" s="76">
        <f>投入係数表!AA32</f>
        <v>2.3529411764705882E-2</v>
      </c>
      <c r="E32" s="77">
        <f t="shared" si="0"/>
        <v>2.3529411764705883</v>
      </c>
      <c r="F32" s="76">
        <f>分析係数表!C35</f>
        <v>4.5295002507103499E-2</v>
      </c>
      <c r="G32" s="77">
        <f t="shared" si="1"/>
        <v>0.10657647648730235</v>
      </c>
      <c r="H32" s="77">
        <v>0.12039970034247591</v>
      </c>
      <c r="I32" s="77">
        <f t="shared" si="2"/>
        <v>0.12039970034247591</v>
      </c>
      <c r="J32" s="76">
        <f>分析係数表!G35</f>
        <v>0.3217993079584775</v>
      </c>
      <c r="K32" s="78">
        <f t="shared" si="3"/>
        <v>3.8744540248616816E-2</v>
      </c>
      <c r="L32" s="79"/>
      <c r="M32" s="80"/>
      <c r="N32" s="81">
        <f>分析係数表!H35</f>
        <v>5.6027601833256092E-2</v>
      </c>
      <c r="O32" s="82">
        <f t="shared" si="4"/>
        <v>0.64731698541204574</v>
      </c>
      <c r="P32" s="76">
        <f>分析係数表!C35</f>
        <v>4.5295002507103499E-2</v>
      </c>
      <c r="Q32" s="82">
        <f t="shared" si="5"/>
        <v>2.932022447712929E-2</v>
      </c>
      <c r="R32" s="83">
        <v>3.7562188862103808E-2</v>
      </c>
      <c r="S32" s="84">
        <f t="shared" si="6"/>
        <v>0.15796188920457971</v>
      </c>
      <c r="T32" s="85">
        <f>分析係数表!F35</f>
        <v>0.66089965397923878</v>
      </c>
      <c r="U32" s="86">
        <f t="shared" si="7"/>
        <v>0.10439695791721358</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投入係数表!AA33</f>
        <v>0</v>
      </c>
      <c r="E33" s="77">
        <f t="shared" si="0"/>
        <v>0</v>
      </c>
      <c r="F33" s="76">
        <f>分析係数表!C36</f>
        <v>0.81690507152145642</v>
      </c>
      <c r="G33" s="77">
        <f t="shared" si="1"/>
        <v>0</v>
      </c>
      <c r="H33" s="77">
        <v>5.0545048785192642E-2</v>
      </c>
      <c r="I33" s="77">
        <f t="shared" si="2"/>
        <v>5.0545048785192642E-2</v>
      </c>
      <c r="J33" s="76">
        <f>分析係数表!G36</f>
        <v>2.4669743752984245E-3</v>
      </c>
      <c r="K33" s="78">
        <f t="shared" si="3"/>
        <v>1.2469334015127902E-4</v>
      </c>
      <c r="L33" s="79"/>
      <c r="M33" s="80"/>
      <c r="N33" s="81">
        <f>分析係数表!H36</f>
        <v>0.1886168185797415</v>
      </c>
      <c r="O33" s="82">
        <f t="shared" si="4"/>
        <v>2.1791914414687228</v>
      </c>
      <c r="P33" s="76">
        <f>分析係数表!C36</f>
        <v>0.81690507152145642</v>
      </c>
      <c r="Q33" s="82">
        <f t="shared" si="5"/>
        <v>1.7801925403519527</v>
      </c>
      <c r="R33" s="83">
        <v>1.8186736086161253</v>
      </c>
      <c r="S33" s="84">
        <f t="shared" si="6"/>
        <v>1.8692186574013179</v>
      </c>
      <c r="T33" s="85">
        <f>分析係数表!F36</f>
        <v>0.90092312589527301</v>
      </c>
      <c r="U33" s="86">
        <f t="shared" si="7"/>
        <v>1.6840223158077607</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投入係数表!AA34</f>
        <v>1.1764705882352941E-2</v>
      </c>
      <c r="E34" s="77">
        <f t="shared" si="0"/>
        <v>1.1764705882352942</v>
      </c>
      <c r="F34" s="76">
        <f>分析係数表!C37</f>
        <v>0.29905561385099688</v>
      </c>
      <c r="G34" s="77">
        <f t="shared" si="1"/>
        <v>0.3518301339423493</v>
      </c>
      <c r="H34" s="77">
        <v>0.47549481700614399</v>
      </c>
      <c r="I34" s="77">
        <f t="shared" si="2"/>
        <v>0.47549481700614399</v>
      </c>
      <c r="J34" s="76">
        <f>分析係数表!G37</f>
        <v>0.52083333333333337</v>
      </c>
      <c r="K34" s="78">
        <f t="shared" si="3"/>
        <v>0.24765355052403334</v>
      </c>
      <c r="L34" s="79"/>
      <c r="M34" s="80"/>
      <c r="N34" s="81">
        <f>分析係数表!H37</f>
        <v>4.2677274833925534E-2</v>
      </c>
      <c r="O34" s="82">
        <f t="shared" si="4"/>
        <v>0.49307348498183162</v>
      </c>
      <c r="P34" s="76">
        <f>分析係数表!C37</f>
        <v>0.29905561385099688</v>
      </c>
      <c r="Q34" s="82">
        <f t="shared" si="5"/>
        <v>0.14745639372489194</v>
      </c>
      <c r="R34" s="83">
        <v>0.17313276658903715</v>
      </c>
      <c r="S34" s="84">
        <f t="shared" si="6"/>
        <v>0.64862758359518113</v>
      </c>
      <c r="T34" s="85">
        <f>分析係数表!F37</f>
        <v>0.73171768707482998</v>
      </c>
      <c r="U34" s="86">
        <f t="shared" si="7"/>
        <v>0.47461227524120186</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投入係数表!AA35</f>
        <v>4.1176470588235294E-2</v>
      </c>
      <c r="E35" s="77">
        <f t="shared" si="0"/>
        <v>4.117647058823529</v>
      </c>
      <c r="F35" s="76">
        <f>分析係数表!C38</f>
        <v>4.4463264874020636E-3</v>
      </c>
      <c r="G35" s="77">
        <f t="shared" si="1"/>
        <v>1.8308403183420259E-2</v>
      </c>
      <c r="H35" s="77">
        <v>1.99947257960272E-2</v>
      </c>
      <c r="I35" s="77">
        <f t="shared" si="2"/>
        <v>1.99947257960272E-2</v>
      </c>
      <c r="J35" s="76">
        <f>分析係数表!G38</f>
        <v>0.34146341463414637</v>
      </c>
      <c r="K35" s="78">
        <f t="shared" si="3"/>
        <v>6.8274673449848985E-3</v>
      </c>
      <c r="L35" s="79"/>
      <c r="M35" s="80"/>
      <c r="N35" s="81">
        <f>分析係数表!H38</f>
        <v>3.8918069931510375E-2</v>
      </c>
      <c r="O35" s="82">
        <f t="shared" si="4"/>
        <v>0.44964137107091318</v>
      </c>
      <c r="P35" s="76">
        <f>分析係数表!C38</f>
        <v>4.4463264874020636E-3</v>
      </c>
      <c r="Q35" s="82">
        <f t="shared" si="5"/>
        <v>1.999252338024381E-3</v>
      </c>
      <c r="R35" s="83">
        <v>2.2394087903482092E-3</v>
      </c>
      <c r="S35" s="84">
        <f t="shared" si="6"/>
        <v>2.2234134586375409E-2</v>
      </c>
      <c r="T35" s="85">
        <f>分析係数表!F38</f>
        <v>0.56097560975609762</v>
      </c>
      <c r="U35" s="86">
        <f t="shared" si="7"/>
        <v>1.2472807206991085E-2</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投入係数表!AA36</f>
        <v>0</v>
      </c>
      <c r="E36" s="77">
        <f t="shared" si="0"/>
        <v>0</v>
      </c>
      <c r="F36" s="76">
        <f>分析係数表!C39</f>
        <v>1</v>
      </c>
      <c r="G36" s="77">
        <f t="shared" si="1"/>
        <v>0</v>
      </c>
      <c r="H36" s="77">
        <v>1.403026780512151E-2</v>
      </c>
      <c r="I36" s="77">
        <f t="shared" si="2"/>
        <v>1.403026780512151E-2</v>
      </c>
      <c r="J36" s="76">
        <f>分析係数表!G39</f>
        <v>0.35427190863167141</v>
      </c>
      <c r="K36" s="78">
        <f t="shared" si="3"/>
        <v>4.9705297539338889E-3</v>
      </c>
      <c r="L36" s="79"/>
      <c r="M36" s="80"/>
      <c r="N36" s="81">
        <f>分析係数表!H39</f>
        <v>3.437355167619342E-3</v>
      </c>
      <c r="O36" s="82">
        <f t="shared" si="4"/>
        <v>3.9713611007586441E-2</v>
      </c>
      <c r="P36" s="76">
        <f>分析係数表!C39</f>
        <v>1</v>
      </c>
      <c r="Q36" s="82">
        <f t="shared" si="5"/>
        <v>3.9713611007586441E-2</v>
      </c>
      <c r="R36" s="83">
        <v>4.2401920013788105E-2</v>
      </c>
      <c r="S36" s="84">
        <f t="shared" si="6"/>
        <v>5.6432187818909615E-2</v>
      </c>
      <c r="T36" s="85">
        <f>分析係数表!F39</f>
        <v>0.7050296507797057</v>
      </c>
      <c r="U36" s="86">
        <f t="shared" si="7"/>
        <v>3.978636567070061E-2</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投入係数表!AA37</f>
        <v>0</v>
      </c>
      <c r="E37" s="77">
        <f t="shared" si="0"/>
        <v>0</v>
      </c>
      <c r="F37" s="76">
        <f>分析係数表!C40</f>
        <v>0.83920615633859863</v>
      </c>
      <c r="G37" s="77">
        <f t="shared" si="1"/>
        <v>0</v>
      </c>
      <c r="H37" s="77">
        <v>1.3617546581432642E-3</v>
      </c>
      <c r="I37" s="77">
        <f t="shared" si="2"/>
        <v>1.3617546581432642E-3</v>
      </c>
      <c r="J37" s="76">
        <f>分析係数表!G40</f>
        <v>0.51760656605771782</v>
      </c>
      <c r="K37" s="78">
        <f t="shared" si="3"/>
        <v>7.0485315241463644E-4</v>
      </c>
      <c r="L37" s="79"/>
      <c r="M37" s="80"/>
      <c r="N37" s="81">
        <f>分析係数表!H40</f>
        <v>3.2622689118904168E-2</v>
      </c>
      <c r="O37" s="82">
        <f t="shared" si="4"/>
        <v>0.376907454281738</v>
      </c>
      <c r="P37" s="76">
        <f>分析係数表!C40</f>
        <v>0.83920615633859863</v>
      </c>
      <c r="Q37" s="82">
        <f t="shared" si="5"/>
        <v>0.31630305600314346</v>
      </c>
      <c r="R37" s="83">
        <v>0.31647163355074687</v>
      </c>
      <c r="S37" s="84">
        <f t="shared" si="6"/>
        <v>0.31783338820889012</v>
      </c>
      <c r="T37" s="85">
        <f>分析係数表!F40</f>
        <v>0.71604447974583008</v>
      </c>
      <c r="U37" s="86">
        <f t="shared" si="7"/>
        <v>0.22758284310588917</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投入係数表!AA38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0.5376955198218164</v>
      </c>
      <c r="P38" s="76">
        <f>分析係数表!C41</f>
        <v>0.78804261408809029</v>
      </c>
      <c r="Q38" s="82">
        <f t="shared" si="5"/>
        <v>0.42372698302383877</v>
      </c>
      <c r="R38" s="83">
        <v>0.43080365700998791</v>
      </c>
      <c r="S38" s="84">
        <f t="shared" si="6"/>
        <v>0.43080365700998791</v>
      </c>
      <c r="T38" s="85">
        <f>分析係数表!F41</f>
        <v>0.55067630164906434</v>
      </c>
      <c r="U38" s="86">
        <f t="shared" si="7"/>
        <v>0.23723336457915215</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投入係数表!AA39</f>
        <v>8.8235294117647058E-3</v>
      </c>
      <c r="E39" s="77">
        <f>$C$29*D39</f>
        <v>0.88235294117647056</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0.12672657894555672</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76">
        <f>投入係数表!AA40</f>
        <v>0.13529411764705881</v>
      </c>
      <c r="E40" s="77">
        <f>$C$29*D40</f>
        <v>13.529411764705882</v>
      </c>
      <c r="F40" s="76">
        <f>分析係数表!C43</f>
        <v>0.20173745173745172</v>
      </c>
      <c r="G40" s="77">
        <f>E40*F40</f>
        <v>2.7293890529184646</v>
      </c>
      <c r="H40" s="77">
        <v>3.1108739744876677</v>
      </c>
      <c r="I40" s="77">
        <f>C40+H40</f>
        <v>3.1108739744876677</v>
      </c>
      <c r="J40" s="76">
        <f>分析係数表!G43</f>
        <v>0.40060929169840059</v>
      </c>
      <c r="K40" s="78">
        <f>I40*J40</f>
        <v>1.2462450194824928</v>
      </c>
      <c r="L40" s="79"/>
      <c r="M40" s="80"/>
      <c r="N40" s="81">
        <f>分析係数表!H43</f>
        <v>3.0614346773778257E-2</v>
      </c>
      <c r="O40" s="82">
        <f t="shared" si="4"/>
        <v>0.35370399616494591</v>
      </c>
      <c r="P40" s="76">
        <f>分析係数表!C43</f>
        <v>0.20173745173745172</v>
      </c>
      <c r="Q40" s="82">
        <f>O40*P40</f>
        <v>7.1355342855669579E-2</v>
      </c>
      <c r="R40" s="83">
        <v>0.11547314216004226</v>
      </c>
      <c r="S40" s="84">
        <f>I40+R40</f>
        <v>3.2263471166477098</v>
      </c>
      <c r="T40" s="85">
        <f>分析係数表!F43</f>
        <v>0.64280274181264285</v>
      </c>
      <c r="U40" s="86">
        <f>S40*T40</f>
        <v>2.0739047726204625</v>
      </c>
      <c r="V40" s="87">
        <f>分析係数表!D43</f>
        <v>0.46991622239146991</v>
      </c>
      <c r="W40" s="167">
        <f>ROUND(S40*V40,0)</f>
        <v>2</v>
      </c>
      <c r="X40" s="76">
        <f>分析係数表!E43</f>
        <v>0.30083777608530082</v>
      </c>
      <c r="Y40" s="166">
        <f>ROUND(S40*X40,0)</f>
        <v>1</v>
      </c>
    </row>
    <row r="41" spans="1:25" x14ac:dyDescent="0.2">
      <c r="A41" s="6" t="s">
        <v>340</v>
      </c>
      <c r="B41" s="5" t="s">
        <v>42</v>
      </c>
      <c r="C41" s="90"/>
      <c r="D41" s="76">
        <f>投入係数表!AA41</f>
        <v>0</v>
      </c>
      <c r="E41" s="77">
        <f>$C$29*D41</f>
        <v>0</v>
      </c>
      <c r="F41" s="76">
        <f>分析係数表!C44</f>
        <v>0.27638971906754328</v>
      </c>
      <c r="G41" s="77">
        <f>E41*F41</f>
        <v>0</v>
      </c>
      <c r="H41" s="77">
        <v>1.3851656631603359E-3</v>
      </c>
      <c r="I41" s="77">
        <f>C41+H41</f>
        <v>1.3851656631603359E-3</v>
      </c>
      <c r="J41" s="76">
        <f>分析係数表!G44</f>
        <v>0.27192982456140352</v>
      </c>
      <c r="K41" s="78">
        <f>I41*J41</f>
        <v>3.7666785577167034E-4</v>
      </c>
      <c r="L41" s="79"/>
      <c r="M41" s="80"/>
      <c r="N41" s="81">
        <f>分析係数表!H44</f>
        <v>9.8074051186981828E-2</v>
      </c>
      <c r="O41" s="82">
        <f t="shared" si="4"/>
        <v>1.1331022047033465</v>
      </c>
      <c r="P41" s="76">
        <f>分析係数表!C44</f>
        <v>0.27638971906754328</v>
      </c>
      <c r="Q41" s="82">
        <f>O41*P41</f>
        <v>0.31317780003277185</v>
      </c>
      <c r="R41" s="83">
        <v>0.31661468535145665</v>
      </c>
      <c r="S41" s="84">
        <f>I41+R41</f>
        <v>0.31799985101461697</v>
      </c>
      <c r="T41" s="85">
        <f>分析係数表!F44</f>
        <v>0.48268106162843005</v>
      </c>
      <c r="U41" s="86">
        <f>S41*T41</f>
        <v>0.15349250568541792</v>
      </c>
      <c r="V41" s="87">
        <f>分析係数表!D44</f>
        <v>0.23571749887539362</v>
      </c>
      <c r="W41" s="167">
        <f>ROUND(S41*V41,0)</f>
        <v>0</v>
      </c>
      <c r="X41" s="76">
        <f>分析係数表!E44</f>
        <v>0.16711650922177237</v>
      </c>
      <c r="Y41" s="166">
        <f>ROUND(S41*X41,0)</f>
        <v>0</v>
      </c>
    </row>
    <row r="42" spans="1:25" x14ac:dyDescent="0.2">
      <c r="A42" s="6" t="s">
        <v>341</v>
      </c>
      <c r="B42" s="5" t="s">
        <v>278</v>
      </c>
      <c r="C42" s="90"/>
      <c r="D42" s="76">
        <f>投入係数表!AA42</f>
        <v>0</v>
      </c>
      <c r="E42" s="77">
        <f>$C$29*D42</f>
        <v>0</v>
      </c>
      <c r="F42" s="76">
        <f>分析係数表!C45</f>
        <v>1</v>
      </c>
      <c r="G42" s="77">
        <f>E42*F42</f>
        <v>0</v>
      </c>
      <c r="H42" s="77">
        <v>5.9082874563841465E-3</v>
      </c>
      <c r="I42" s="77">
        <f>C42+H42</f>
        <v>5.9082874563841465E-3</v>
      </c>
      <c r="J42" s="76">
        <f>分析係数表!G45</f>
        <v>0</v>
      </c>
      <c r="K42" s="78">
        <f>I42*J42</f>
        <v>0</v>
      </c>
      <c r="L42" s="79"/>
      <c r="M42" s="80"/>
      <c r="N42" s="81">
        <f>分析係数表!H45</f>
        <v>0</v>
      </c>
      <c r="O42" s="82">
        <f t="shared" si="4"/>
        <v>0</v>
      </c>
      <c r="P42" s="76">
        <f>分析係数表!C45</f>
        <v>1</v>
      </c>
      <c r="Q42" s="82">
        <f>O42*P42</f>
        <v>0</v>
      </c>
      <c r="R42" s="83">
        <v>2.0645491049088639E-3</v>
      </c>
      <c r="S42" s="84">
        <f>I42+R42</f>
        <v>7.9728365612930108E-3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投入係数表!AA43</f>
        <v>1.1764705882352941E-2</v>
      </c>
      <c r="E43" s="77">
        <f>$C$29*D43</f>
        <v>1.1764705882352942</v>
      </c>
      <c r="F43" s="76">
        <f>分析係数表!C46</f>
        <v>5.367793240556662E-2</v>
      </c>
      <c r="G43" s="77">
        <f>E43*F43</f>
        <v>6.3150508712431316E-2</v>
      </c>
      <c r="H43" s="77">
        <v>7.2155662997767767E-2</v>
      </c>
      <c r="I43" s="77">
        <f>C43+H43</f>
        <v>7.2155662997767767E-2</v>
      </c>
      <c r="J43" s="76">
        <f>分析係数表!G46</f>
        <v>9.2592592592592587E-3</v>
      </c>
      <c r="K43" s="78">
        <f>I43*J43</f>
        <v>6.6810799072007188E-4</v>
      </c>
      <c r="L43" s="79"/>
      <c r="M43" s="80"/>
      <c r="N43" s="81">
        <f>分析係数表!H46</f>
        <v>2.0456769143622225E-2</v>
      </c>
      <c r="O43" s="82">
        <f t="shared" si="4"/>
        <v>0.23634804453578598</v>
      </c>
      <c r="P43" s="76">
        <f>分析係数表!C46</f>
        <v>5.367793240556662E-2</v>
      </c>
      <c r="Q43" s="82">
        <f>O43*P43</f>
        <v>1.2686674358779768E-2</v>
      </c>
      <c r="R43" s="83">
        <v>1.3825589174751449E-2</v>
      </c>
      <c r="S43" s="84">
        <f>I43+R43</f>
        <v>8.5981252172519215E-2</v>
      </c>
      <c r="T43" s="85">
        <f>分析係数表!F46</f>
        <v>0.30555555555555558</v>
      </c>
      <c r="U43" s="86">
        <f>S43*T43</f>
        <v>2.627204927493643E-2</v>
      </c>
      <c r="V43" s="87">
        <f>分析係数表!D46</f>
        <v>2.7777777777777776E-2</v>
      </c>
      <c r="W43" s="167">
        <f>ROUND(S43*V43,0)</f>
        <v>0</v>
      </c>
      <c r="X43" s="76">
        <f>分析係数表!E46</f>
        <v>8.3333333333333329E-2</v>
      </c>
      <c r="Y43" s="166">
        <f>ROUND(S43*X43,0)</f>
        <v>0</v>
      </c>
    </row>
    <row r="44" spans="1:25" x14ac:dyDescent="0.2">
      <c r="A44" s="192">
        <v>40</v>
      </c>
      <c r="B44" s="14" t="s">
        <v>150</v>
      </c>
      <c r="C44" s="197">
        <f>SUM(C5:C43)</f>
        <v>100</v>
      </c>
      <c r="D44" s="92">
        <f>投入係数表!AA44</f>
        <v>0.50294117647058822</v>
      </c>
      <c r="E44" s="91">
        <f>SUM(E5:E43)</f>
        <v>50.294117647058826</v>
      </c>
      <c r="F44" s="92">
        <f>分析係数表!C47</f>
        <v>0.43100924499229587</v>
      </c>
      <c r="G44" s="91">
        <f>SUM(G5:G43)</f>
        <v>16.318374461091089</v>
      </c>
      <c r="H44" s="91">
        <f>SUM(H5:H43)</f>
        <v>18.587443958006983</v>
      </c>
      <c r="I44" s="91">
        <f>SUM(I5:I43)</f>
        <v>118.587443958007</v>
      </c>
      <c r="J44" s="92">
        <f>分析係数表!G47</f>
        <v>0.27411589384994556</v>
      </c>
      <c r="K44" s="93">
        <f>SUM(K5:K43)</f>
        <v>18.426694195803599</v>
      </c>
      <c r="L44" s="94">
        <f>最終需要_まとめ!$L$33</f>
        <v>0.627</v>
      </c>
      <c r="M44" s="91">
        <f>K44*L44</f>
        <v>11.553537260768856</v>
      </c>
      <c r="N44" s="95">
        <f>分析係数表!H47</f>
        <v>1</v>
      </c>
      <c r="O44" s="96">
        <f>SUM(O5:O43)</f>
        <v>11.553537260768856</v>
      </c>
      <c r="P44" s="92">
        <f>分析係数表!C47</f>
        <v>0.43100924499229587</v>
      </c>
      <c r="Q44" s="96">
        <f>SUM(Q5:Q43)</f>
        <v>4.6468428140508999</v>
      </c>
      <c r="R44" s="91">
        <f>SUM(R5:R43)</f>
        <v>5.0442842110803534</v>
      </c>
      <c r="S44" s="97">
        <f>SUM(S5:S43)</f>
        <v>123.63172816908734</v>
      </c>
      <c r="T44" s="98">
        <f>分析係数表!F47</f>
        <v>0.60561987734280964</v>
      </c>
      <c r="U44" s="99">
        <f>SUM(U5:U43)</f>
        <v>60.423237785777758</v>
      </c>
      <c r="V44" s="100">
        <f>分析係数表!D47</f>
        <v>0.12179744368659369</v>
      </c>
      <c r="W44" s="164">
        <f>SUM(W5:W43)</f>
        <v>5</v>
      </c>
      <c r="X44" s="92">
        <f>分析係数表!E47</f>
        <v>9.5847423625838257E-2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358</v>
      </c>
    </row>
    <row r="2" spans="1:12" x14ac:dyDescent="0.2">
      <c r="A2" s="43" t="s">
        <v>357</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8" t="s">
        <v>126</v>
      </c>
      <c r="L4" s="459"/>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263</v>
      </c>
      <c r="B6" s="10" t="s">
        <v>264</v>
      </c>
      <c r="C6" s="132">
        <v>100</v>
      </c>
      <c r="D6" s="127">
        <f>'1'!S44</f>
        <v>113.54012713370913</v>
      </c>
      <c r="E6" s="168">
        <f>'1'!U44</f>
        <v>53.036599830861718</v>
      </c>
      <c r="F6" s="119">
        <f>'1'!W44</f>
        <v>72</v>
      </c>
      <c r="G6" s="171">
        <f>'1'!Y44</f>
        <v>37</v>
      </c>
      <c r="H6" s="53">
        <v>1</v>
      </c>
      <c r="I6" s="56"/>
      <c r="J6" s="104" t="s">
        <v>102</v>
      </c>
      <c r="K6" s="185">
        <v>0.75600000000000001</v>
      </c>
      <c r="L6" s="186">
        <v>0.73199999999999998</v>
      </c>
    </row>
    <row r="7" spans="1:12" x14ac:dyDescent="0.2">
      <c r="A7" s="159" t="s">
        <v>219</v>
      </c>
      <c r="B7" s="3" t="s">
        <v>265</v>
      </c>
      <c r="C7" s="133">
        <v>100</v>
      </c>
      <c r="D7" s="128">
        <f>'2'!S44</f>
        <v>115.58925430516545</v>
      </c>
      <c r="E7" s="169">
        <f>'2'!U44</f>
        <v>88.188790904374159</v>
      </c>
      <c r="F7" s="120">
        <f>'2'!W44</f>
        <v>38</v>
      </c>
      <c r="G7" s="172">
        <f>'2'!Y44</f>
        <v>0</v>
      </c>
      <c r="H7" s="156">
        <v>2</v>
      </c>
      <c r="I7" s="56"/>
      <c r="J7" s="103" t="s">
        <v>135</v>
      </c>
      <c r="K7" s="187">
        <v>0.74099999999999999</v>
      </c>
      <c r="L7" s="188">
        <v>0.71099999999999997</v>
      </c>
    </row>
    <row r="8" spans="1:12" x14ac:dyDescent="0.2">
      <c r="A8" s="159" t="s">
        <v>220</v>
      </c>
      <c r="B8" s="3" t="s">
        <v>266</v>
      </c>
      <c r="C8" s="133">
        <v>100</v>
      </c>
      <c r="D8" s="128">
        <f>'3'!S44</f>
        <v>100</v>
      </c>
      <c r="E8" s="169">
        <f>'3'!U44</f>
        <v>0</v>
      </c>
      <c r="F8" s="120">
        <f>'3'!W44</f>
        <v>0</v>
      </c>
      <c r="G8" s="172">
        <f>'3'!Y44</f>
        <v>0</v>
      </c>
      <c r="H8" s="156">
        <v>3</v>
      </c>
      <c r="I8" s="56"/>
      <c r="J8" s="103" t="s">
        <v>136</v>
      </c>
      <c r="K8" s="187">
        <v>0.90500000000000003</v>
      </c>
      <c r="L8" s="188">
        <v>0.73599999999999999</v>
      </c>
    </row>
    <row r="9" spans="1:12" x14ac:dyDescent="0.2">
      <c r="A9" s="159" t="s">
        <v>221</v>
      </c>
      <c r="B9" s="3" t="s">
        <v>27</v>
      </c>
      <c r="C9" s="133">
        <v>100</v>
      </c>
      <c r="D9" s="128">
        <f>'4'!S44</f>
        <v>120.53115506291864</v>
      </c>
      <c r="E9" s="169">
        <f>'4'!U44</f>
        <v>113.3710671010852</v>
      </c>
      <c r="F9" s="120">
        <f>'4'!W44</f>
        <v>1</v>
      </c>
      <c r="G9" s="172">
        <f>'4'!Y44</f>
        <v>1</v>
      </c>
      <c r="H9" s="156">
        <v>4</v>
      </c>
      <c r="I9" s="56"/>
      <c r="J9" s="103" t="s">
        <v>137</v>
      </c>
      <c r="K9" s="187">
        <v>0.871</v>
      </c>
      <c r="L9" s="188">
        <v>0.74299999999999999</v>
      </c>
    </row>
    <row r="10" spans="1:12" x14ac:dyDescent="0.2">
      <c r="A10" s="2" t="s">
        <v>222</v>
      </c>
      <c r="B10" s="10" t="s">
        <v>190</v>
      </c>
      <c r="C10" s="132">
        <v>100</v>
      </c>
      <c r="D10" s="127">
        <f>'5'!S44</f>
        <v>114.08815581101652</v>
      </c>
      <c r="E10" s="168">
        <f>'5'!U44</f>
        <v>49.869841577503401</v>
      </c>
      <c r="F10" s="119">
        <f>'5'!W44</f>
        <v>8</v>
      </c>
      <c r="G10" s="171">
        <f>'5'!Y44</f>
        <v>6</v>
      </c>
      <c r="H10" s="53">
        <v>5</v>
      </c>
      <c r="I10" s="56"/>
      <c r="J10" s="103" t="s">
        <v>138</v>
      </c>
      <c r="K10" s="187">
        <v>0.82499999999999996</v>
      </c>
      <c r="L10" s="188">
        <v>0.73499999999999999</v>
      </c>
    </row>
    <row r="11" spans="1:12" x14ac:dyDescent="0.2">
      <c r="A11" s="159" t="s">
        <v>223</v>
      </c>
      <c r="B11" s="3" t="s">
        <v>28</v>
      </c>
      <c r="C11" s="133">
        <v>100</v>
      </c>
      <c r="D11" s="128">
        <f>'6'!S44</f>
        <v>127.37487341722482</v>
      </c>
      <c r="E11" s="169">
        <f>'6'!U44</f>
        <v>117.8280894681136</v>
      </c>
      <c r="F11" s="120">
        <f>'6'!W44</f>
        <v>1</v>
      </c>
      <c r="G11" s="172">
        <f>'6'!Y44</f>
        <v>1</v>
      </c>
      <c r="H11" s="156">
        <v>6</v>
      </c>
      <c r="I11" s="56"/>
      <c r="J11" s="103" t="s">
        <v>139</v>
      </c>
      <c r="K11" s="187">
        <v>0.86899999999999999</v>
      </c>
      <c r="L11" s="188">
        <v>0.76500000000000001</v>
      </c>
    </row>
    <row r="12" spans="1:12" x14ac:dyDescent="0.2">
      <c r="A12" s="159" t="s">
        <v>224</v>
      </c>
      <c r="B12" s="3" t="s">
        <v>267</v>
      </c>
      <c r="C12" s="133">
        <v>100</v>
      </c>
      <c r="D12" s="128">
        <f>'7'!S44</f>
        <v>118.73279117171919</v>
      </c>
      <c r="E12" s="169">
        <f>'7'!U44</f>
        <v>51.499482489819414</v>
      </c>
      <c r="F12" s="120">
        <f>'7'!W44</f>
        <v>19</v>
      </c>
      <c r="G12" s="172">
        <f>'7'!Y44</f>
        <v>13</v>
      </c>
      <c r="H12" s="156">
        <v>7</v>
      </c>
      <c r="I12" s="56"/>
      <c r="J12" s="103" t="s">
        <v>140</v>
      </c>
      <c r="K12" s="187">
        <v>0.80400000000000005</v>
      </c>
      <c r="L12" s="188">
        <v>0.749</v>
      </c>
    </row>
    <row r="13" spans="1:12" x14ac:dyDescent="0.2">
      <c r="A13" s="159" t="s">
        <v>225</v>
      </c>
      <c r="B13" s="3" t="s">
        <v>29</v>
      </c>
      <c r="C13" s="133">
        <v>100</v>
      </c>
      <c r="D13" s="128">
        <f>'8'!S44</f>
        <v>110.92383307498515</v>
      </c>
      <c r="E13" s="169">
        <f>'8'!U44</f>
        <v>36.219593173500584</v>
      </c>
      <c r="F13" s="120">
        <f>'8'!W44</f>
        <v>16</v>
      </c>
      <c r="G13" s="172">
        <f>'8'!Y44</f>
        <v>12</v>
      </c>
      <c r="H13" s="156">
        <v>8</v>
      </c>
      <c r="I13" s="56"/>
      <c r="J13" s="103" t="s">
        <v>195</v>
      </c>
      <c r="K13" s="161">
        <v>0.78600000000000003</v>
      </c>
      <c r="L13" s="189">
        <v>0.73599999999999999</v>
      </c>
    </row>
    <row r="14" spans="1:12" x14ac:dyDescent="0.2">
      <c r="A14" s="159" t="s">
        <v>226</v>
      </c>
      <c r="B14" s="3" t="s">
        <v>30</v>
      </c>
      <c r="C14" s="133">
        <v>100</v>
      </c>
      <c r="D14" s="128">
        <f>'9'!S44</f>
        <v>103.11237113926677</v>
      </c>
      <c r="E14" s="169">
        <f>'9'!U44</f>
        <v>35.367633611491122</v>
      </c>
      <c r="F14" s="120">
        <f>'9'!W44</f>
        <v>0</v>
      </c>
      <c r="G14" s="172">
        <f>'9'!Y44</f>
        <v>0</v>
      </c>
      <c r="H14" s="156">
        <v>9</v>
      </c>
      <c r="I14" s="56"/>
      <c r="J14" s="103" t="s">
        <v>196</v>
      </c>
      <c r="K14" s="161">
        <v>0.69399999999999995</v>
      </c>
      <c r="L14" s="189">
        <v>0.751</v>
      </c>
    </row>
    <row r="15" spans="1:12" x14ac:dyDescent="0.2">
      <c r="A15" s="159" t="s">
        <v>2</v>
      </c>
      <c r="B15" s="3" t="s">
        <v>364</v>
      </c>
      <c r="C15" s="133">
        <v>100</v>
      </c>
      <c r="D15" s="128">
        <f>'10'!S44</f>
        <v>114.94859578174754</v>
      </c>
      <c r="E15" s="169">
        <f>'10'!U44</f>
        <v>41.124921519239081</v>
      </c>
      <c r="F15" s="120">
        <f>'10'!W44</f>
        <v>1</v>
      </c>
      <c r="G15" s="172">
        <f>'10'!Y44</f>
        <v>1</v>
      </c>
      <c r="H15" s="156">
        <v>10</v>
      </c>
      <c r="I15" s="56"/>
      <c r="J15" s="103" t="s">
        <v>197</v>
      </c>
      <c r="K15" s="161">
        <v>0.66300000000000003</v>
      </c>
      <c r="L15" s="189">
        <v>0.73499999999999999</v>
      </c>
    </row>
    <row r="16" spans="1:12" x14ac:dyDescent="0.2">
      <c r="A16" s="159" t="s">
        <v>3</v>
      </c>
      <c r="B16" s="3" t="s">
        <v>31</v>
      </c>
      <c r="C16" s="133">
        <v>100</v>
      </c>
      <c r="D16" s="128">
        <f>'11'!S44</f>
        <v>122.32845113671857</v>
      </c>
      <c r="E16" s="169">
        <f>'11'!U44</f>
        <v>57.88473301646723</v>
      </c>
      <c r="F16" s="120">
        <f>'11'!W44</f>
        <v>6</v>
      </c>
      <c r="G16" s="172">
        <f>'11'!Y44</f>
        <v>4</v>
      </c>
      <c r="H16" s="156">
        <v>11</v>
      </c>
      <c r="I16" s="56"/>
      <c r="J16" s="103" t="s">
        <v>198</v>
      </c>
      <c r="K16" s="161">
        <v>0.66</v>
      </c>
      <c r="L16" s="189">
        <v>0.72199999999999998</v>
      </c>
    </row>
    <row r="17" spans="1:12" x14ac:dyDescent="0.2">
      <c r="A17" s="159" t="s">
        <v>4</v>
      </c>
      <c r="B17" s="3" t="s">
        <v>32</v>
      </c>
      <c r="C17" s="133">
        <v>100</v>
      </c>
      <c r="D17" s="128">
        <f>'12'!S44</f>
        <v>117.34252882275929</v>
      </c>
      <c r="E17" s="169">
        <f>'12'!U44</f>
        <v>30.955304221842745</v>
      </c>
      <c r="F17" s="120">
        <f>'12'!W44</f>
        <v>4</v>
      </c>
      <c r="G17" s="172">
        <f>'12'!Y44</f>
        <v>3</v>
      </c>
      <c r="H17" s="156">
        <v>12</v>
      </c>
      <c r="I17" s="56"/>
      <c r="J17" s="103" t="s">
        <v>199</v>
      </c>
      <c r="K17" s="161">
        <v>0.69299999999999995</v>
      </c>
      <c r="L17" s="189">
        <v>0.73899999999999999</v>
      </c>
    </row>
    <row r="18" spans="1:12" x14ac:dyDescent="0.2">
      <c r="A18" s="159" t="s">
        <v>5</v>
      </c>
      <c r="B18" s="3" t="s">
        <v>33</v>
      </c>
      <c r="C18" s="133">
        <v>100</v>
      </c>
      <c r="D18" s="128">
        <f>'13'!S44</f>
        <v>111.22845376129348</v>
      </c>
      <c r="E18" s="169">
        <f>'13'!U44</f>
        <v>26.878100479930353</v>
      </c>
      <c r="F18" s="120">
        <f>'13'!W44</f>
        <v>1</v>
      </c>
      <c r="G18" s="172">
        <f>'13'!Y44</f>
        <v>0</v>
      </c>
      <c r="H18" s="156">
        <v>13</v>
      </c>
      <c r="I18" s="56"/>
      <c r="J18" s="103" t="s">
        <v>215</v>
      </c>
      <c r="K18" s="161">
        <v>0.75800000000000001</v>
      </c>
      <c r="L18" s="189">
        <v>0.74199999999999999</v>
      </c>
    </row>
    <row r="19" spans="1:12" x14ac:dyDescent="0.2">
      <c r="A19" s="159" t="s">
        <v>6</v>
      </c>
      <c r="B19" s="3" t="s">
        <v>34</v>
      </c>
      <c r="C19" s="133">
        <v>100</v>
      </c>
      <c r="D19" s="128">
        <f>'14'!S44</f>
        <v>120.00006584480155</v>
      </c>
      <c r="E19" s="169">
        <f>'14'!U44</f>
        <v>53.00898646239942</v>
      </c>
      <c r="F19" s="120">
        <f>'14'!W44</f>
        <v>11</v>
      </c>
      <c r="G19" s="172">
        <f>'14'!Y44</f>
        <v>9</v>
      </c>
      <c r="H19" s="156">
        <v>14</v>
      </c>
      <c r="I19" s="56"/>
      <c r="J19" s="103" t="s">
        <v>216</v>
      </c>
      <c r="K19" s="161">
        <v>0.752</v>
      </c>
      <c r="L19" s="189">
        <v>0.72199999999999998</v>
      </c>
    </row>
    <row r="20" spans="1:12" x14ac:dyDescent="0.2">
      <c r="A20" s="159" t="s">
        <v>7</v>
      </c>
      <c r="B20" s="3" t="s">
        <v>268</v>
      </c>
      <c r="C20" s="133">
        <v>100</v>
      </c>
      <c r="D20" s="128">
        <f>'15'!S44</f>
        <v>114.01033986758134</v>
      </c>
      <c r="E20" s="169">
        <f>'15'!U44</f>
        <v>52.735907771407348</v>
      </c>
      <c r="F20" s="120">
        <f>'15'!W44</f>
        <v>31</v>
      </c>
      <c r="G20" s="172">
        <f>'15'!Y44</f>
        <v>18</v>
      </c>
      <c r="H20" s="156">
        <v>15</v>
      </c>
      <c r="I20" s="56"/>
      <c r="J20" s="103" t="s">
        <v>217</v>
      </c>
      <c r="K20" s="161">
        <v>0.71899999999999997</v>
      </c>
      <c r="L20" s="189">
        <v>0.74399999999999999</v>
      </c>
    </row>
    <row r="21" spans="1:12" x14ac:dyDescent="0.2">
      <c r="A21" s="159" t="s">
        <v>8</v>
      </c>
      <c r="B21" s="3" t="s">
        <v>269</v>
      </c>
      <c r="C21" s="133">
        <v>100</v>
      </c>
      <c r="D21" s="128">
        <f>'16'!S44</f>
        <v>112.6418453412181</v>
      </c>
      <c r="E21" s="169">
        <f>'16'!U44</f>
        <v>51.290466619493976</v>
      </c>
      <c r="F21" s="120">
        <f>'16'!W44</f>
        <v>1</v>
      </c>
      <c r="G21" s="172">
        <f>'16'!Y44</f>
        <v>0</v>
      </c>
      <c r="H21" s="156">
        <v>16</v>
      </c>
      <c r="I21" s="56"/>
      <c r="J21" s="103" t="s">
        <v>218</v>
      </c>
      <c r="K21" s="161">
        <v>0.82599999999999996</v>
      </c>
      <c r="L21" s="189">
        <v>0.75</v>
      </c>
    </row>
    <row r="22" spans="1:12" x14ac:dyDescent="0.2">
      <c r="A22" s="159" t="s">
        <v>9</v>
      </c>
      <c r="B22" s="3" t="s">
        <v>270</v>
      </c>
      <c r="C22" s="133">
        <v>100</v>
      </c>
      <c r="D22" s="128">
        <f>'17'!S44</f>
        <v>115.12112538557383</v>
      </c>
      <c r="E22" s="169">
        <f>'17'!U44</f>
        <v>58.321863442612518</v>
      </c>
      <c r="F22" s="120">
        <f>'17'!W44</f>
        <v>19</v>
      </c>
      <c r="G22" s="172">
        <f>'17'!Y44</f>
        <v>13</v>
      </c>
      <c r="H22" s="156">
        <v>17</v>
      </c>
      <c r="I22" s="56"/>
      <c r="J22" s="103" t="s">
        <v>252</v>
      </c>
      <c r="K22" s="161">
        <v>0.84399999999999997</v>
      </c>
      <c r="L22" s="189">
        <v>0.76200000000000001</v>
      </c>
    </row>
    <row r="23" spans="1:12" x14ac:dyDescent="0.2">
      <c r="A23" s="159" t="s">
        <v>10</v>
      </c>
      <c r="B23" s="3" t="s">
        <v>271</v>
      </c>
      <c r="C23" s="133">
        <v>100</v>
      </c>
      <c r="D23" s="128">
        <f>'18'!S44</f>
        <v>121.6939901775165</v>
      </c>
      <c r="E23" s="169">
        <f>'18'!U44</f>
        <v>45.84316768555562</v>
      </c>
      <c r="F23" s="120">
        <f>'18'!W44</f>
        <v>21</v>
      </c>
      <c r="G23" s="172">
        <f>'18'!Y44</f>
        <v>18</v>
      </c>
      <c r="H23" s="156">
        <v>18</v>
      </c>
      <c r="I23" s="56"/>
      <c r="J23" s="190" t="s">
        <v>262</v>
      </c>
      <c r="K23" s="394">
        <v>0.94499999999999995</v>
      </c>
      <c r="L23" s="395">
        <v>0.77200000000000002</v>
      </c>
    </row>
    <row r="24" spans="1:12" x14ac:dyDescent="0.2">
      <c r="A24" s="159" t="s">
        <v>11</v>
      </c>
      <c r="B24" s="3" t="s">
        <v>35</v>
      </c>
      <c r="C24" s="133">
        <v>100</v>
      </c>
      <c r="D24" s="128">
        <f>'19'!S44</f>
        <v>115.90952789143796</v>
      </c>
      <c r="E24" s="169">
        <f>'19'!U44</f>
        <v>42.430461656342956</v>
      </c>
      <c r="F24" s="120">
        <f>'19'!W44</f>
        <v>6</v>
      </c>
      <c r="G24" s="172">
        <f>'19'!Y44</f>
        <v>4</v>
      </c>
      <c r="H24" s="156">
        <v>19</v>
      </c>
      <c r="I24" s="56"/>
      <c r="J24" s="103" t="s">
        <v>339</v>
      </c>
      <c r="K24" s="161">
        <v>0.80800000000000005</v>
      </c>
      <c r="L24" s="189">
        <v>0.74199999999999999</v>
      </c>
    </row>
    <row r="25" spans="1:12" x14ac:dyDescent="0.2">
      <c r="A25" s="159" t="s">
        <v>12</v>
      </c>
      <c r="B25" s="3" t="s">
        <v>366</v>
      </c>
      <c r="C25" s="133">
        <v>100</v>
      </c>
      <c r="D25" s="128">
        <f>'20'!S44</f>
        <v>118.08539002252184</v>
      </c>
      <c r="E25" s="169">
        <f>'20'!U44</f>
        <v>40.83997626121549</v>
      </c>
      <c r="F25" s="120">
        <f>'20'!W44</f>
        <v>5</v>
      </c>
      <c r="G25" s="172">
        <f>'20'!Y44</f>
        <v>4</v>
      </c>
      <c r="H25" s="156">
        <v>20</v>
      </c>
      <c r="I25" s="56"/>
      <c r="J25" s="103" t="s">
        <v>368</v>
      </c>
      <c r="K25" s="161">
        <v>0.82699999999999996</v>
      </c>
      <c r="L25" s="189">
        <v>0.69599999999999995</v>
      </c>
    </row>
    <row r="26" spans="1:12" x14ac:dyDescent="0.2">
      <c r="A26" s="159" t="s">
        <v>13</v>
      </c>
      <c r="B26" s="3" t="s">
        <v>191</v>
      </c>
      <c r="C26" s="133">
        <v>100</v>
      </c>
      <c r="D26" s="128">
        <f>'21'!S44</f>
        <v>110.77189305228092</v>
      </c>
      <c r="E26" s="169">
        <f>'21'!U44</f>
        <v>26.822475598902507</v>
      </c>
      <c r="F26" s="120">
        <f>'21'!W44</f>
        <v>1</v>
      </c>
      <c r="G26" s="172">
        <f>'21'!Y44</f>
        <v>0</v>
      </c>
      <c r="H26" s="156">
        <v>21</v>
      </c>
      <c r="I26" s="56"/>
      <c r="J26" s="200" t="s">
        <v>369</v>
      </c>
      <c r="K26" s="161">
        <v>0.78</v>
      </c>
      <c r="L26" s="189">
        <v>0.71399999999999997</v>
      </c>
    </row>
    <row r="27" spans="1:12" x14ac:dyDescent="0.2">
      <c r="A27" s="11" t="s">
        <v>14</v>
      </c>
      <c r="B27" s="12" t="s">
        <v>50</v>
      </c>
      <c r="C27" s="134">
        <v>100</v>
      </c>
      <c r="D27" s="129">
        <f>'22'!S44</f>
        <v>119.19167543076986</v>
      </c>
      <c r="E27" s="170">
        <f>'22'!U44</f>
        <v>49.905122127611207</v>
      </c>
      <c r="F27" s="121">
        <f>'22'!W44</f>
        <v>19</v>
      </c>
      <c r="G27" s="173">
        <f>'22'!Y44</f>
        <v>9</v>
      </c>
      <c r="H27" s="157">
        <v>22</v>
      </c>
      <c r="I27" s="56"/>
      <c r="J27" s="199" t="s">
        <v>370</v>
      </c>
      <c r="K27" s="396">
        <v>0.82799999999999996</v>
      </c>
      <c r="L27" s="397">
        <v>0.68200000000000005</v>
      </c>
    </row>
    <row r="28" spans="1:12" x14ac:dyDescent="0.2">
      <c r="A28" s="159" t="s">
        <v>15</v>
      </c>
      <c r="B28" s="3" t="s">
        <v>36</v>
      </c>
      <c r="C28" s="133">
        <v>100</v>
      </c>
      <c r="D28" s="128">
        <f>'23'!S44</f>
        <v>121.55162510637982</v>
      </c>
      <c r="E28" s="169">
        <f>'23'!U44</f>
        <v>56.893375213064878</v>
      </c>
      <c r="F28" s="120">
        <f>'23'!W44</f>
        <v>18</v>
      </c>
      <c r="G28" s="172">
        <f>'23'!Y44</f>
        <v>12</v>
      </c>
      <c r="H28" s="156">
        <v>23</v>
      </c>
      <c r="I28" s="56"/>
      <c r="J28" s="114" t="s">
        <v>549</v>
      </c>
      <c r="K28" s="422">
        <v>0.67200000000000004</v>
      </c>
      <c r="L28" s="423">
        <v>0.67900000000000005</v>
      </c>
    </row>
    <row r="29" spans="1:12" x14ac:dyDescent="0.2">
      <c r="A29" s="159" t="s">
        <v>16</v>
      </c>
      <c r="B29" s="3" t="s">
        <v>192</v>
      </c>
      <c r="C29" s="133">
        <v>100</v>
      </c>
      <c r="D29" s="128">
        <f>'24'!S44</f>
        <v>120.42161396064249</v>
      </c>
      <c r="E29" s="169">
        <f>'24'!U44</f>
        <v>44.244999402816724</v>
      </c>
      <c r="F29" s="120">
        <f>'24'!W44</f>
        <v>1</v>
      </c>
      <c r="G29" s="172">
        <f>'24'!Y44</f>
        <v>1</v>
      </c>
      <c r="H29" s="156">
        <v>24</v>
      </c>
      <c r="I29" s="56"/>
      <c r="J29" s="200" t="s">
        <v>550</v>
      </c>
      <c r="K29" s="416">
        <v>0.59799999999999998</v>
      </c>
      <c r="L29" s="417">
        <v>0.61099999999999999</v>
      </c>
    </row>
    <row r="30" spans="1:12" x14ac:dyDescent="0.2">
      <c r="A30" s="159" t="s">
        <v>17</v>
      </c>
      <c r="B30" s="3" t="s">
        <v>272</v>
      </c>
      <c r="C30" s="133">
        <v>100</v>
      </c>
      <c r="D30" s="128">
        <f>'25'!S44</f>
        <v>123.63172816908734</v>
      </c>
      <c r="E30" s="169">
        <f>'25'!U44</f>
        <v>60.423237785777758</v>
      </c>
      <c r="F30" s="120">
        <f>'25'!W44</f>
        <v>5</v>
      </c>
      <c r="G30" s="172">
        <f>'25'!Y44</f>
        <v>3</v>
      </c>
      <c r="H30" s="156">
        <v>25</v>
      </c>
      <c r="I30" s="56"/>
      <c r="J30" s="200" t="s">
        <v>551</v>
      </c>
      <c r="K30" s="416">
        <v>0.71299999999999997</v>
      </c>
      <c r="L30" s="417">
        <v>0.622</v>
      </c>
    </row>
    <row r="31" spans="1:12" x14ac:dyDescent="0.2">
      <c r="A31" s="159" t="s">
        <v>18</v>
      </c>
      <c r="B31" s="3" t="s">
        <v>273</v>
      </c>
      <c r="C31" s="133">
        <v>100</v>
      </c>
      <c r="D31" s="128">
        <f>'26'!S44</f>
        <v>127.7737634895737</v>
      </c>
      <c r="E31" s="169">
        <f>'26'!U44</f>
        <v>79.821651957041951</v>
      </c>
      <c r="F31" s="120">
        <f>'26'!W44</f>
        <v>7</v>
      </c>
      <c r="G31" s="172">
        <f>'26'!Y44</f>
        <v>6</v>
      </c>
      <c r="H31" s="156">
        <v>26</v>
      </c>
      <c r="I31" s="56"/>
      <c r="J31" s="115" t="s">
        <v>552</v>
      </c>
      <c r="K31" s="424">
        <v>0.64</v>
      </c>
      <c r="L31" s="425">
        <v>0.64900000000000002</v>
      </c>
    </row>
    <row r="32" spans="1:12" x14ac:dyDescent="0.2">
      <c r="A32" s="159" t="s">
        <v>19</v>
      </c>
      <c r="B32" s="3" t="s">
        <v>274</v>
      </c>
      <c r="C32" s="133">
        <v>100</v>
      </c>
      <c r="D32" s="128">
        <f>'27'!S44</f>
        <v>120.96666408806537</v>
      </c>
      <c r="E32" s="169">
        <f>'27'!U44</f>
        <v>83.383724003985265</v>
      </c>
      <c r="F32" s="120">
        <f>'27'!W44</f>
        <v>43</v>
      </c>
      <c r="G32" s="172">
        <f>'27'!Y44</f>
        <v>35</v>
      </c>
      <c r="H32" s="156">
        <v>27</v>
      </c>
      <c r="I32" s="56"/>
      <c r="J32" s="191" t="s">
        <v>141</v>
      </c>
      <c r="K32" s="191"/>
      <c r="L32" s="47" t="s">
        <v>120</v>
      </c>
    </row>
    <row r="33" spans="1:12" x14ac:dyDescent="0.2">
      <c r="A33" s="159" t="s">
        <v>20</v>
      </c>
      <c r="B33" s="3" t="s">
        <v>37</v>
      </c>
      <c r="C33" s="133">
        <v>100</v>
      </c>
      <c r="D33" s="128">
        <f>'28'!S44</f>
        <v>115.33312504369451</v>
      </c>
      <c r="E33" s="169">
        <f>'28'!U44</f>
        <v>76.136319293238969</v>
      </c>
      <c r="F33" s="120">
        <f>'28'!W44</f>
        <v>28</v>
      </c>
      <c r="G33" s="172">
        <f>'28'!Y44</f>
        <v>25</v>
      </c>
      <c r="H33" s="156">
        <v>28</v>
      </c>
      <c r="I33" s="56"/>
      <c r="J33" s="57" t="s">
        <v>612</v>
      </c>
      <c r="K33" s="58">
        <v>0.65</v>
      </c>
      <c r="L33" s="58">
        <v>0.627</v>
      </c>
    </row>
    <row r="34" spans="1:12" x14ac:dyDescent="0.2">
      <c r="A34" s="159" t="s">
        <v>21</v>
      </c>
      <c r="B34" s="3" t="s">
        <v>38</v>
      </c>
      <c r="C34" s="133">
        <v>100</v>
      </c>
      <c r="D34" s="128">
        <f>'29'!S44</f>
        <v>102.54035735567825</v>
      </c>
      <c r="E34" s="169">
        <f>'29'!U44</f>
        <v>91.704675300772422</v>
      </c>
      <c r="F34" s="120">
        <f>'29'!W44</f>
        <v>1</v>
      </c>
      <c r="G34" s="172">
        <f>'29'!Y44</f>
        <v>1</v>
      </c>
      <c r="H34" s="156">
        <v>29</v>
      </c>
      <c r="I34" s="56"/>
    </row>
    <row r="35" spans="1:12" x14ac:dyDescent="0.2">
      <c r="A35" s="159" t="s">
        <v>22</v>
      </c>
      <c r="B35" s="3" t="s">
        <v>377</v>
      </c>
      <c r="C35" s="133">
        <v>100</v>
      </c>
      <c r="D35" s="128">
        <f>'30'!S44</f>
        <v>120.40666964607614</v>
      </c>
      <c r="E35" s="169">
        <f>'30'!U44</f>
        <v>86.572234279249002</v>
      </c>
      <c r="F35" s="120">
        <f>'30'!W44</f>
        <v>17</v>
      </c>
      <c r="G35" s="172">
        <f>'30'!Y44</f>
        <v>14</v>
      </c>
      <c r="H35" s="156">
        <v>30</v>
      </c>
      <c r="I35" s="56"/>
    </row>
    <row r="36" spans="1:12" x14ac:dyDescent="0.2">
      <c r="A36" s="159" t="s">
        <v>23</v>
      </c>
      <c r="B36" s="3" t="s">
        <v>193</v>
      </c>
      <c r="C36" s="133">
        <v>100</v>
      </c>
      <c r="D36" s="128">
        <f>'31'!S44</f>
        <v>118.94723730625843</v>
      </c>
      <c r="E36" s="169">
        <f>'31'!U44</f>
        <v>69.157068763297573</v>
      </c>
      <c r="F36" s="120">
        <f>'31'!W44</f>
        <v>91</v>
      </c>
      <c r="G36" s="172">
        <f>'31'!Y44</f>
        <v>69</v>
      </c>
      <c r="H36" s="156">
        <v>31</v>
      </c>
      <c r="I36" s="56"/>
    </row>
    <row r="37" spans="1:12" x14ac:dyDescent="0.2">
      <c r="A37" s="159" t="s">
        <v>24</v>
      </c>
      <c r="B37" s="3" t="s">
        <v>39</v>
      </c>
      <c r="C37" s="133">
        <v>100</v>
      </c>
      <c r="D37" s="128">
        <f>'32'!S44</f>
        <v>120.0049045913117</v>
      </c>
      <c r="E37" s="169">
        <f>'32'!U44</f>
        <v>82.688816993729148</v>
      </c>
      <c r="F37" s="120">
        <f>'32'!W44</f>
        <v>7</v>
      </c>
      <c r="G37" s="172">
        <f>'32'!Y44</f>
        <v>8</v>
      </c>
      <c r="H37" s="156">
        <v>32</v>
      </c>
      <c r="I37" s="56"/>
    </row>
    <row r="38" spans="1:12" x14ac:dyDescent="0.2">
      <c r="A38" s="159" t="s">
        <v>25</v>
      </c>
      <c r="B38" s="3" t="s">
        <v>40</v>
      </c>
      <c r="C38" s="133">
        <v>100</v>
      </c>
      <c r="D38" s="128">
        <f>'33'!S44</f>
        <v>122.78566769456189</v>
      </c>
      <c r="E38" s="169">
        <f>'33'!U44</f>
        <v>85.459860555888341</v>
      </c>
      <c r="F38" s="120">
        <f>'33'!W44</f>
        <v>12</v>
      </c>
      <c r="G38" s="172">
        <f>'33'!Y44</f>
        <v>9</v>
      </c>
      <c r="H38" s="156">
        <v>33</v>
      </c>
      <c r="I38" s="56"/>
    </row>
    <row r="39" spans="1:12" x14ac:dyDescent="0.2">
      <c r="A39" s="159" t="s">
        <v>26</v>
      </c>
      <c r="B39" s="3" t="s">
        <v>276</v>
      </c>
      <c r="C39" s="133">
        <v>100</v>
      </c>
      <c r="D39" s="128">
        <f>'34'!S44</f>
        <v>121.98257033130299</v>
      </c>
      <c r="E39" s="169">
        <f>'34'!U44</f>
        <v>69.064783569147551</v>
      </c>
      <c r="F39" s="120">
        <f>'34'!W44</f>
        <v>16</v>
      </c>
      <c r="G39" s="172">
        <f>'34'!Y44</f>
        <v>14</v>
      </c>
      <c r="H39" s="156">
        <v>34</v>
      </c>
      <c r="I39" s="56"/>
    </row>
    <row r="40" spans="1:12" x14ac:dyDescent="0.2">
      <c r="A40" s="159" t="s">
        <v>51</v>
      </c>
      <c r="B40" s="3" t="s">
        <v>367</v>
      </c>
      <c r="C40" s="133">
        <v>100</v>
      </c>
      <c r="D40" s="128">
        <f>'35'!S44</f>
        <v>100</v>
      </c>
      <c r="E40" s="169">
        <f>'35'!U44</f>
        <v>0</v>
      </c>
      <c r="F40" s="120">
        <f>'35'!W44</f>
        <v>0</v>
      </c>
      <c r="G40" s="172">
        <f>'35'!Y44</f>
        <v>0</v>
      </c>
      <c r="H40" s="156">
        <v>35</v>
      </c>
      <c r="I40" s="56"/>
    </row>
    <row r="41" spans="1:12" x14ac:dyDescent="0.2">
      <c r="A41" s="159" t="s">
        <v>194</v>
      </c>
      <c r="B41" s="3" t="s">
        <v>41</v>
      </c>
      <c r="C41" s="133">
        <v>100</v>
      </c>
      <c r="D41" s="128">
        <f>'36'!S44</f>
        <v>117.28831318911281</v>
      </c>
      <c r="E41" s="169">
        <f>'36'!U44</f>
        <v>75.13849103094941</v>
      </c>
      <c r="F41" s="120">
        <f>'36'!W44</f>
        <v>50</v>
      </c>
      <c r="G41" s="172">
        <f>'36'!Y44</f>
        <v>31</v>
      </c>
      <c r="H41" s="156">
        <v>36</v>
      </c>
      <c r="I41" s="56"/>
    </row>
    <row r="42" spans="1:12" x14ac:dyDescent="0.2">
      <c r="A42" s="159" t="s">
        <v>200</v>
      </c>
      <c r="B42" s="3" t="s">
        <v>345</v>
      </c>
      <c r="C42" s="133">
        <v>100</v>
      </c>
      <c r="D42" s="128">
        <f>'37'!S44</f>
        <v>121.47925127595538</v>
      </c>
      <c r="E42" s="169">
        <f>'37'!U44</f>
        <v>60.898260689165618</v>
      </c>
      <c r="F42" s="120">
        <f>'37'!W44</f>
        <v>26</v>
      </c>
      <c r="G42" s="172">
        <f>'37'!Y44</f>
        <v>18</v>
      </c>
      <c r="H42" s="156">
        <v>37</v>
      </c>
      <c r="I42" s="56"/>
    </row>
    <row r="43" spans="1:12" x14ac:dyDescent="0.2">
      <c r="A43" s="159" t="s">
        <v>201</v>
      </c>
      <c r="B43" s="3" t="s">
        <v>278</v>
      </c>
      <c r="C43" s="133">
        <v>100</v>
      </c>
      <c r="D43" s="128">
        <f>'38'!S44</f>
        <v>125.29202881390401</v>
      </c>
      <c r="E43" s="169">
        <f>'38'!U44</f>
        <v>15.544749943229641</v>
      </c>
      <c r="F43" s="120">
        <f>'38'!W44</f>
        <v>5</v>
      </c>
      <c r="G43" s="172">
        <f>'38'!Y44</f>
        <v>5</v>
      </c>
      <c r="H43" s="156">
        <v>38</v>
      </c>
      <c r="I43" s="56"/>
    </row>
    <row r="44" spans="1:12" x14ac:dyDescent="0.2">
      <c r="A44" s="159" t="s">
        <v>202</v>
      </c>
      <c r="B44" s="3" t="s">
        <v>279</v>
      </c>
      <c r="C44" s="133">
        <v>100</v>
      </c>
      <c r="D44" s="128">
        <f>'39'!S44</f>
        <v>134.78673689538991</v>
      </c>
      <c r="E44" s="169">
        <f>'39'!U44</f>
        <v>54.119407148609298</v>
      </c>
      <c r="F44" s="120">
        <f>'39'!W44</f>
        <v>6</v>
      </c>
      <c r="G44" s="172">
        <f>'39'!Y44</f>
        <v>10</v>
      </c>
      <c r="H44" s="156">
        <v>39</v>
      </c>
      <c r="I44" s="56"/>
    </row>
    <row r="45" spans="1:12" x14ac:dyDescent="0.2">
      <c r="A45" s="106"/>
      <c r="B45" s="94" t="s">
        <v>83</v>
      </c>
      <c r="C45" s="135">
        <f>SUM(C6:C44)</f>
        <v>3900</v>
      </c>
      <c r="D45" s="202">
        <f>SUM(D6:D44)</f>
        <v>4572.3587005892214</v>
      </c>
      <c r="E45" s="203">
        <f>SUM(E6:E44)</f>
        <v>2214.6742409497328</v>
      </c>
      <c r="F45" s="204">
        <f>SUM(F6:F44)</f>
        <v>614</v>
      </c>
      <c r="G45" s="205">
        <f>SUM(G6:G44)</f>
        <v>414</v>
      </c>
      <c r="H45" s="160"/>
      <c r="I45" s="56"/>
    </row>
    <row r="46" spans="1:12" x14ac:dyDescent="0.2">
      <c r="A46" s="398" t="str">
        <f>取引基本表!$E$1</f>
        <v>2015年猪名川町産業連関表</v>
      </c>
      <c r="B46" s="399"/>
      <c r="C46" s="60"/>
      <c r="D46" s="60"/>
      <c r="E46" s="60"/>
      <c r="F46" s="60"/>
      <c r="G46" s="60"/>
      <c r="H46" s="48"/>
      <c r="I46" s="48"/>
      <c r="J46" s="48"/>
    </row>
    <row r="47" spans="1:12" x14ac:dyDescent="0.2">
      <c r="A47" s="59" t="s">
        <v>555</v>
      </c>
      <c r="B47" s="60"/>
      <c r="C47" s="60"/>
      <c r="D47" s="60"/>
      <c r="E47" s="60"/>
      <c r="F47" s="60"/>
      <c r="G47" s="60"/>
      <c r="H47" s="48"/>
      <c r="I47" s="48"/>
      <c r="J47" s="48"/>
    </row>
    <row r="48" spans="1:12" x14ac:dyDescent="0.2">
      <c r="A48" s="59" t="s">
        <v>556</v>
      </c>
      <c r="B48" s="60"/>
      <c r="C48" s="60"/>
      <c r="D48" s="60"/>
      <c r="E48" s="60"/>
      <c r="F48" s="60"/>
      <c r="G48" s="60"/>
      <c r="H48" s="48"/>
      <c r="I48" s="48"/>
      <c r="J48" s="48"/>
    </row>
    <row r="49" spans="1:10" x14ac:dyDescent="0.2">
      <c r="A49" s="59" t="s">
        <v>251</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281</v>
      </c>
      <c r="S2" s="3" t="s">
        <v>152</v>
      </c>
      <c r="U2" s="64" t="s">
        <v>209</v>
      </c>
      <c r="W2" s="3" t="s">
        <v>130</v>
      </c>
      <c r="Y2" s="3" t="s">
        <v>153</v>
      </c>
    </row>
    <row r="3" spans="1:25" ht="44" x14ac:dyDescent="0.2">
      <c r="B3" s="65"/>
      <c r="C3" s="66" t="s">
        <v>227</v>
      </c>
      <c r="D3" s="66" t="s">
        <v>316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投入係数表!AB5</f>
        <v>0</v>
      </c>
      <c r="E5" s="77">
        <f t="shared" ref="E5:E38" si="0">$C$30*D5</f>
        <v>0</v>
      </c>
      <c r="F5" s="76">
        <f>分析係数表!C8</f>
        <v>0.30496453900709219</v>
      </c>
      <c r="G5" s="77">
        <f t="shared" ref="G5:G38" si="1">E5*F5</f>
        <v>0</v>
      </c>
      <c r="H5" s="77">
        <f t="array" ref="H5:H43">MMULT(逆行列係数!C5:AO43,'26'!G5:G43)</f>
        <v>2.1106369966854377E-4</v>
      </c>
      <c r="I5" s="77">
        <f t="shared" ref="I5:I38" si="2">C5+H5</f>
        <v>2.1106369966854377E-4</v>
      </c>
      <c r="J5" s="76">
        <f>分析係数表!G8</f>
        <v>0.12049861495844875</v>
      </c>
      <c r="K5" s="78">
        <f t="shared" ref="K5:K38" si="3">I5*J5</f>
        <v>2.5432883478065523E-5</v>
      </c>
      <c r="L5" s="79" t="s">
        <v>184</v>
      </c>
      <c r="M5" s="80" t="s">
        <v>184</v>
      </c>
      <c r="N5" s="81">
        <f>分析係数表!H8</f>
        <v>1.0415057417992687E-2</v>
      </c>
      <c r="O5" s="82">
        <f t="shared" ref="O5:O43" si="4">$M$44*N5</f>
        <v>0.34550214966743398</v>
      </c>
      <c r="P5" s="76">
        <f>分析係数表!C8</f>
        <v>0.30496453900709219</v>
      </c>
      <c r="Q5" s="82">
        <f t="shared" ref="Q5:Q38" si="5">O5*P5</f>
        <v>0.10536590379928837</v>
      </c>
      <c r="R5" s="83">
        <f t="array" ref="R5:R43">MMULT(逆行列係数!C5:AO43,'26'!Q5:Q43)</f>
        <v>0.11827743004261337</v>
      </c>
      <c r="S5" s="84">
        <f t="shared" ref="S5:S38" si="6">I5+R5</f>
        <v>0.11848849374228192</v>
      </c>
      <c r="T5" s="85">
        <f>分析係数表!F8</f>
        <v>0.45429362880886426</v>
      </c>
      <c r="U5" s="86">
        <f t="shared" ref="U5:U38" si="7">S5*T5</f>
        <v>5.3828567794277658E-2</v>
      </c>
      <c r="V5" s="87">
        <f>分析係数表!D8</f>
        <v>0.67451523545706371</v>
      </c>
      <c r="W5" s="88">
        <f t="shared" ref="W5:W38" si="8">ROUND(S5*V5,0)</f>
        <v>0</v>
      </c>
      <c r="X5" s="76">
        <f>分析係数表!E8</f>
        <v>0.3476454293628809</v>
      </c>
      <c r="Y5" s="89">
        <f t="shared" ref="Y5:Y38" si="9">ROUND(S5*X5,0)</f>
        <v>0</v>
      </c>
    </row>
    <row r="6" spans="1:25" x14ac:dyDescent="0.2">
      <c r="A6" s="6" t="s">
        <v>219</v>
      </c>
      <c r="B6" s="5" t="s">
        <v>265</v>
      </c>
      <c r="C6" s="90"/>
      <c r="D6" s="76">
        <f>投入係数表!AB6</f>
        <v>0</v>
      </c>
      <c r="E6" s="77">
        <f t="shared" si="0"/>
        <v>0</v>
      </c>
      <c r="F6" s="76">
        <f>分析係数表!C9</f>
        <v>0.30769230769230771</v>
      </c>
      <c r="G6" s="77">
        <f t="shared" si="1"/>
        <v>0</v>
      </c>
      <c r="H6" s="77">
        <v>4.4534363786050433E-4</v>
      </c>
      <c r="I6" s="77">
        <f t="shared" si="2"/>
        <v>4.4534363786050433E-4</v>
      </c>
      <c r="J6" s="76">
        <f>分析係数表!G9</f>
        <v>0.27272727272727271</v>
      </c>
      <c r="K6" s="78">
        <f t="shared" si="3"/>
        <v>1.2145735578013754E-4</v>
      </c>
      <c r="L6" s="79"/>
      <c r="M6" s="80"/>
      <c r="N6" s="81">
        <f>分析係数表!H9</f>
        <v>5.5358154384880782E-4</v>
      </c>
      <c r="O6" s="82">
        <f t="shared" si="4"/>
        <v>1.8364143925463115E-2</v>
      </c>
      <c r="P6" s="76">
        <f>分析係数表!C9</f>
        <v>0.30769230769230771</v>
      </c>
      <c r="Q6" s="82">
        <f t="shared" si="5"/>
        <v>5.6505058232194207E-3</v>
      </c>
      <c r="R6" s="83">
        <v>6.3022922991871578E-3</v>
      </c>
      <c r="S6" s="84">
        <f t="shared" si="6"/>
        <v>6.7476359370476618E-3</v>
      </c>
      <c r="T6" s="85">
        <f>分析係数表!F9</f>
        <v>0.77272727272727271</v>
      </c>
      <c r="U6" s="86">
        <f t="shared" si="7"/>
        <v>5.2140823149913751E-3</v>
      </c>
      <c r="V6" s="87">
        <f>分析係数表!D9</f>
        <v>0.36363636363636365</v>
      </c>
      <c r="W6" s="88">
        <f t="shared" si="8"/>
        <v>0</v>
      </c>
      <c r="X6" s="76">
        <f>分析係数表!E9</f>
        <v>0</v>
      </c>
      <c r="Y6" s="89">
        <f t="shared" si="9"/>
        <v>0</v>
      </c>
    </row>
    <row r="7" spans="1:25" x14ac:dyDescent="0.2">
      <c r="A7" s="6" t="s">
        <v>220</v>
      </c>
      <c r="B7" s="5" t="s">
        <v>266</v>
      </c>
      <c r="C7" s="90"/>
      <c r="D7" s="76">
        <f>投入係数表!AB7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3.5447068507289271E-2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投入係数表!AB8</f>
        <v>0</v>
      </c>
      <c r="E8" s="77">
        <f t="shared" si="0"/>
        <v>0</v>
      </c>
      <c r="F8" s="76">
        <f>分析係数表!C11</f>
        <v>7.2833211944645093E-4</v>
      </c>
      <c r="G8" s="77">
        <f t="shared" si="1"/>
        <v>0</v>
      </c>
      <c r="H8" s="77">
        <v>1.8095321236399281E-3</v>
      </c>
      <c r="I8" s="77">
        <f t="shared" si="2"/>
        <v>1.8095321236399281E-3</v>
      </c>
      <c r="J8" s="76">
        <f>分析係数表!G11</f>
        <v>0.75</v>
      </c>
      <c r="K8" s="78">
        <f t="shared" si="3"/>
        <v>1.3571490927299461E-3</v>
      </c>
      <c r="L8" s="79"/>
      <c r="M8" s="80"/>
      <c r="N8" s="81">
        <f>分析係数表!H11</f>
        <v>-1.2873989391832741E-5</v>
      </c>
      <c r="O8" s="82">
        <f t="shared" si="4"/>
        <v>-4.2707311454565387E-4</v>
      </c>
      <c r="P8" s="76">
        <f>分析係数表!C11</f>
        <v>7.2833211944645093E-4</v>
      </c>
      <c r="Q8" s="82">
        <f t="shared" si="5"/>
        <v>-3.11051066675633E-7</v>
      </c>
      <c r="R8" s="83">
        <v>7.5098400517491671E-4</v>
      </c>
      <c r="S8" s="84">
        <f t="shared" si="6"/>
        <v>2.5605161288148447E-3</v>
      </c>
      <c r="T8" s="85">
        <f>分析係数表!F11</f>
        <v>1</v>
      </c>
      <c r="U8" s="86">
        <f t="shared" si="7"/>
        <v>2.5605161288148447E-3</v>
      </c>
      <c r="V8" s="87">
        <f>分析係数表!D11</f>
        <v>0</v>
      </c>
      <c r="W8" s="88">
        <f t="shared" si="8"/>
        <v>0</v>
      </c>
      <c r="X8" s="76">
        <f>分析係数表!E11</f>
        <v>0</v>
      </c>
      <c r="Y8" s="89">
        <f t="shared" si="9"/>
        <v>0</v>
      </c>
    </row>
    <row r="9" spans="1:25" x14ac:dyDescent="0.2">
      <c r="A9" s="6" t="s">
        <v>222</v>
      </c>
      <c r="B9" s="5" t="s">
        <v>190</v>
      </c>
      <c r="C9" s="90"/>
      <c r="D9" s="76">
        <f>投入係数表!AB9</f>
        <v>0</v>
      </c>
      <c r="E9" s="77">
        <f t="shared" si="0"/>
        <v>0</v>
      </c>
      <c r="F9" s="76">
        <f>分析係数表!C12</f>
        <v>4.5760430686406783E-3</v>
      </c>
      <c r="G9" s="77">
        <f t="shared" si="1"/>
        <v>0</v>
      </c>
      <c r="H9" s="77">
        <v>1.2285391568428337E-6</v>
      </c>
      <c r="I9" s="77">
        <f t="shared" si="2"/>
        <v>1.2285391568428337E-6</v>
      </c>
      <c r="J9" s="76">
        <f>分析係数表!G12</f>
        <v>0.12408759124087591</v>
      </c>
      <c r="K9" s="78">
        <f t="shared" si="3"/>
        <v>1.5244646471772389E-7</v>
      </c>
      <c r="L9" s="79"/>
      <c r="M9" s="80"/>
      <c r="N9" s="81">
        <f>分析係数表!H12</f>
        <v>8.1814202585097071E-2</v>
      </c>
      <c r="O9" s="82">
        <f t="shared" si="4"/>
        <v>2.7140496429376304</v>
      </c>
      <c r="P9" s="76">
        <f>分析係数表!C12</f>
        <v>4.5760430686406783E-3</v>
      </c>
      <c r="Q9" s="82">
        <f t="shared" si="5"/>
        <v>1.2419608056511452E-2</v>
      </c>
      <c r="R9" s="83">
        <v>1.3248148610462222E-2</v>
      </c>
      <c r="S9" s="84">
        <f t="shared" si="6"/>
        <v>1.3249377149619065E-2</v>
      </c>
      <c r="T9" s="85">
        <f>分析係数表!F12</f>
        <v>0.42153284671532848</v>
      </c>
      <c r="U9" s="86">
        <f t="shared" si="7"/>
        <v>5.5850476670839489E-3</v>
      </c>
      <c r="V9" s="87">
        <f>分析係数表!D12</f>
        <v>4.3795620437956206E-2</v>
      </c>
      <c r="W9" s="88">
        <f t="shared" si="8"/>
        <v>0</v>
      </c>
      <c r="X9" s="76">
        <f>分析係数表!E12</f>
        <v>3.2846715328467155E-2</v>
      </c>
      <c r="Y9" s="89">
        <f t="shared" si="9"/>
        <v>0</v>
      </c>
    </row>
    <row r="10" spans="1:25" x14ac:dyDescent="0.2">
      <c r="A10" s="6" t="s">
        <v>223</v>
      </c>
      <c r="B10" s="5" t="s">
        <v>28</v>
      </c>
      <c r="C10" s="90"/>
      <c r="D10" s="76">
        <f>投入係数表!AB10</f>
        <v>2.257336343115124E-3</v>
      </c>
      <c r="E10" s="77">
        <f t="shared" si="0"/>
        <v>0.22573363431151239</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0.42408360274383428</v>
      </c>
      <c r="P10" s="76">
        <f>分析係数表!C13</f>
        <v>0</v>
      </c>
      <c r="Q10" s="82">
        <f t="shared" si="5"/>
        <v>0</v>
      </c>
      <c r="R10" s="83">
        <v>0</v>
      </c>
      <c r="S10" s="84">
        <f t="shared" si="6"/>
        <v>0</v>
      </c>
      <c r="T10" s="85">
        <f>分析係数表!F13</f>
        <v>1</v>
      </c>
      <c r="U10" s="86">
        <f t="shared" si="7"/>
        <v>0</v>
      </c>
      <c r="V10" s="87">
        <f>分析係数表!D13</f>
        <v>0</v>
      </c>
      <c r="W10" s="88">
        <f t="shared" si="8"/>
        <v>0</v>
      </c>
      <c r="X10" s="76">
        <f>分析係数表!E13</f>
        <v>0</v>
      </c>
      <c r="Y10" s="89">
        <f t="shared" si="9"/>
        <v>0</v>
      </c>
    </row>
    <row r="11" spans="1:25" x14ac:dyDescent="0.2">
      <c r="A11" s="6" t="s">
        <v>224</v>
      </c>
      <c r="B11" s="5" t="s">
        <v>267</v>
      </c>
      <c r="C11" s="90"/>
      <c r="D11" s="76">
        <f>投入係数表!AB11</f>
        <v>4.5146726862302479E-3</v>
      </c>
      <c r="E11" s="77">
        <f t="shared" si="0"/>
        <v>0.45146726862302478</v>
      </c>
      <c r="F11" s="76">
        <f>分析係数表!C14</f>
        <v>3.0252100840336138E-2</v>
      </c>
      <c r="G11" s="77">
        <f t="shared" si="1"/>
        <v>1.365783333649487E-2</v>
      </c>
      <c r="H11" s="77">
        <v>1.6350443432950248E-2</v>
      </c>
      <c r="I11" s="77">
        <f t="shared" si="2"/>
        <v>1.6350443432950248E-2</v>
      </c>
      <c r="J11" s="76">
        <f>分析係数表!G14</f>
        <v>0.20338983050847459</v>
      </c>
      <c r="K11" s="78">
        <f t="shared" si="3"/>
        <v>3.3255139185661524E-3</v>
      </c>
      <c r="L11" s="79"/>
      <c r="M11" s="80"/>
      <c r="N11" s="81">
        <f>分析係数表!H14</f>
        <v>1.0556671301302847E-3</v>
      </c>
      <c r="O11" s="82">
        <f t="shared" si="4"/>
        <v>3.5019995392743614E-2</v>
      </c>
      <c r="P11" s="76">
        <f>分析係数表!C14</f>
        <v>3.0252100840336138E-2</v>
      </c>
      <c r="Q11" s="82">
        <f t="shared" si="5"/>
        <v>1.0594284320493868E-3</v>
      </c>
      <c r="R11" s="83">
        <v>2.7911502390193599E-3</v>
      </c>
      <c r="S11" s="84">
        <f t="shared" si="6"/>
        <v>1.9141593671969607E-2</v>
      </c>
      <c r="T11" s="85">
        <f>分析係数表!F14</f>
        <v>0.40677966101694918</v>
      </c>
      <c r="U11" s="86">
        <f t="shared" si="7"/>
        <v>7.7864109852079765E-3</v>
      </c>
      <c r="V11" s="87">
        <f>分析係数表!D14</f>
        <v>0.16949152542372881</v>
      </c>
      <c r="W11" s="88">
        <f t="shared" si="8"/>
        <v>0</v>
      </c>
      <c r="X11" s="76">
        <f>分析係数表!E14</f>
        <v>0.11864406779661017</v>
      </c>
      <c r="Y11" s="89">
        <f t="shared" si="9"/>
        <v>0</v>
      </c>
    </row>
    <row r="12" spans="1:25" x14ac:dyDescent="0.2">
      <c r="A12" s="6" t="s">
        <v>225</v>
      </c>
      <c r="B12" s="5" t="s">
        <v>29</v>
      </c>
      <c r="C12" s="90"/>
      <c r="D12" s="76">
        <f>投入係数表!AB12</f>
        <v>1.4672686230248307E-2</v>
      </c>
      <c r="E12" s="77">
        <f t="shared" si="0"/>
        <v>1.4672686230248306</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0.25069191823829884</v>
      </c>
      <c r="P12" s="76">
        <f>分析係数表!C15</f>
        <v>0</v>
      </c>
      <c r="Q12" s="82">
        <f t="shared" si="5"/>
        <v>0</v>
      </c>
      <c r="R12" s="83">
        <v>0</v>
      </c>
      <c r="S12" s="84">
        <f t="shared" si="6"/>
        <v>0</v>
      </c>
      <c r="T12" s="85">
        <f>分析係数表!F15</f>
        <v>0.30219780219780218</v>
      </c>
      <c r="U12" s="86">
        <f t="shared" si="7"/>
        <v>0</v>
      </c>
      <c r="V12" s="87">
        <f>分析係数表!D15</f>
        <v>0.15384615384615385</v>
      </c>
      <c r="W12" s="88">
        <f t="shared" si="8"/>
        <v>0</v>
      </c>
      <c r="X12" s="76">
        <f>分析係数表!E15</f>
        <v>0.11538461538461539</v>
      </c>
      <c r="Y12" s="89">
        <f t="shared" si="9"/>
        <v>0</v>
      </c>
    </row>
    <row r="13" spans="1:25" x14ac:dyDescent="0.2">
      <c r="A13" s="6" t="s">
        <v>226</v>
      </c>
      <c r="B13" s="5" t="s">
        <v>30</v>
      </c>
      <c r="C13" s="90"/>
      <c r="D13" s="76">
        <f>投入係数表!AB13</f>
        <v>1.2415349887133182E-2</v>
      </c>
      <c r="E13" s="77">
        <f t="shared" si="0"/>
        <v>1.2415349887133182</v>
      </c>
      <c r="F13" s="76">
        <f>分析係数表!C16</f>
        <v>1.9157088122605526E-3</v>
      </c>
      <c r="G13" s="77">
        <f t="shared" si="1"/>
        <v>2.3784195186079093E-3</v>
      </c>
      <c r="H13" s="77">
        <v>3.46778414684532E-3</v>
      </c>
      <c r="I13" s="77">
        <f t="shared" si="2"/>
        <v>3.46778414684532E-3</v>
      </c>
      <c r="J13" s="76">
        <f>分析係数表!G16</f>
        <v>0.1111111111111111</v>
      </c>
      <c r="K13" s="78">
        <f t="shared" si="3"/>
        <v>3.8530934964947996E-4</v>
      </c>
      <c r="L13" s="79"/>
      <c r="M13" s="80"/>
      <c r="N13" s="81">
        <f>分析係数表!H16</f>
        <v>1.5294299397497296E-2</v>
      </c>
      <c r="O13" s="82">
        <f t="shared" si="4"/>
        <v>0.50736286008023679</v>
      </c>
      <c r="P13" s="76">
        <f>分析係数表!C16</f>
        <v>1.9157088122605526E-3</v>
      </c>
      <c r="Q13" s="82">
        <f t="shared" si="5"/>
        <v>9.7195950206942737E-4</v>
      </c>
      <c r="R13" s="83">
        <v>1.4362978573216852E-3</v>
      </c>
      <c r="S13" s="84">
        <f t="shared" si="6"/>
        <v>4.904082004167005E-3</v>
      </c>
      <c r="T13" s="85">
        <f>分析係数表!F16</f>
        <v>0.33333333333333331</v>
      </c>
      <c r="U13" s="86">
        <f t="shared" si="7"/>
        <v>1.6346940013890017E-3</v>
      </c>
      <c r="V13" s="87">
        <f>分析係数表!D16</f>
        <v>0</v>
      </c>
      <c r="W13" s="88">
        <f t="shared" si="8"/>
        <v>0</v>
      </c>
      <c r="X13" s="76">
        <f>分析係数表!E16</f>
        <v>0</v>
      </c>
      <c r="Y13" s="89">
        <f t="shared" si="9"/>
        <v>0</v>
      </c>
    </row>
    <row r="14" spans="1:25" x14ac:dyDescent="0.2">
      <c r="A14" s="6" t="s">
        <v>2</v>
      </c>
      <c r="B14" s="5" t="s">
        <v>364</v>
      </c>
      <c r="C14" s="90"/>
      <c r="D14" s="76">
        <f>投入係数表!AB14</f>
        <v>1.4672686230248307E-2</v>
      </c>
      <c r="E14" s="77">
        <f t="shared" si="0"/>
        <v>1.4672686230248306</v>
      </c>
      <c r="F14" s="76">
        <f>分析係数表!C17</f>
        <v>5.5194805194805241E-2</v>
      </c>
      <c r="G14" s="77">
        <f t="shared" si="1"/>
        <v>8.098560581630565E-2</v>
      </c>
      <c r="H14" s="77">
        <v>8.5313080674408306E-2</v>
      </c>
      <c r="I14" s="77">
        <f t="shared" si="2"/>
        <v>8.5313080674408306E-2</v>
      </c>
      <c r="J14" s="76">
        <f>分析係数表!G17</f>
        <v>0.21860465116279071</v>
      </c>
      <c r="K14" s="78">
        <f t="shared" si="3"/>
        <v>1.864983624045205E-2</v>
      </c>
      <c r="L14" s="79"/>
      <c r="M14" s="80"/>
      <c r="N14" s="81">
        <f>分析係数表!H17</f>
        <v>2.7035377722848756E-3</v>
      </c>
      <c r="O14" s="82">
        <f t="shared" si="4"/>
        <v>8.9685354054587316E-2</v>
      </c>
      <c r="P14" s="76">
        <f>分析係数表!C17</f>
        <v>5.5194805194805241E-2</v>
      </c>
      <c r="Q14" s="82">
        <f t="shared" si="5"/>
        <v>4.9501656458700834E-3</v>
      </c>
      <c r="R14" s="83">
        <v>7.0780123629872356E-3</v>
      </c>
      <c r="S14" s="84">
        <f t="shared" si="6"/>
        <v>9.2391093037395539E-2</v>
      </c>
      <c r="T14" s="85">
        <f>分析係数表!F17</f>
        <v>0.33023255813953489</v>
      </c>
      <c r="U14" s="86">
        <f t="shared" si="7"/>
        <v>3.0510547003046899E-2</v>
      </c>
      <c r="V14" s="87">
        <f>分析係数表!D17</f>
        <v>0</v>
      </c>
      <c r="W14" s="88">
        <f t="shared" si="8"/>
        <v>0</v>
      </c>
      <c r="X14" s="76">
        <f>分析係数表!E17</f>
        <v>0</v>
      </c>
      <c r="Y14" s="89">
        <f t="shared" si="9"/>
        <v>0</v>
      </c>
    </row>
    <row r="15" spans="1:25" x14ac:dyDescent="0.2">
      <c r="A15" s="6" t="s">
        <v>3</v>
      </c>
      <c r="B15" s="5" t="s">
        <v>31</v>
      </c>
      <c r="C15" s="90"/>
      <c r="D15" s="76">
        <f>投入係数表!AB15</f>
        <v>0</v>
      </c>
      <c r="E15" s="77">
        <f t="shared" si="0"/>
        <v>0</v>
      </c>
      <c r="F15" s="76">
        <f>分析係数表!C18</f>
        <v>0.35732009925558317</v>
      </c>
      <c r="G15" s="77">
        <f t="shared" si="1"/>
        <v>0</v>
      </c>
      <c r="H15" s="77">
        <v>1.3510803346402195E-2</v>
      </c>
      <c r="I15" s="77">
        <f t="shared" si="2"/>
        <v>1.3510803346402195E-2</v>
      </c>
      <c r="J15" s="76">
        <f>分析係数表!G18</f>
        <v>0.21543778801843319</v>
      </c>
      <c r="K15" s="78">
        <f t="shared" si="3"/>
        <v>2.9107375873009341E-3</v>
      </c>
      <c r="L15" s="79"/>
      <c r="M15" s="80"/>
      <c r="N15" s="81">
        <f>分析係数表!H18</f>
        <v>3.9909367114681499E-4</v>
      </c>
      <c r="O15" s="82">
        <f t="shared" si="4"/>
        <v>1.3239266550915271E-2</v>
      </c>
      <c r="P15" s="76">
        <f>分析係数表!C18</f>
        <v>0.35732009925558317</v>
      </c>
      <c r="Q15" s="82">
        <f t="shared" si="5"/>
        <v>4.7306560380441665E-3</v>
      </c>
      <c r="R15" s="83">
        <v>1.0148004969513364E-2</v>
      </c>
      <c r="S15" s="84">
        <f t="shared" si="6"/>
        <v>2.3658808315915561E-2</v>
      </c>
      <c r="T15" s="85">
        <f>分析係数表!F18</f>
        <v>0.46082949308755761</v>
      </c>
      <c r="U15" s="86">
        <f t="shared" si="7"/>
        <v>1.090267664327906E-2</v>
      </c>
      <c r="V15" s="87">
        <f>分析係数表!D18</f>
        <v>4.0322580645161289E-2</v>
      </c>
      <c r="W15" s="88">
        <f t="shared" si="8"/>
        <v>0</v>
      </c>
      <c r="X15" s="76">
        <f>分析係数表!E18</f>
        <v>3.6866359447004608E-2</v>
      </c>
      <c r="Y15" s="89">
        <f t="shared" si="9"/>
        <v>0</v>
      </c>
    </row>
    <row r="16" spans="1:25" x14ac:dyDescent="0.2">
      <c r="A16" s="6" t="s">
        <v>4</v>
      </c>
      <c r="B16" s="5" t="s">
        <v>32</v>
      </c>
      <c r="C16" s="90"/>
      <c r="D16" s="76">
        <f>投入係数表!AB16</f>
        <v>0</v>
      </c>
      <c r="E16" s="77">
        <f t="shared" si="0"/>
        <v>0</v>
      </c>
      <c r="F16" s="76">
        <f>分析係数表!C19</f>
        <v>0.13532513181019334</v>
      </c>
      <c r="G16" s="77">
        <f t="shared" si="1"/>
        <v>0</v>
      </c>
      <c r="H16" s="77">
        <v>2.4032157679250879E-3</v>
      </c>
      <c r="I16" s="77">
        <f t="shared" si="2"/>
        <v>2.4032157679250879E-3</v>
      </c>
      <c r="J16" s="76">
        <f>分析係数表!G19</f>
        <v>5.8997050147492625E-2</v>
      </c>
      <c r="K16" s="78">
        <f t="shared" si="3"/>
        <v>1.4178264117552141E-4</v>
      </c>
      <c r="L16" s="79"/>
      <c r="M16" s="80"/>
      <c r="N16" s="81">
        <f>分析係数表!H19</f>
        <v>-1.0299191513466193E-4</v>
      </c>
      <c r="O16" s="82">
        <f t="shared" si="4"/>
        <v>-3.4165849163652309E-3</v>
      </c>
      <c r="P16" s="76">
        <f>分析係数表!C19</f>
        <v>0.13532513181019334</v>
      </c>
      <c r="Q16" s="82">
        <f t="shared" si="5"/>
        <v>-4.6234980414784329E-4</v>
      </c>
      <c r="R16" s="83">
        <v>7.0624462888410698E-4</v>
      </c>
      <c r="S16" s="84">
        <f t="shared" si="6"/>
        <v>3.109460396809195E-3</v>
      </c>
      <c r="T16" s="85">
        <f>分析係数表!F19</f>
        <v>0.24483775811209441</v>
      </c>
      <c r="U16" s="86">
        <f t="shared" si="7"/>
        <v>7.6131331249310681E-4</v>
      </c>
      <c r="V16" s="87">
        <f>分析係数表!D19</f>
        <v>3.8348082595870206E-2</v>
      </c>
      <c r="W16" s="88">
        <f t="shared" si="8"/>
        <v>0</v>
      </c>
      <c r="X16" s="76">
        <f>分析係数表!E19</f>
        <v>3.2448377581120944E-2</v>
      </c>
      <c r="Y16" s="89">
        <f t="shared" si="9"/>
        <v>0</v>
      </c>
    </row>
    <row r="17" spans="1:25" x14ac:dyDescent="0.2">
      <c r="A17" s="6" t="s">
        <v>5</v>
      </c>
      <c r="B17" s="5" t="s">
        <v>33</v>
      </c>
      <c r="C17" s="90"/>
      <c r="D17" s="76">
        <f>投入係数表!AB17</f>
        <v>0</v>
      </c>
      <c r="E17" s="77">
        <f t="shared" si="0"/>
        <v>0</v>
      </c>
      <c r="F17" s="76">
        <f>分析係数表!C20</f>
        <v>1.7543859649122862E-2</v>
      </c>
      <c r="G17" s="77">
        <f t="shared" si="1"/>
        <v>0</v>
      </c>
      <c r="H17" s="77">
        <v>1.8110932804049976E-4</v>
      </c>
      <c r="I17" s="77">
        <f t="shared" si="2"/>
        <v>1.8110932804049976E-4</v>
      </c>
      <c r="J17" s="76">
        <f>分析係数表!G20</f>
        <v>9.5238095238095233E-2</v>
      </c>
      <c r="K17" s="78">
        <f t="shared" si="3"/>
        <v>1.7248507432428546E-5</v>
      </c>
      <c r="L17" s="79"/>
      <c r="M17" s="80"/>
      <c r="N17" s="81">
        <f>分析係数表!H20</f>
        <v>5.0208558628147691E-4</v>
      </c>
      <c r="O17" s="82">
        <f t="shared" si="4"/>
        <v>1.6655851467280502E-2</v>
      </c>
      <c r="P17" s="76">
        <f>分析係数表!C20</f>
        <v>1.7543859649122862E-2</v>
      </c>
      <c r="Q17" s="82">
        <f t="shared" si="5"/>
        <v>2.9220792047860621E-4</v>
      </c>
      <c r="R17" s="83">
        <v>4.7125164414873604E-4</v>
      </c>
      <c r="S17" s="84">
        <f t="shared" si="6"/>
        <v>6.5236097218923585E-4</v>
      </c>
      <c r="T17" s="85">
        <f>分析係数表!F20</f>
        <v>0.21428571428571427</v>
      </c>
      <c r="U17" s="86">
        <f t="shared" si="7"/>
        <v>1.3979163689769339E-4</v>
      </c>
      <c r="V17" s="87">
        <f>分析係数表!D20</f>
        <v>0</v>
      </c>
      <c r="W17" s="88">
        <f t="shared" si="8"/>
        <v>0</v>
      </c>
      <c r="X17" s="76">
        <f>分析係数表!E20</f>
        <v>0</v>
      </c>
      <c r="Y17" s="89">
        <f t="shared" si="9"/>
        <v>0</v>
      </c>
    </row>
    <row r="18" spans="1:25" x14ac:dyDescent="0.2">
      <c r="A18" s="6" t="s">
        <v>6</v>
      </c>
      <c r="B18" s="5" t="s">
        <v>34</v>
      </c>
      <c r="C18" s="90"/>
      <c r="D18" s="76">
        <f>投入係数表!AB18</f>
        <v>0</v>
      </c>
      <c r="E18" s="77">
        <f t="shared" si="0"/>
        <v>0</v>
      </c>
      <c r="F18" s="76">
        <f>分析係数表!C21</f>
        <v>0.22938530734632678</v>
      </c>
      <c r="G18" s="77">
        <f t="shared" si="1"/>
        <v>0</v>
      </c>
      <c r="H18" s="77">
        <v>1.3696418876709393E-2</v>
      </c>
      <c r="I18" s="77">
        <f t="shared" si="2"/>
        <v>1.3696418876709393E-2</v>
      </c>
      <c r="J18" s="76">
        <f>分析係数表!G21</f>
        <v>0.28442844284428442</v>
      </c>
      <c r="K18" s="78">
        <f t="shared" si="3"/>
        <v>3.8956510936455158E-3</v>
      </c>
      <c r="L18" s="79"/>
      <c r="M18" s="80"/>
      <c r="N18" s="81">
        <f>分析係数表!H21</f>
        <v>8.3680931046912815E-4</v>
      </c>
      <c r="O18" s="82">
        <f t="shared" si="4"/>
        <v>2.7759752445467502E-2</v>
      </c>
      <c r="P18" s="76">
        <f>分析係数表!C21</f>
        <v>0.22938530734632678</v>
      </c>
      <c r="Q18" s="82">
        <f t="shared" si="5"/>
        <v>6.3676793465615097E-3</v>
      </c>
      <c r="R18" s="83">
        <v>1.2774310379440138E-2</v>
      </c>
      <c r="S18" s="84">
        <f t="shared" si="6"/>
        <v>2.6470729256149531E-2</v>
      </c>
      <c r="T18" s="85">
        <f>分析係数表!F21</f>
        <v>0.42664266426642666</v>
      </c>
      <c r="U18" s="86">
        <f t="shared" si="7"/>
        <v>1.1293542454918882E-2</v>
      </c>
      <c r="V18" s="87">
        <f>分析係数表!D21</f>
        <v>9.7209720972097208E-2</v>
      </c>
      <c r="W18" s="88">
        <f t="shared" si="8"/>
        <v>0</v>
      </c>
      <c r="X18" s="76">
        <f>分析係数表!E21</f>
        <v>8.1908190819081905E-2</v>
      </c>
      <c r="Y18" s="89">
        <f t="shared" si="9"/>
        <v>0</v>
      </c>
    </row>
    <row r="19" spans="1:25" x14ac:dyDescent="0.2">
      <c r="A19" s="6" t="s">
        <v>7</v>
      </c>
      <c r="B19" s="5" t="s">
        <v>268</v>
      </c>
      <c r="C19" s="90"/>
      <c r="D19" s="76">
        <f>投入係数表!AB19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1.2812193436369617E-3</v>
      </c>
      <c r="P19" s="76">
        <f>分析係数表!C22</f>
        <v>0</v>
      </c>
      <c r="Q19" s="82">
        <f t="shared" si="5"/>
        <v>0</v>
      </c>
      <c r="R19" s="83">
        <v>0</v>
      </c>
      <c r="S19" s="84">
        <f t="shared" si="6"/>
        <v>0</v>
      </c>
      <c r="T19" s="85">
        <f>分析係数表!F22</f>
        <v>0.45454545454545453</v>
      </c>
      <c r="U19" s="86">
        <f t="shared" si="7"/>
        <v>0</v>
      </c>
      <c r="V19" s="87">
        <f>分析係数表!D22</f>
        <v>0.29545454545454547</v>
      </c>
      <c r="W19" s="88">
        <f t="shared" si="8"/>
        <v>0</v>
      </c>
      <c r="X19" s="76">
        <f>分析係数表!E22</f>
        <v>0.18181818181818182</v>
      </c>
      <c r="Y19" s="89">
        <f t="shared" si="9"/>
        <v>0</v>
      </c>
    </row>
    <row r="20" spans="1:25" x14ac:dyDescent="0.2">
      <c r="A20" s="6" t="s">
        <v>8</v>
      </c>
      <c r="B20" s="5" t="s">
        <v>269</v>
      </c>
      <c r="C20" s="90"/>
      <c r="D20" s="76">
        <f>投入係数表!AB20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8.5414622909130774E-4</v>
      </c>
      <c r="P20" s="76">
        <f>分析係数表!C23</f>
        <v>0</v>
      </c>
      <c r="Q20" s="82">
        <f t="shared" si="5"/>
        <v>0</v>
      </c>
      <c r="R20" s="83">
        <v>0</v>
      </c>
      <c r="S20" s="84">
        <f t="shared" si="6"/>
        <v>0</v>
      </c>
      <c r="T20" s="85">
        <f>分析係数表!F23</f>
        <v>0.44318181818181818</v>
      </c>
      <c r="U20" s="86">
        <f t="shared" si="7"/>
        <v>0</v>
      </c>
      <c r="V20" s="87">
        <f>分析係数表!D23</f>
        <v>0</v>
      </c>
      <c r="W20" s="88">
        <f t="shared" si="8"/>
        <v>0</v>
      </c>
      <c r="X20" s="76">
        <f>分析係数表!E23</f>
        <v>0</v>
      </c>
      <c r="Y20" s="89">
        <f t="shared" si="9"/>
        <v>0</v>
      </c>
    </row>
    <row r="21" spans="1:25" x14ac:dyDescent="0.2">
      <c r="A21" s="6" t="s">
        <v>9</v>
      </c>
      <c r="B21" s="5" t="s">
        <v>270</v>
      </c>
      <c r="C21" s="90"/>
      <c r="D21" s="76">
        <f>投入係数表!AB21</f>
        <v>0</v>
      </c>
      <c r="E21" s="77">
        <f t="shared" si="0"/>
        <v>0</v>
      </c>
      <c r="F21" s="76">
        <f>分析係数表!C24</f>
        <v>1.7094017094017144E-2</v>
      </c>
      <c r="G21" s="77">
        <f t="shared" si="1"/>
        <v>0</v>
      </c>
      <c r="H21" s="77">
        <v>1.4645716752005272E-4</v>
      </c>
      <c r="I21" s="77">
        <f t="shared" si="2"/>
        <v>1.4645716752005272E-4</v>
      </c>
      <c r="J21" s="76">
        <f>分析係数表!G24</f>
        <v>0.27777777777777779</v>
      </c>
      <c r="K21" s="78">
        <f t="shared" si="3"/>
        <v>4.0682546533347978E-5</v>
      </c>
      <c r="L21" s="79"/>
      <c r="M21" s="80"/>
      <c r="N21" s="81">
        <f>分析係数表!H24</f>
        <v>2.9610175601215306E-4</v>
      </c>
      <c r="O21" s="82">
        <f t="shared" si="4"/>
        <v>9.822681634550039E-3</v>
      </c>
      <c r="P21" s="76">
        <f>分析係数表!C24</f>
        <v>1.7094017094017144E-2</v>
      </c>
      <c r="Q21" s="82">
        <f t="shared" si="5"/>
        <v>1.6790908777008663E-4</v>
      </c>
      <c r="R21" s="83">
        <v>5.3381836803789132E-4</v>
      </c>
      <c r="S21" s="84">
        <f t="shared" si="6"/>
        <v>6.8027553555794406E-4</v>
      </c>
      <c r="T21" s="85">
        <f>分析係数表!F24</f>
        <v>0.5</v>
      </c>
      <c r="U21" s="86">
        <f t="shared" si="7"/>
        <v>3.4013776777897203E-4</v>
      </c>
      <c r="V21" s="87">
        <f>分析係数表!D24</f>
        <v>0.16666666666666666</v>
      </c>
      <c r="W21" s="88">
        <f t="shared" si="8"/>
        <v>0</v>
      </c>
      <c r="X21" s="76">
        <f>分析係数表!E24</f>
        <v>0.1111111111111111</v>
      </c>
      <c r="Y21" s="89">
        <f t="shared" si="9"/>
        <v>0</v>
      </c>
    </row>
    <row r="22" spans="1:25" x14ac:dyDescent="0.2">
      <c r="A22" s="6" t="s">
        <v>10</v>
      </c>
      <c r="B22" s="5" t="s">
        <v>271</v>
      </c>
      <c r="C22" s="90"/>
      <c r="D22" s="76">
        <f>投入係数表!AB22</f>
        <v>0</v>
      </c>
      <c r="E22" s="77">
        <f t="shared" si="0"/>
        <v>0</v>
      </c>
      <c r="F22" s="76">
        <f>分析係数表!C25</f>
        <v>0.19368131868131866</v>
      </c>
      <c r="G22" s="77">
        <f t="shared" si="1"/>
        <v>0</v>
      </c>
      <c r="H22" s="77">
        <v>1.0464691301877582E-2</v>
      </c>
      <c r="I22" s="77">
        <f t="shared" si="2"/>
        <v>1.0464691301877582E-2</v>
      </c>
      <c r="J22" s="76">
        <f>分析係数表!G25</f>
        <v>0.19689406544647808</v>
      </c>
      <c r="K22" s="78">
        <f t="shared" si="3"/>
        <v>2.0604356140690745E-3</v>
      </c>
      <c r="L22" s="79"/>
      <c r="M22" s="80"/>
      <c r="N22" s="81">
        <f>分析係数表!H25</f>
        <v>4.6346361810597868E-4</v>
      </c>
      <c r="O22" s="82">
        <f t="shared" si="4"/>
        <v>1.5374632123643539E-2</v>
      </c>
      <c r="P22" s="76">
        <f>分析係数表!C25</f>
        <v>0.19368131868131866</v>
      </c>
      <c r="Q22" s="82">
        <f t="shared" si="5"/>
        <v>2.9777790239474433E-3</v>
      </c>
      <c r="R22" s="83">
        <v>8.8231026963053565E-3</v>
      </c>
      <c r="S22" s="84">
        <f t="shared" si="6"/>
        <v>1.9287793998182937E-2</v>
      </c>
      <c r="T22" s="85">
        <f>分析係数表!F25</f>
        <v>0.35108153078202997</v>
      </c>
      <c r="U22" s="86">
        <f t="shared" si="7"/>
        <v>6.7715882422905152E-3</v>
      </c>
      <c r="V22" s="87">
        <f>分析係数表!D25</f>
        <v>0.17692734331669441</v>
      </c>
      <c r="W22" s="88">
        <f t="shared" si="8"/>
        <v>0</v>
      </c>
      <c r="X22" s="76">
        <f>分析係数表!E25</f>
        <v>0.17249029395452026</v>
      </c>
      <c r="Y22" s="89">
        <f t="shared" si="9"/>
        <v>0</v>
      </c>
    </row>
    <row r="23" spans="1:25" x14ac:dyDescent="0.2">
      <c r="A23" s="6" t="s">
        <v>11</v>
      </c>
      <c r="B23" s="5" t="s">
        <v>35</v>
      </c>
      <c r="C23" s="90"/>
      <c r="D23" s="76">
        <f>投入係数表!AB23</f>
        <v>0</v>
      </c>
      <c r="E23" s="77">
        <f t="shared" si="0"/>
        <v>0</v>
      </c>
      <c r="F23" s="76">
        <f>分析係数表!C26</f>
        <v>8.4388185654008518E-3</v>
      </c>
      <c r="G23" s="77">
        <f t="shared" si="1"/>
        <v>0</v>
      </c>
      <c r="H23" s="77">
        <v>1.3854906944404992E-4</v>
      </c>
      <c r="I23" s="77">
        <f t="shared" si="2"/>
        <v>1.3854906944404992E-4</v>
      </c>
      <c r="J23" s="76">
        <f>分析係数表!G26</f>
        <v>0.2073170731707317</v>
      </c>
      <c r="K23" s="78">
        <f t="shared" si="3"/>
        <v>2.8723587567668886E-5</v>
      </c>
      <c r="L23" s="79"/>
      <c r="M23" s="80"/>
      <c r="N23" s="81">
        <f>分析係数表!H26</f>
        <v>9.7456099696173852E-3</v>
      </c>
      <c r="O23" s="82">
        <f t="shared" si="4"/>
        <v>0.32329434771105997</v>
      </c>
      <c r="P23" s="76">
        <f>分析係数表!C26</f>
        <v>8.4388185654008518E-3</v>
      </c>
      <c r="Q23" s="82">
        <f t="shared" si="5"/>
        <v>2.7282223435532512E-3</v>
      </c>
      <c r="R23" s="83">
        <v>2.7874146600450965E-3</v>
      </c>
      <c r="S23" s="84">
        <f t="shared" si="6"/>
        <v>2.9259637294891463E-3</v>
      </c>
      <c r="T23" s="85">
        <f>分析係数表!F26</f>
        <v>0.34146341463414637</v>
      </c>
      <c r="U23" s="86">
        <f t="shared" si="7"/>
        <v>9.9910956616702557E-4</v>
      </c>
      <c r="V23" s="87">
        <f>分析係数表!D26</f>
        <v>3.6585365853658534E-2</v>
      </c>
      <c r="W23" s="88">
        <f t="shared" si="8"/>
        <v>0</v>
      </c>
      <c r="X23" s="76">
        <f>分析係数表!E26</f>
        <v>2.4390243902439025E-2</v>
      </c>
      <c r="Y23" s="89">
        <f t="shared" si="9"/>
        <v>0</v>
      </c>
    </row>
    <row r="24" spans="1:25" x14ac:dyDescent="0.2">
      <c r="A24" s="6" t="s">
        <v>12</v>
      </c>
      <c r="B24" s="5" t="s">
        <v>365</v>
      </c>
      <c r="C24" s="90"/>
      <c r="D24" s="76">
        <f>投入係数表!AB24</f>
        <v>0</v>
      </c>
      <c r="E24" s="77">
        <f t="shared" si="0"/>
        <v>0</v>
      </c>
      <c r="F24" s="76">
        <f>分析係数表!C27</f>
        <v>0.17323420074349438</v>
      </c>
      <c r="G24" s="77">
        <f t="shared" si="1"/>
        <v>0</v>
      </c>
      <c r="H24" s="77">
        <v>7.4111878322352415E-4</v>
      </c>
      <c r="I24" s="77">
        <f t="shared" si="2"/>
        <v>7.4111878322352415E-4</v>
      </c>
      <c r="J24" s="76">
        <f>分析係数表!G27</f>
        <v>0.16805324459234608</v>
      </c>
      <c r="K24" s="78">
        <f t="shared" si="3"/>
        <v>1.2454741614904483E-4</v>
      </c>
      <c r="L24" s="79"/>
      <c r="M24" s="80"/>
      <c r="N24" s="81">
        <f>分析係数表!H27</f>
        <v>9.7971059271847166E-3</v>
      </c>
      <c r="O24" s="82">
        <f t="shared" si="4"/>
        <v>0.32500264016924263</v>
      </c>
      <c r="P24" s="76">
        <f>分析係数表!C27</f>
        <v>0.17323420074349438</v>
      </c>
      <c r="Q24" s="82">
        <f t="shared" si="5"/>
        <v>5.6301572609244246E-2</v>
      </c>
      <c r="R24" s="83">
        <v>5.6858983739839719E-2</v>
      </c>
      <c r="S24" s="84">
        <f t="shared" si="6"/>
        <v>5.7600102523063246E-2</v>
      </c>
      <c r="T24" s="85">
        <f>分析係数表!F27</f>
        <v>0.31780366056572379</v>
      </c>
      <c r="U24" s="86">
        <f t="shared" si="7"/>
        <v>1.8305523430790484E-2</v>
      </c>
      <c r="V24" s="87">
        <f>分析係数表!D27</f>
        <v>2.4958402662229616E-2</v>
      </c>
      <c r="W24" s="88">
        <f t="shared" si="8"/>
        <v>0</v>
      </c>
      <c r="X24" s="76">
        <f>分析係数表!E27</f>
        <v>2.9950083194675542E-2</v>
      </c>
      <c r="Y24" s="89">
        <f t="shared" si="9"/>
        <v>0</v>
      </c>
    </row>
    <row r="25" spans="1:25" x14ac:dyDescent="0.2">
      <c r="A25" s="6" t="s">
        <v>13</v>
      </c>
      <c r="B25" s="5" t="s">
        <v>191</v>
      </c>
      <c r="C25" s="90"/>
      <c r="D25" s="76">
        <f>投入係数表!AB25</f>
        <v>0</v>
      </c>
      <c r="E25" s="77">
        <f t="shared" si="0"/>
        <v>0</v>
      </c>
      <c r="F25" s="76">
        <f>分析係数表!C28</f>
        <v>2.7870216306156381E-2</v>
      </c>
      <c r="G25" s="77">
        <f t="shared" si="1"/>
        <v>0</v>
      </c>
      <c r="H25" s="77">
        <v>1.3629651675281158E-3</v>
      </c>
      <c r="I25" s="77">
        <f t="shared" si="2"/>
        <v>1.3629651675281158E-3</v>
      </c>
      <c r="J25" s="76">
        <f>分析係数表!G28</f>
        <v>0.12625250501002003</v>
      </c>
      <c r="K25" s="78">
        <f t="shared" si="3"/>
        <v>1.7207776664182622E-4</v>
      </c>
      <c r="L25" s="79"/>
      <c r="M25" s="80"/>
      <c r="N25" s="81">
        <f>分析係数表!H28</f>
        <v>1.9722951748287761E-2</v>
      </c>
      <c r="O25" s="82">
        <f t="shared" si="4"/>
        <v>0.65427601148394177</v>
      </c>
      <c r="P25" s="76">
        <f>分析係数表!C28</f>
        <v>2.7870216306156381E-2</v>
      </c>
      <c r="Q25" s="82">
        <f t="shared" si="5"/>
        <v>1.8234813963986712E-2</v>
      </c>
      <c r="R25" s="83">
        <v>1.881105447336302E-2</v>
      </c>
      <c r="S25" s="84">
        <f t="shared" si="6"/>
        <v>2.0174019640891137E-2</v>
      </c>
      <c r="T25" s="85">
        <f>分析係数表!F28</f>
        <v>0.21442885771543085</v>
      </c>
      <c r="U25" s="86">
        <f t="shared" si="7"/>
        <v>4.3258919871249531E-3</v>
      </c>
      <c r="V25" s="87">
        <f>分析係数表!D28</f>
        <v>6.0120240480961923E-3</v>
      </c>
      <c r="W25" s="88">
        <f t="shared" si="8"/>
        <v>0</v>
      </c>
      <c r="X25" s="76">
        <f>分析係数表!E28</f>
        <v>0</v>
      </c>
      <c r="Y25" s="89">
        <f t="shared" si="9"/>
        <v>0</v>
      </c>
    </row>
    <row r="26" spans="1:25" x14ac:dyDescent="0.2">
      <c r="A26" s="6" t="s">
        <v>14</v>
      </c>
      <c r="B26" s="5" t="s">
        <v>50</v>
      </c>
      <c r="C26" s="90"/>
      <c r="D26" s="76">
        <f>投入係数表!AB26</f>
        <v>3.3860045146726862E-3</v>
      </c>
      <c r="E26" s="77">
        <f t="shared" si="0"/>
        <v>0.33860045146726864</v>
      </c>
      <c r="F26" s="76">
        <f>分析係数表!C29</f>
        <v>7.0910556003223157E-2</v>
      </c>
      <c r="G26" s="77">
        <f t="shared" si="1"/>
        <v>2.4010346276486398E-2</v>
      </c>
      <c r="H26" s="77">
        <v>3.1146515374446331E-2</v>
      </c>
      <c r="I26" s="77">
        <f t="shared" si="2"/>
        <v>3.1146515374446331E-2</v>
      </c>
      <c r="J26" s="76">
        <f>分析係数表!G29</f>
        <v>0.26315789473684209</v>
      </c>
      <c r="K26" s="78">
        <f t="shared" si="3"/>
        <v>8.1964514143279821E-3</v>
      </c>
      <c r="L26" s="79"/>
      <c r="M26" s="80"/>
      <c r="N26" s="81">
        <f>分析係数表!H29</f>
        <v>9.1405324682012467E-3</v>
      </c>
      <c r="O26" s="82">
        <f t="shared" si="4"/>
        <v>0.30322191132741427</v>
      </c>
      <c r="P26" s="76">
        <f>分析係数表!C29</f>
        <v>7.0910556003223157E-2</v>
      </c>
      <c r="Q26" s="82">
        <f t="shared" si="5"/>
        <v>2.1501634324586977E-2</v>
      </c>
      <c r="R26" s="83">
        <v>2.6671574850386476E-2</v>
      </c>
      <c r="S26" s="84">
        <f t="shared" si="6"/>
        <v>5.7818090224832808E-2</v>
      </c>
      <c r="T26" s="85">
        <f>分析係数表!F29</f>
        <v>0.38157894736842107</v>
      </c>
      <c r="U26" s="86">
        <f t="shared" si="7"/>
        <v>2.2062166006844099E-2</v>
      </c>
      <c r="V26" s="87">
        <f>分析係数表!D29</f>
        <v>0.16666666666666666</v>
      </c>
      <c r="W26" s="88">
        <f t="shared" si="8"/>
        <v>0</v>
      </c>
      <c r="X26" s="76">
        <f>分析係数表!E29</f>
        <v>7.0175438596491224E-2</v>
      </c>
      <c r="Y26" s="89">
        <f t="shared" si="9"/>
        <v>0</v>
      </c>
    </row>
    <row r="27" spans="1:25" x14ac:dyDescent="0.2">
      <c r="A27" s="6" t="s">
        <v>15</v>
      </c>
      <c r="B27" s="5" t="s">
        <v>36</v>
      </c>
      <c r="C27" s="90"/>
      <c r="D27" s="76">
        <f>投入係数表!AB27</f>
        <v>3.3860045146726862E-3</v>
      </c>
      <c r="E27" s="77">
        <f t="shared" si="0"/>
        <v>0.33860045146726864</v>
      </c>
      <c r="F27" s="76">
        <f>分析係数表!C30</f>
        <v>1</v>
      </c>
      <c r="G27" s="77">
        <f t="shared" si="1"/>
        <v>0.33860045146726864</v>
      </c>
      <c r="H27" s="77">
        <v>0.46918326924916565</v>
      </c>
      <c r="I27" s="77">
        <f t="shared" si="2"/>
        <v>0.46918326924916565</v>
      </c>
      <c r="J27" s="76">
        <f>分析係数表!G30</f>
        <v>0.34535617673579799</v>
      </c>
      <c r="K27" s="78">
        <f t="shared" si="3"/>
        <v>0.16203534005629436</v>
      </c>
      <c r="L27" s="79"/>
      <c r="M27" s="80"/>
      <c r="N27" s="81">
        <f>分析係数表!H30</f>
        <v>0</v>
      </c>
      <c r="O27" s="82">
        <f t="shared" si="4"/>
        <v>0</v>
      </c>
      <c r="P27" s="76">
        <f>分析係数表!C30</f>
        <v>1</v>
      </c>
      <c r="Q27" s="82">
        <f t="shared" si="5"/>
        <v>0</v>
      </c>
      <c r="R27" s="83">
        <v>0.11621203435624125</v>
      </c>
      <c r="S27" s="84">
        <f t="shared" si="6"/>
        <v>0.58539530360540692</v>
      </c>
      <c r="T27" s="85">
        <f>分析係数表!F30</f>
        <v>0.44183949504057712</v>
      </c>
      <c r="U27" s="86">
        <f t="shared" si="7"/>
        <v>0.25865076534413833</v>
      </c>
      <c r="V27" s="87">
        <f>分析係数表!D30</f>
        <v>0.16290952810339646</v>
      </c>
      <c r="W27" s="88">
        <f t="shared" si="8"/>
        <v>0</v>
      </c>
      <c r="X27" s="76">
        <f>分析係数表!E30</f>
        <v>9.6483318304779075E-2</v>
      </c>
      <c r="Y27" s="89">
        <f t="shared" si="9"/>
        <v>0</v>
      </c>
    </row>
    <row r="28" spans="1:25" x14ac:dyDescent="0.2">
      <c r="A28" s="6" t="s">
        <v>16</v>
      </c>
      <c r="B28" s="5" t="s">
        <v>192</v>
      </c>
      <c r="C28" s="90"/>
      <c r="D28" s="76">
        <f>投入係数表!AB28</f>
        <v>7.7878103837471777E-2</v>
      </c>
      <c r="E28" s="77">
        <f t="shared" si="0"/>
        <v>7.7878103837471775</v>
      </c>
      <c r="F28" s="76">
        <f>分析係数表!C31</f>
        <v>0.94798822374877334</v>
      </c>
      <c r="G28" s="77">
        <f t="shared" si="1"/>
        <v>7.3827525325807395</v>
      </c>
      <c r="H28" s="77">
        <v>8.2386926091523272</v>
      </c>
      <c r="I28" s="77">
        <f t="shared" si="2"/>
        <v>8.2386926091523272</v>
      </c>
      <c r="J28" s="76">
        <f>分析係数表!G31</f>
        <v>7.0922795797167662E-2</v>
      </c>
      <c r="K28" s="78">
        <f t="shared" si="3"/>
        <v>0.5843111135545449</v>
      </c>
      <c r="L28" s="79"/>
      <c r="M28" s="80"/>
      <c r="N28" s="81">
        <f>分析係数表!H31</f>
        <v>9.4804057881456308E-2</v>
      </c>
      <c r="O28" s="82">
        <f t="shared" si="4"/>
        <v>3.1449664155141952</v>
      </c>
      <c r="P28" s="76">
        <f>分析係数表!C31</f>
        <v>0.94798822374877334</v>
      </c>
      <c r="Q28" s="82">
        <f t="shared" si="5"/>
        <v>2.9813911259928485</v>
      </c>
      <c r="R28" s="83">
        <v>3.4211423389714009</v>
      </c>
      <c r="S28" s="84">
        <f t="shared" si="6"/>
        <v>11.659834948123727</v>
      </c>
      <c r="T28" s="85">
        <f>分析係数表!F31</f>
        <v>0.34490634993147556</v>
      </c>
      <c r="U28" s="86">
        <f t="shared" si="7"/>
        <v>4.0215511127608101</v>
      </c>
      <c r="V28" s="87">
        <f>分析係数表!D31</f>
        <v>1.4846962083142987E-3</v>
      </c>
      <c r="W28" s="88">
        <f t="shared" si="8"/>
        <v>0</v>
      </c>
      <c r="X28" s="76">
        <f>分析係数表!E31</f>
        <v>1.2562814070351759E-3</v>
      </c>
      <c r="Y28" s="89">
        <f t="shared" si="9"/>
        <v>0</v>
      </c>
    </row>
    <row r="29" spans="1:25" x14ac:dyDescent="0.2">
      <c r="A29" s="6" t="s">
        <v>17</v>
      </c>
      <c r="B29" s="5" t="s">
        <v>272</v>
      </c>
      <c r="C29" s="90"/>
      <c r="D29" s="76">
        <f>投入係数表!AB29</f>
        <v>9.0293453724604959E-3</v>
      </c>
      <c r="E29" s="77">
        <f t="shared" si="0"/>
        <v>0.90293453724604955</v>
      </c>
      <c r="F29" s="76">
        <f>分析係数表!C32</f>
        <v>0.48216833095577749</v>
      </c>
      <c r="G29" s="77">
        <f t="shared" si="1"/>
        <v>0.43536643878625503</v>
      </c>
      <c r="H29" s="77">
        <v>0.46015286318598253</v>
      </c>
      <c r="I29" s="77">
        <f t="shared" si="2"/>
        <v>0.46015286318598253</v>
      </c>
      <c r="J29" s="76">
        <f>分析係数表!G32</f>
        <v>0.14117647058823529</v>
      </c>
      <c r="K29" s="78">
        <f t="shared" si="3"/>
        <v>6.4962757155668127E-2</v>
      </c>
      <c r="L29" s="79"/>
      <c r="M29" s="80"/>
      <c r="N29" s="81">
        <f>分析係数表!H32</f>
        <v>5.9349091096348935E-3</v>
      </c>
      <c r="O29" s="82">
        <f t="shared" si="4"/>
        <v>0.19688070580554642</v>
      </c>
      <c r="P29" s="76">
        <f>分析係数表!C32</f>
        <v>0.48216833095577749</v>
      </c>
      <c r="Q29" s="82">
        <f t="shared" si="5"/>
        <v>9.4929641315655774E-2</v>
      </c>
      <c r="R29" s="83">
        <v>0.11388613666180114</v>
      </c>
      <c r="S29" s="84">
        <f t="shared" si="6"/>
        <v>0.57403899984778373</v>
      </c>
      <c r="T29" s="85">
        <f>分析係数表!F32</f>
        <v>0.4823529411764706</v>
      </c>
      <c r="U29" s="86">
        <f t="shared" si="7"/>
        <v>0.27688939992657802</v>
      </c>
      <c r="V29" s="87">
        <f>分析係数表!D32</f>
        <v>1.4705882352941176E-2</v>
      </c>
      <c r="W29" s="88">
        <f t="shared" si="8"/>
        <v>0</v>
      </c>
      <c r="X29" s="76">
        <f>分析係数表!E32</f>
        <v>2.3529411764705882E-2</v>
      </c>
      <c r="Y29" s="89">
        <f t="shared" si="9"/>
        <v>0</v>
      </c>
    </row>
    <row r="30" spans="1:25" x14ac:dyDescent="0.2">
      <c r="A30" s="6" t="s">
        <v>18</v>
      </c>
      <c r="B30" s="5" t="s">
        <v>273</v>
      </c>
      <c r="C30" s="75">
        <f>最終需要_まとめ!C31</f>
        <v>100</v>
      </c>
      <c r="D30" s="76">
        <f>投入係数表!AB30</f>
        <v>0</v>
      </c>
      <c r="E30" s="77">
        <f t="shared" si="0"/>
        <v>0</v>
      </c>
      <c r="F30" s="76">
        <f>分析係数表!C33</f>
        <v>1</v>
      </c>
      <c r="G30" s="77">
        <f t="shared" si="1"/>
        <v>0</v>
      </c>
      <c r="H30" s="77">
        <v>0.11013608058156805</v>
      </c>
      <c r="I30" s="77">
        <f t="shared" si="2"/>
        <v>100.11013608058157</v>
      </c>
      <c r="J30" s="76">
        <f>分析係数表!G33</f>
        <v>0.50451467268623029</v>
      </c>
      <c r="K30" s="78">
        <f t="shared" si="3"/>
        <v>50.507032537268586</v>
      </c>
      <c r="L30" s="79"/>
      <c r="M30" s="80"/>
      <c r="N30" s="81">
        <f>分析係数表!H33</f>
        <v>8.6255728925279361E-4</v>
      </c>
      <c r="O30" s="82">
        <f t="shared" si="4"/>
        <v>2.8613898674558807E-2</v>
      </c>
      <c r="P30" s="76">
        <f>分析係数表!C33</f>
        <v>1</v>
      </c>
      <c r="Q30" s="82">
        <f t="shared" si="5"/>
        <v>2.8613898674558807E-2</v>
      </c>
      <c r="R30" s="83">
        <v>0.10487652015575546</v>
      </c>
      <c r="S30" s="84">
        <f t="shared" si="6"/>
        <v>100.21501260073732</v>
      </c>
      <c r="T30" s="85">
        <f>分析係数表!F33</f>
        <v>0.64446952595936791</v>
      </c>
      <c r="U30" s="86">
        <f t="shared" si="7"/>
        <v>64.585521664809264</v>
      </c>
      <c r="V30" s="87">
        <f>分析係数表!D33</f>
        <v>5.4176072234762979E-2</v>
      </c>
      <c r="W30" s="88">
        <f t="shared" si="8"/>
        <v>5</v>
      </c>
      <c r="X30" s="76">
        <f>分析係数表!E33</f>
        <v>4.5146726862302484E-2</v>
      </c>
      <c r="Y30" s="89">
        <f t="shared" si="9"/>
        <v>5</v>
      </c>
    </row>
    <row r="31" spans="1:25" x14ac:dyDescent="0.2">
      <c r="A31" s="6" t="s">
        <v>19</v>
      </c>
      <c r="B31" s="5" t="s">
        <v>274</v>
      </c>
      <c r="C31" s="90"/>
      <c r="D31" s="76">
        <f>投入係数表!AB31</f>
        <v>1.580135440180587E-2</v>
      </c>
      <c r="E31" s="77">
        <f t="shared" si="0"/>
        <v>1.5801354401805869</v>
      </c>
      <c r="F31" s="76">
        <f>分析係数表!C34</f>
        <v>0.2053323853537149</v>
      </c>
      <c r="G31" s="77">
        <f t="shared" si="1"/>
        <v>0.32445297911422222</v>
      </c>
      <c r="H31" s="77">
        <v>0.38559183144065878</v>
      </c>
      <c r="I31" s="77">
        <f t="shared" si="2"/>
        <v>0.38559183144065878</v>
      </c>
      <c r="J31" s="76">
        <f>分析係数表!G34</f>
        <v>0.42520016856300041</v>
      </c>
      <c r="K31" s="78">
        <f t="shared" si="3"/>
        <v>0.16395371172508416</v>
      </c>
      <c r="L31" s="79"/>
      <c r="M31" s="80"/>
      <c r="N31" s="81">
        <f>分析係数表!H34</f>
        <v>0.14534734023379164</v>
      </c>
      <c r="O31" s="82">
        <f t="shared" si="4"/>
        <v>4.8216554632204325</v>
      </c>
      <c r="P31" s="76">
        <f>分析係数表!C34</f>
        <v>0.2053323853537149</v>
      </c>
      <c r="Q31" s="82">
        <f t="shared" si="5"/>
        <v>0.99004201761682253</v>
      </c>
      <c r="R31" s="83">
        <v>1.0519785884648274</v>
      </c>
      <c r="S31" s="84">
        <f t="shared" si="6"/>
        <v>1.4375704199054862</v>
      </c>
      <c r="T31" s="85">
        <f>分析係数表!F34</f>
        <v>0.70143278550358201</v>
      </c>
      <c r="U31" s="86">
        <f t="shared" si="7"/>
        <v>1.0083590239918592</v>
      </c>
      <c r="V31" s="87">
        <f>分析係数表!D34</f>
        <v>0.41908975979772439</v>
      </c>
      <c r="W31" s="88">
        <f t="shared" si="8"/>
        <v>1</v>
      </c>
      <c r="X31" s="76">
        <f>分析係数表!E34</f>
        <v>0.33775811209439527</v>
      </c>
      <c r="Y31" s="89">
        <f t="shared" si="9"/>
        <v>0</v>
      </c>
    </row>
    <row r="32" spans="1:25" x14ac:dyDescent="0.2">
      <c r="A32" s="6" t="s">
        <v>20</v>
      </c>
      <c r="B32" s="5" t="s">
        <v>37</v>
      </c>
      <c r="C32" s="90"/>
      <c r="D32" s="76">
        <f>投入係数表!AB32</f>
        <v>2.7088036117381489E-2</v>
      </c>
      <c r="E32" s="77">
        <f t="shared" si="0"/>
        <v>2.7088036117381491</v>
      </c>
      <c r="F32" s="76">
        <f>分析係数表!C35</f>
        <v>4.5295002507103499E-2</v>
      </c>
      <c r="G32" s="77">
        <f t="shared" si="1"/>
        <v>0.12269526638493047</v>
      </c>
      <c r="H32" s="77">
        <v>0.13296557623617389</v>
      </c>
      <c r="I32" s="77">
        <f t="shared" si="2"/>
        <v>0.13296557623617389</v>
      </c>
      <c r="J32" s="76">
        <f>分析係数表!G35</f>
        <v>0.3217993079584775</v>
      </c>
      <c r="K32" s="78">
        <f t="shared" si="3"/>
        <v>4.2788230415100936E-2</v>
      </c>
      <c r="L32" s="79"/>
      <c r="M32" s="80"/>
      <c r="N32" s="81">
        <f>分析係数表!H35</f>
        <v>5.6027601833256092E-2</v>
      </c>
      <c r="O32" s="82">
        <f t="shared" si="4"/>
        <v>1.8586221945026857</v>
      </c>
      <c r="P32" s="76">
        <f>分析係数表!C35</f>
        <v>4.5295002507103499E-2</v>
      </c>
      <c r="Q32" s="82">
        <f t="shared" si="5"/>
        <v>8.4186296959757351E-2</v>
      </c>
      <c r="R32" s="83">
        <v>0.10785120654414483</v>
      </c>
      <c r="S32" s="84">
        <f t="shared" si="6"/>
        <v>0.24081678278031871</v>
      </c>
      <c r="T32" s="85">
        <f>分析係数表!F35</f>
        <v>0.66089965397923878</v>
      </c>
      <c r="U32" s="86">
        <f t="shared" si="7"/>
        <v>0.15915572841190614</v>
      </c>
      <c r="V32" s="87">
        <f>分析係数表!D35</f>
        <v>0.27335640138408307</v>
      </c>
      <c r="W32" s="88">
        <f t="shared" si="8"/>
        <v>0</v>
      </c>
      <c r="X32" s="76">
        <f>分析係数表!E35</f>
        <v>0.23875432525951557</v>
      </c>
      <c r="Y32" s="89">
        <f t="shared" si="9"/>
        <v>0</v>
      </c>
    </row>
    <row r="33" spans="1:25" x14ac:dyDescent="0.2">
      <c r="A33" s="6" t="s">
        <v>21</v>
      </c>
      <c r="B33" s="5" t="s">
        <v>38</v>
      </c>
      <c r="C33" s="90"/>
      <c r="D33" s="76">
        <f>投入係数表!AB33</f>
        <v>1.128668171557562E-3</v>
      </c>
      <c r="E33" s="77">
        <f t="shared" si="0"/>
        <v>0.11286681715575619</v>
      </c>
      <c r="F33" s="76">
        <f>分析係数表!C36</f>
        <v>0.81690507152145642</v>
      </c>
      <c r="G33" s="77">
        <f t="shared" si="1"/>
        <v>9.220147534102216E-2</v>
      </c>
      <c r="H33" s="77">
        <v>0.14397172300858782</v>
      </c>
      <c r="I33" s="77">
        <f t="shared" si="2"/>
        <v>0.14397172300858782</v>
      </c>
      <c r="J33" s="76">
        <f>分析係数表!G36</f>
        <v>2.4669743752984245E-3</v>
      </c>
      <c r="K33" s="78">
        <f t="shared" si="3"/>
        <v>3.5517455142974874E-4</v>
      </c>
      <c r="L33" s="79"/>
      <c r="M33" s="80"/>
      <c r="N33" s="81">
        <f>分析係数表!H36</f>
        <v>0.1886168185797415</v>
      </c>
      <c r="O33" s="82">
        <f t="shared" si="4"/>
        <v>6.2570482012083755</v>
      </c>
      <c r="P33" s="76">
        <f>分析係数表!C36</f>
        <v>0.81690507152145642</v>
      </c>
      <c r="Q33" s="82">
        <f t="shared" si="5"/>
        <v>5.1114144083213278</v>
      </c>
      <c r="R33" s="83">
        <v>5.2219039662284743</v>
      </c>
      <c r="S33" s="84">
        <f t="shared" si="6"/>
        <v>5.365875689237062</v>
      </c>
      <c r="T33" s="85">
        <f>分析係数表!F36</f>
        <v>0.90092312589527301</v>
      </c>
      <c r="U33" s="86">
        <f t="shared" si="7"/>
        <v>4.8342414991129061</v>
      </c>
      <c r="V33" s="87">
        <f>分析係数表!D36</f>
        <v>6.6051249403151361E-3</v>
      </c>
      <c r="W33" s="88">
        <f t="shared" si="8"/>
        <v>0</v>
      </c>
      <c r="X33" s="76">
        <f>分析係数表!E36</f>
        <v>5.0931083877128764E-3</v>
      </c>
      <c r="Y33" s="89">
        <f t="shared" si="9"/>
        <v>0</v>
      </c>
    </row>
    <row r="34" spans="1:25" x14ac:dyDescent="0.2">
      <c r="A34" s="6" t="s">
        <v>22</v>
      </c>
      <c r="B34" s="5" t="s">
        <v>377</v>
      </c>
      <c r="C34" s="90"/>
      <c r="D34" s="76">
        <f>投入係数表!AB34</f>
        <v>4.4018058690744918E-2</v>
      </c>
      <c r="E34" s="77">
        <f t="shared" si="0"/>
        <v>4.4018058690744919</v>
      </c>
      <c r="F34" s="76">
        <f>分析係数表!C37</f>
        <v>0.29905561385099688</v>
      </c>
      <c r="G34" s="77">
        <f t="shared" si="1"/>
        <v>1.316384756228993</v>
      </c>
      <c r="H34" s="77">
        <v>1.4452417305961327</v>
      </c>
      <c r="I34" s="77">
        <f t="shared" si="2"/>
        <v>1.4452417305961327</v>
      </c>
      <c r="J34" s="76">
        <f>分析係数表!G37</f>
        <v>0.52083333333333337</v>
      </c>
      <c r="K34" s="78">
        <f t="shared" si="3"/>
        <v>0.75273006801881914</v>
      </c>
      <c r="L34" s="79"/>
      <c r="M34" s="80"/>
      <c r="N34" s="81">
        <f>分析係数表!H37</f>
        <v>4.2677274833925534E-2</v>
      </c>
      <c r="O34" s="82">
        <f t="shared" si="4"/>
        <v>1.4157473747188425</v>
      </c>
      <c r="P34" s="76">
        <f>分析係数表!C37</f>
        <v>0.29905561385099688</v>
      </c>
      <c r="Q34" s="82">
        <f t="shared" si="5"/>
        <v>0.42338720020448073</v>
      </c>
      <c r="R34" s="83">
        <v>0.49711101335183572</v>
      </c>
      <c r="S34" s="84">
        <f t="shared" si="6"/>
        <v>1.9423527439479684</v>
      </c>
      <c r="T34" s="85">
        <f>分析係数表!F37</f>
        <v>0.73171768707482998</v>
      </c>
      <c r="U34" s="86">
        <f t="shared" si="7"/>
        <v>1.4212538572850568</v>
      </c>
      <c r="V34" s="87">
        <f>分析係数表!D37</f>
        <v>0.14753401360544219</v>
      </c>
      <c r="W34" s="88">
        <f t="shared" si="8"/>
        <v>0</v>
      </c>
      <c r="X34" s="76">
        <f>分析係数表!E37</f>
        <v>0.141156462585034</v>
      </c>
      <c r="Y34" s="89">
        <f t="shared" si="9"/>
        <v>0</v>
      </c>
    </row>
    <row r="35" spans="1:25" x14ac:dyDescent="0.2">
      <c r="A35" s="6" t="s">
        <v>23</v>
      </c>
      <c r="B35" s="5" t="s">
        <v>193</v>
      </c>
      <c r="C35" s="90"/>
      <c r="D35" s="76">
        <f>投入係数表!AB35</f>
        <v>1.0158013544018058E-2</v>
      </c>
      <c r="E35" s="77">
        <f t="shared" si="0"/>
        <v>1.0158013544018059</v>
      </c>
      <c r="F35" s="76">
        <f>分析係数表!C38</f>
        <v>4.4463264874020636E-3</v>
      </c>
      <c r="G35" s="77">
        <f t="shared" si="1"/>
        <v>4.5165844680156398E-3</v>
      </c>
      <c r="H35" s="77">
        <v>5.2231544728215049E-3</v>
      </c>
      <c r="I35" s="77">
        <f t="shared" si="2"/>
        <v>5.2231544728215049E-3</v>
      </c>
      <c r="J35" s="76">
        <f>分析係数表!G38</f>
        <v>0.34146341463414637</v>
      </c>
      <c r="K35" s="78">
        <f t="shared" si="3"/>
        <v>1.7835161614512458E-3</v>
      </c>
      <c r="L35" s="79"/>
      <c r="M35" s="80"/>
      <c r="N35" s="81">
        <f>分析係数表!H38</f>
        <v>3.8918069931510375E-2</v>
      </c>
      <c r="O35" s="82">
        <f t="shared" si="4"/>
        <v>1.2910420252715116</v>
      </c>
      <c r="P35" s="76">
        <f>分析係数表!C38</f>
        <v>4.4463264874020636E-3</v>
      </c>
      <c r="Q35" s="82">
        <f t="shared" si="5"/>
        <v>5.7403943533139261E-3</v>
      </c>
      <c r="R35" s="83">
        <v>6.4299485014380695E-3</v>
      </c>
      <c r="S35" s="84">
        <f t="shared" si="6"/>
        <v>1.1653102974259574E-2</v>
      </c>
      <c r="T35" s="85">
        <f>分析係数表!F38</f>
        <v>0.56097560975609762</v>
      </c>
      <c r="U35" s="86">
        <f t="shared" si="7"/>
        <v>6.5371065465358591E-3</v>
      </c>
      <c r="V35" s="87">
        <f>分析係数表!D38</f>
        <v>0.87804878048780488</v>
      </c>
      <c r="W35" s="88">
        <f t="shared" si="8"/>
        <v>0</v>
      </c>
      <c r="X35" s="76">
        <f>分析係数表!E38</f>
        <v>0.68292682926829273</v>
      </c>
      <c r="Y35" s="89">
        <f t="shared" si="9"/>
        <v>0</v>
      </c>
    </row>
    <row r="36" spans="1:25" x14ac:dyDescent="0.2">
      <c r="A36" s="6" t="s">
        <v>24</v>
      </c>
      <c r="B36" s="5" t="s">
        <v>39</v>
      </c>
      <c r="C36" s="90"/>
      <c r="D36" s="76">
        <f>投入係数表!AB36</f>
        <v>0</v>
      </c>
      <c r="E36" s="77">
        <f t="shared" si="0"/>
        <v>0</v>
      </c>
      <c r="F36" s="76">
        <f>分析係数表!C39</f>
        <v>1</v>
      </c>
      <c r="G36" s="77">
        <f t="shared" si="1"/>
        <v>0</v>
      </c>
      <c r="H36" s="77">
        <v>2.6701582458056459E-2</v>
      </c>
      <c r="I36" s="77">
        <f t="shared" si="2"/>
        <v>2.6701582458056459E-2</v>
      </c>
      <c r="J36" s="76">
        <f>分析係数表!G39</f>
        <v>0.35427190863167141</v>
      </c>
      <c r="K36" s="78">
        <f t="shared" si="3"/>
        <v>9.4596205809016169E-3</v>
      </c>
      <c r="L36" s="79"/>
      <c r="M36" s="80"/>
      <c r="N36" s="81">
        <f>分析係数表!H39</f>
        <v>3.437355167619342E-3</v>
      </c>
      <c r="O36" s="82">
        <f t="shared" si="4"/>
        <v>0.11402852158368959</v>
      </c>
      <c r="P36" s="76">
        <f>分析係数表!C39</f>
        <v>1</v>
      </c>
      <c r="Q36" s="82">
        <f t="shared" si="5"/>
        <v>0.11402852158368959</v>
      </c>
      <c r="R36" s="83">
        <v>0.12174738405325287</v>
      </c>
      <c r="S36" s="84">
        <f t="shared" si="6"/>
        <v>0.14844896651130934</v>
      </c>
      <c r="T36" s="85">
        <f>分析係数表!F39</f>
        <v>0.7050296507797057</v>
      </c>
      <c r="U36" s="86">
        <f t="shared" si="7"/>
        <v>0.10466092301807665</v>
      </c>
      <c r="V36" s="87">
        <f>分析係数表!D39</f>
        <v>5.7324840764331211E-2</v>
      </c>
      <c r="W36" s="88">
        <f t="shared" si="8"/>
        <v>0</v>
      </c>
      <c r="X36" s="76">
        <f>分析係数表!E39</f>
        <v>7.26993191302438E-2</v>
      </c>
      <c r="Y36" s="89">
        <f t="shared" si="9"/>
        <v>0</v>
      </c>
    </row>
    <row r="37" spans="1:25" x14ac:dyDescent="0.2">
      <c r="A37" s="6" t="s">
        <v>25</v>
      </c>
      <c r="B37" s="5" t="s">
        <v>40</v>
      </c>
      <c r="C37" s="90"/>
      <c r="D37" s="76">
        <f>投入係数表!AB37</f>
        <v>0</v>
      </c>
      <c r="E37" s="77">
        <f t="shared" si="0"/>
        <v>0</v>
      </c>
      <c r="F37" s="76">
        <f>分析係数表!C40</f>
        <v>0.83920615633859863</v>
      </c>
      <c r="G37" s="77">
        <f t="shared" si="1"/>
        <v>0</v>
      </c>
      <c r="H37" s="77">
        <v>9.2263608204071841E-4</v>
      </c>
      <c r="I37" s="77">
        <f t="shared" si="2"/>
        <v>9.2263608204071841E-4</v>
      </c>
      <c r="J37" s="76">
        <f>分析係数表!G40</f>
        <v>0.51760656605771782</v>
      </c>
      <c r="K37" s="78">
        <f t="shared" si="3"/>
        <v>4.7756249414604305E-4</v>
      </c>
      <c r="L37" s="79"/>
      <c r="M37" s="80"/>
      <c r="N37" s="81">
        <f>分析係数表!H40</f>
        <v>3.2622689118904168E-2</v>
      </c>
      <c r="O37" s="82">
        <f t="shared" si="4"/>
        <v>1.082203272258687</v>
      </c>
      <c r="P37" s="76">
        <f>分析係数表!C40</f>
        <v>0.83920615633859863</v>
      </c>
      <c r="Q37" s="82">
        <f t="shared" si="5"/>
        <v>0.9081916484892667</v>
      </c>
      <c r="R37" s="83">
        <v>0.9086756802365118</v>
      </c>
      <c r="S37" s="84">
        <f t="shared" si="6"/>
        <v>0.90959831631855248</v>
      </c>
      <c r="T37" s="85">
        <f>分析係数表!F40</f>
        <v>0.71604447974583008</v>
      </c>
      <c r="U37" s="86">
        <f t="shared" si="7"/>
        <v>0.65131285318600085</v>
      </c>
      <c r="V37" s="87">
        <f>分析係数表!D40</f>
        <v>0.10193275086047128</v>
      </c>
      <c r="W37" s="88">
        <f t="shared" si="8"/>
        <v>0</v>
      </c>
      <c r="X37" s="76">
        <f>分析係数表!E40</f>
        <v>6.4469155414350013E-2</v>
      </c>
      <c r="Y37" s="89">
        <f t="shared" si="9"/>
        <v>0</v>
      </c>
    </row>
    <row r="38" spans="1:25" x14ac:dyDescent="0.2">
      <c r="A38" s="6" t="s">
        <v>26</v>
      </c>
      <c r="B38" s="5" t="s">
        <v>276</v>
      </c>
      <c r="C38" s="90"/>
      <c r="D38" s="76">
        <f>投入係数表!AB38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1.5438693090825388</v>
      </c>
      <c r="P38" s="76">
        <f>分析係数表!C41</f>
        <v>0.78804261408809029</v>
      </c>
      <c r="Q38" s="82">
        <f t="shared" si="5"/>
        <v>1.2166348061397778</v>
      </c>
      <c r="R38" s="83">
        <v>1.2369538517238268</v>
      </c>
      <c r="S38" s="84">
        <f t="shared" si="6"/>
        <v>1.2369538517238268</v>
      </c>
      <c r="T38" s="85">
        <f>分析係数表!F41</f>
        <v>0.55067630164906434</v>
      </c>
      <c r="U38" s="86">
        <f t="shared" si="7"/>
        <v>0.68116117237784202</v>
      </c>
      <c r="V38" s="87">
        <f>分析係数表!D41</f>
        <v>0.13461182138224939</v>
      </c>
      <c r="W38" s="88">
        <f t="shared" si="8"/>
        <v>0</v>
      </c>
      <c r="X38" s="76">
        <f>分析係数表!E41</f>
        <v>0.12840466926070038</v>
      </c>
      <c r="Y38" s="89">
        <f t="shared" si="9"/>
        <v>0</v>
      </c>
    </row>
    <row r="39" spans="1:25" x14ac:dyDescent="0.2">
      <c r="A39" s="6" t="s">
        <v>51</v>
      </c>
      <c r="B39" s="5" t="s">
        <v>367</v>
      </c>
      <c r="C39" s="90"/>
      <c r="D39" s="76">
        <f>投入係数表!AB39</f>
        <v>2.257336343115124E-3</v>
      </c>
      <c r="E39" s="77">
        <f>$C$30*D39</f>
        <v>0.22573363431151239</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0.36386629359289707</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投入係数表!AB40</f>
        <v>6.0948081264108354E-2</v>
      </c>
      <c r="E40" s="77">
        <f>$C$30*D40</f>
        <v>6.0948081264108351</v>
      </c>
      <c r="F40" s="76">
        <f>分析係数表!C43</f>
        <v>0.20173745173745172</v>
      </c>
      <c r="G40" s="77">
        <f>E40*F40</f>
        <v>1.2295510602508344</v>
      </c>
      <c r="H40" s="77">
        <v>1.435729088801472</v>
      </c>
      <c r="I40" s="77">
        <f>C40+H40</f>
        <v>1.435729088801472</v>
      </c>
      <c r="J40" s="76">
        <f>分析係数表!G43</f>
        <v>0.40060929169840059</v>
      </c>
      <c r="K40" s="78">
        <f>I40*J40</f>
        <v>0.57516641333554774</v>
      </c>
      <c r="L40" s="79"/>
      <c r="M40" s="80"/>
      <c r="N40" s="81">
        <f>分析係数表!H43</f>
        <v>3.0614346773778257E-2</v>
      </c>
      <c r="O40" s="82">
        <f t="shared" si="4"/>
        <v>1.0155798663895648</v>
      </c>
      <c r="P40" s="76">
        <f>分析係数表!C43</f>
        <v>0.20173745173745172</v>
      </c>
      <c r="Q40" s="82">
        <f>O40*P40</f>
        <v>0.20488049428129249</v>
      </c>
      <c r="R40" s="83">
        <v>0.3315546320030559</v>
      </c>
      <c r="S40" s="84">
        <f>I40+R40</f>
        <v>1.767283720804528</v>
      </c>
      <c r="T40" s="85">
        <f>分析係数表!F43</f>
        <v>0.64280274181264285</v>
      </c>
      <c r="U40" s="86">
        <f>S40*T40</f>
        <v>1.1360148212939998</v>
      </c>
      <c r="V40" s="87">
        <f>分析係数表!D43</f>
        <v>0.46991622239146991</v>
      </c>
      <c r="W40" s="88">
        <f>ROUND(S40*V40,0)</f>
        <v>1</v>
      </c>
      <c r="X40" s="76">
        <f>分析係数表!E43</f>
        <v>0.30083777608530082</v>
      </c>
      <c r="Y40" s="89">
        <f>ROUND(S40*X40,0)</f>
        <v>1</v>
      </c>
    </row>
    <row r="41" spans="1:25" x14ac:dyDescent="0.2">
      <c r="A41" s="6" t="s">
        <v>340</v>
      </c>
      <c r="B41" s="5" t="s">
        <v>42</v>
      </c>
      <c r="C41" s="90"/>
      <c r="D41" s="76">
        <f>投入係数表!AB41</f>
        <v>0</v>
      </c>
      <c r="E41" s="77">
        <f>$C$30*D41</f>
        <v>0</v>
      </c>
      <c r="F41" s="76">
        <f>分析係数表!C44</f>
        <v>0.27638971906754328</v>
      </c>
      <c r="G41" s="77">
        <f>E41*F41</f>
        <v>0</v>
      </c>
      <c r="H41" s="77">
        <v>8.9573184446325917E-4</v>
      </c>
      <c r="I41" s="77">
        <f>C41+H41</f>
        <v>8.9573184446325917E-4</v>
      </c>
      <c r="J41" s="76">
        <f>分析係数表!G44</f>
        <v>0.27192982456140352</v>
      </c>
      <c r="K41" s="78">
        <f>I41*J41</f>
        <v>2.4357620331895647E-4</v>
      </c>
      <c r="L41" s="79"/>
      <c r="M41" s="80"/>
      <c r="N41" s="81">
        <f>分析係数表!H44</f>
        <v>9.8074051186981828E-2</v>
      </c>
      <c r="O41" s="82">
        <f t="shared" si="4"/>
        <v>3.2534429866087913</v>
      </c>
      <c r="P41" s="76">
        <f>分析係数表!C44</f>
        <v>0.27638971906754328</v>
      </c>
      <c r="Q41" s="82">
        <f>O41*P41</f>
        <v>0.89921819307107276</v>
      </c>
      <c r="R41" s="83">
        <v>0.90908642065852241</v>
      </c>
      <c r="S41" s="84">
        <f>I41+R41</f>
        <v>0.90998215250298564</v>
      </c>
      <c r="T41" s="85">
        <f>分析係数表!F44</f>
        <v>0.48268106162843005</v>
      </c>
      <c r="U41" s="86">
        <f>S41*T41</f>
        <v>0.43923115143306507</v>
      </c>
      <c r="V41" s="87">
        <f>分析係数表!D44</f>
        <v>0.23571749887539362</v>
      </c>
      <c r="W41" s="88">
        <f>ROUND(S41*V41,0)</f>
        <v>0</v>
      </c>
      <c r="X41" s="76">
        <f>分析係数表!E44</f>
        <v>0.16711650922177237</v>
      </c>
      <c r="Y41" s="89">
        <f>ROUND(S41*X41,0)</f>
        <v>0</v>
      </c>
    </row>
    <row r="42" spans="1:25" x14ac:dyDescent="0.2">
      <c r="A42" s="6" t="s">
        <v>341</v>
      </c>
      <c r="B42" s="5" t="s">
        <v>278</v>
      </c>
      <c r="C42" s="90"/>
      <c r="D42" s="76">
        <f>投入係数表!AB42</f>
        <v>1.128668171557562E-3</v>
      </c>
      <c r="E42" s="77">
        <f>$C$30*D42</f>
        <v>0.11286681715575619</v>
      </c>
      <c r="F42" s="76">
        <f>分析係数表!C45</f>
        <v>1</v>
      </c>
      <c r="G42" s="77">
        <f>E42*F42</f>
        <v>0.11286681715575619</v>
      </c>
      <c r="H42" s="77">
        <v>0.11613818419559491</v>
      </c>
      <c r="I42" s="77">
        <f>C42+H42</f>
        <v>0.11613818419559491</v>
      </c>
      <c r="J42" s="76">
        <f>分析係数表!G45</f>
        <v>0</v>
      </c>
      <c r="K42" s="78">
        <f>I42*J42</f>
        <v>0</v>
      </c>
      <c r="L42" s="79"/>
      <c r="M42" s="80"/>
      <c r="N42" s="81">
        <f>分析係数表!H45</f>
        <v>0</v>
      </c>
      <c r="O42" s="82">
        <f t="shared" si="4"/>
        <v>0</v>
      </c>
      <c r="P42" s="76">
        <f>分析係数表!C45</f>
        <v>1</v>
      </c>
      <c r="Q42" s="82">
        <f>O42*P42</f>
        <v>0</v>
      </c>
      <c r="R42" s="83">
        <v>5.9278790368550447E-3</v>
      </c>
      <c r="S42" s="84">
        <f>I42+R42</f>
        <v>0.12206606323244995</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投入係数表!AB43</f>
        <v>2.4830699774266364E-2</v>
      </c>
      <c r="E43" s="77">
        <f>$C$30*D43</f>
        <v>2.4830699774266365</v>
      </c>
      <c r="F43" s="76">
        <f>分析係数表!C46</f>
        <v>5.367793240556662E-2</v>
      </c>
      <c r="G43" s="77">
        <f>E43*F43</f>
        <v>0.13328606240659882</v>
      </c>
      <c r="H43" s="77">
        <v>0.13732242407000464</v>
      </c>
      <c r="I43" s="77">
        <f>C43+H43</f>
        <v>0.13732242407000464</v>
      </c>
      <c r="J43" s="76">
        <f>分析係数表!G46</f>
        <v>9.2592592592592587E-3</v>
      </c>
      <c r="K43" s="78">
        <f>I43*J43</f>
        <v>1.2715039265741169E-3</v>
      </c>
      <c r="L43" s="79"/>
      <c r="M43" s="80"/>
      <c r="N43" s="81">
        <f>分析係数表!H46</f>
        <v>2.0456769143622225E-2</v>
      </c>
      <c r="O43" s="82">
        <f t="shared" si="4"/>
        <v>0.67861917901304403</v>
      </c>
      <c r="P43" s="76">
        <f>分析係数表!C46</f>
        <v>5.367793240556662E-2</v>
      </c>
      <c r="Q43" s="82">
        <f>O43*P43</f>
        <v>3.6426874420183289E-2</v>
      </c>
      <c r="R43" s="83">
        <v>3.9697006986325459E-2</v>
      </c>
      <c r="S43" s="84">
        <f>I43+R43</f>
        <v>0.17701943105633011</v>
      </c>
      <c r="T43" s="85">
        <f>分析係数表!F46</f>
        <v>0.30555555555555558</v>
      </c>
      <c r="U43" s="86">
        <f>S43*T43</f>
        <v>5.4089270600545317E-2</v>
      </c>
      <c r="V43" s="87">
        <f>分析係数表!D46</f>
        <v>2.7777777777777776E-2</v>
      </c>
      <c r="W43" s="88">
        <f>ROUND(S43*V43,0)</f>
        <v>0</v>
      </c>
      <c r="X43" s="76">
        <f>分析係数表!E46</f>
        <v>8.3333333333333329E-2</v>
      </c>
      <c r="Y43" s="89">
        <f>ROUND(S43*X43,0)</f>
        <v>0</v>
      </c>
    </row>
    <row r="44" spans="1:25" x14ac:dyDescent="0.2">
      <c r="A44" s="192">
        <v>40</v>
      </c>
      <c r="B44" s="14" t="s">
        <v>150</v>
      </c>
      <c r="C44" s="197">
        <f>SUM(C5:C43)</f>
        <v>100</v>
      </c>
      <c r="D44" s="92">
        <f>投入係数表!AB44</f>
        <v>0.32957110609480811</v>
      </c>
      <c r="E44" s="91">
        <f>SUM(E5:E43)</f>
        <v>32.957110609480807</v>
      </c>
      <c r="F44" s="92">
        <f>分析係数表!C47</f>
        <v>0.43100924499229587</v>
      </c>
      <c r="G44" s="91">
        <f>SUM(G5:G43)</f>
        <v>11.613706629132531</v>
      </c>
      <c r="H44" s="91">
        <f>SUM(H5:H43)</f>
        <v>13.290258805812698</v>
      </c>
      <c r="I44" s="91">
        <f>SUM(I5:I43)</f>
        <v>113.2902588058127</v>
      </c>
      <c r="J44" s="92">
        <f>分析係数表!G47</f>
        <v>0.27411589384994556</v>
      </c>
      <c r="K44" s="93">
        <f>SUM(K5:K43)</f>
        <v>52.908024314909426</v>
      </c>
      <c r="L44" s="94">
        <f>最終需要_まとめ!$L$33</f>
        <v>0.627</v>
      </c>
      <c r="M44" s="91">
        <f>K44*L44</f>
        <v>33.17333124544821</v>
      </c>
      <c r="N44" s="95">
        <f>分析係数表!H47</f>
        <v>1</v>
      </c>
      <c r="O44" s="96">
        <f>SUM(O5:O43)</f>
        <v>33.173331245448217</v>
      </c>
      <c r="P44" s="92">
        <f>分析係数表!C47</f>
        <v>0.43100924499229587</v>
      </c>
      <c r="Q44" s="96">
        <f>SUM(Q5:Q43)</f>
        <v>13.342342906486014</v>
      </c>
      <c r="R44" s="91">
        <f>SUM(R5:R43)</f>
        <v>14.483504683760998</v>
      </c>
      <c r="S44" s="97">
        <f>SUM(S5:S43)</f>
        <v>127.7737634895737</v>
      </c>
      <c r="T44" s="98">
        <f>分析係数表!F47</f>
        <v>0.60561987734280964</v>
      </c>
      <c r="U44" s="99">
        <f>SUM(U5:U43)</f>
        <v>79.821651957041951</v>
      </c>
      <c r="V44" s="100">
        <f>分析係数表!D47</f>
        <v>0.12179744368659369</v>
      </c>
      <c r="W44" s="101">
        <f>SUM(W5:W43)</f>
        <v>7</v>
      </c>
      <c r="X44" s="92">
        <f>分析係数表!E47</f>
        <v>9.5847423625838257E-2</v>
      </c>
      <c r="Y44" s="102">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384</v>
      </c>
      <c r="S2" s="3" t="s">
        <v>152</v>
      </c>
      <c r="U2" s="64" t="s">
        <v>209</v>
      </c>
      <c r="W2" s="3" t="s">
        <v>130</v>
      </c>
      <c r="Y2" s="3" t="s">
        <v>153</v>
      </c>
    </row>
    <row r="3" spans="1:25" ht="44" x14ac:dyDescent="0.2">
      <c r="B3" s="65"/>
      <c r="C3" s="66" t="s">
        <v>227</v>
      </c>
      <c r="D3" s="66" t="s">
        <v>380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投入係数表!AC5</f>
        <v>2.1070375052675939E-4</v>
      </c>
      <c r="E5" s="77">
        <f t="shared" ref="E5:E38" si="0">$C$31*D5</f>
        <v>2.1070375052675939E-2</v>
      </c>
      <c r="F5" s="76">
        <f>分析係数表!C8</f>
        <v>0.30496453900709219</v>
      </c>
      <c r="G5" s="77">
        <f t="shared" ref="G5:G38" si="1">E5*F5</f>
        <v>6.4257172146458532E-3</v>
      </c>
      <c r="H5" s="77">
        <f t="array" ref="H5:H43">MMULT(逆行列係数!C5:AO43,'27'!G5:G43)</f>
        <v>7.0410379151580969E-3</v>
      </c>
      <c r="I5" s="77">
        <f t="shared" ref="I5:I38" si="2">C5+H5</f>
        <v>7.0410379151580969E-3</v>
      </c>
      <c r="J5" s="76">
        <f>分析係数表!G8</f>
        <v>0.12049861495844875</v>
      </c>
      <c r="K5" s="78">
        <f t="shared" ref="K5:K38" si="3">I5*J5</f>
        <v>8.4843531664647426E-4</v>
      </c>
      <c r="L5" s="79" t="s">
        <v>184</v>
      </c>
      <c r="M5" s="80" t="s">
        <v>184</v>
      </c>
      <c r="N5" s="81">
        <f>分析係数表!H8</f>
        <v>1.0415057417992687E-2</v>
      </c>
      <c r="O5" s="82">
        <f t="shared" ref="O5:O43" si="4">$M$44*N5</f>
        <v>0.28904062461388347</v>
      </c>
      <c r="P5" s="76">
        <f>分析係数表!C8</f>
        <v>0.30496453900709219</v>
      </c>
      <c r="Q5" s="82">
        <f t="shared" ref="Q5:Q38" si="5">O5*P5</f>
        <v>8.8147140839694951E-2</v>
      </c>
      <c r="R5" s="83">
        <f t="array" ref="R5:R43">MMULT(逆行列係数!C5:AO43,'27'!Q5:Q43)</f>
        <v>9.8948681766955232E-2</v>
      </c>
      <c r="S5" s="84">
        <f t="shared" ref="S5:S38" si="6">I5+R5</f>
        <v>0.10598971968211333</v>
      </c>
      <c r="T5" s="85">
        <f>分析係数表!F8</f>
        <v>0.45429362880886426</v>
      </c>
      <c r="U5" s="86">
        <f t="shared" ref="U5:U38" si="7">S5*T5</f>
        <v>4.815045437082157E-2</v>
      </c>
      <c r="V5" s="87">
        <f>分析係数表!D8</f>
        <v>0.67451523545706371</v>
      </c>
      <c r="W5" s="88">
        <f t="shared" ref="W5:W38" si="8">ROUND(S5*V5,0)</f>
        <v>0</v>
      </c>
      <c r="X5" s="76">
        <f>分析係数表!E8</f>
        <v>0.3476454293628809</v>
      </c>
      <c r="Y5" s="89">
        <f t="shared" ref="Y5:Y38" si="9">ROUND(S5*X5,0)</f>
        <v>0</v>
      </c>
    </row>
    <row r="6" spans="1:25" x14ac:dyDescent="0.2">
      <c r="A6" s="6" t="s">
        <v>219</v>
      </c>
      <c r="B6" s="5" t="s">
        <v>265</v>
      </c>
      <c r="C6" s="90"/>
      <c r="D6" s="76">
        <f>投入係数表!AC6</f>
        <v>0</v>
      </c>
      <c r="E6" s="77">
        <f t="shared" si="0"/>
        <v>0</v>
      </c>
      <c r="F6" s="76">
        <f>分析係数表!C9</f>
        <v>0.30769230769230771</v>
      </c>
      <c r="G6" s="77">
        <f t="shared" si="1"/>
        <v>0</v>
      </c>
      <c r="H6" s="77">
        <v>7.3535538612811975E-4</v>
      </c>
      <c r="I6" s="77">
        <f t="shared" si="2"/>
        <v>7.3535538612811975E-4</v>
      </c>
      <c r="J6" s="76">
        <f>分析係数表!G9</f>
        <v>0.27272727272727271</v>
      </c>
      <c r="K6" s="78">
        <f t="shared" si="3"/>
        <v>2.0055146894403265E-4</v>
      </c>
      <c r="L6" s="79"/>
      <c r="M6" s="80"/>
      <c r="N6" s="81">
        <f>分析係数表!H9</f>
        <v>5.5358154384880782E-4</v>
      </c>
      <c r="O6" s="82">
        <f t="shared" si="4"/>
        <v>1.5363098712480825E-2</v>
      </c>
      <c r="P6" s="76">
        <f>分析係数表!C9</f>
        <v>0.30769230769230771</v>
      </c>
      <c r="Q6" s="82">
        <f t="shared" si="5"/>
        <v>4.7271072961479459E-3</v>
      </c>
      <c r="R6" s="83">
        <v>5.2723796491852166E-3</v>
      </c>
      <c r="S6" s="84">
        <f t="shared" si="6"/>
        <v>6.0077350353133366E-3</v>
      </c>
      <c r="T6" s="85">
        <f>分析係数表!F9</f>
        <v>0.77272727272727271</v>
      </c>
      <c r="U6" s="86">
        <f t="shared" si="7"/>
        <v>4.6423407091057602E-3</v>
      </c>
      <c r="V6" s="87">
        <f>分析係数表!D9</f>
        <v>0.36363636363636365</v>
      </c>
      <c r="W6" s="88">
        <f t="shared" si="8"/>
        <v>0</v>
      </c>
      <c r="X6" s="76">
        <f>分析係数表!E9</f>
        <v>0</v>
      </c>
      <c r="Y6" s="89">
        <f t="shared" si="9"/>
        <v>0</v>
      </c>
    </row>
    <row r="7" spans="1:25" x14ac:dyDescent="0.2">
      <c r="A7" s="6" t="s">
        <v>220</v>
      </c>
      <c r="B7" s="5" t="s">
        <v>266</v>
      </c>
      <c r="C7" s="90"/>
      <c r="D7" s="76">
        <f>投入係数表!AC7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2.9654353328742063E-2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投入係数表!AC8</f>
        <v>0</v>
      </c>
      <c r="E8" s="77">
        <f t="shared" si="0"/>
        <v>0</v>
      </c>
      <c r="F8" s="76">
        <f>分析係数表!C11</f>
        <v>7.2833211944645093E-4</v>
      </c>
      <c r="G8" s="77">
        <f t="shared" si="1"/>
        <v>0</v>
      </c>
      <c r="H8" s="77">
        <v>5.5263977952124373E-4</v>
      </c>
      <c r="I8" s="77">
        <f t="shared" si="2"/>
        <v>5.5263977952124373E-4</v>
      </c>
      <c r="J8" s="76">
        <f>分析係数表!G11</f>
        <v>0.75</v>
      </c>
      <c r="K8" s="78">
        <f t="shared" si="3"/>
        <v>4.144798346409328E-4</v>
      </c>
      <c r="L8" s="79"/>
      <c r="M8" s="80"/>
      <c r="N8" s="81">
        <f>分析係数表!H11</f>
        <v>-1.2873989391832741E-5</v>
      </c>
      <c r="O8" s="82">
        <f t="shared" si="4"/>
        <v>-3.5728136540653086E-4</v>
      </c>
      <c r="P8" s="76">
        <f>分析係数表!C11</f>
        <v>7.2833211944645093E-4</v>
      </c>
      <c r="Q8" s="82">
        <f t="shared" si="5"/>
        <v>-2.6021949410526052E-7</v>
      </c>
      <c r="R8" s="83">
        <v>6.2825914727225704E-4</v>
      </c>
      <c r="S8" s="84">
        <f t="shared" si="6"/>
        <v>1.1808989267935008E-3</v>
      </c>
      <c r="T8" s="85">
        <f>分析係数表!F11</f>
        <v>1</v>
      </c>
      <c r="U8" s="86">
        <f t="shared" si="7"/>
        <v>1.1808989267935008E-3</v>
      </c>
      <c r="V8" s="87">
        <f>分析係数表!D11</f>
        <v>0</v>
      </c>
      <c r="W8" s="88">
        <f t="shared" si="8"/>
        <v>0</v>
      </c>
      <c r="X8" s="76">
        <f>分析係数表!E11</f>
        <v>0</v>
      </c>
      <c r="Y8" s="89">
        <f t="shared" si="9"/>
        <v>0</v>
      </c>
    </row>
    <row r="9" spans="1:25" x14ac:dyDescent="0.2">
      <c r="A9" s="6" t="s">
        <v>222</v>
      </c>
      <c r="B9" s="5" t="s">
        <v>190</v>
      </c>
      <c r="C9" s="90"/>
      <c r="D9" s="76">
        <f>投入係数表!AC9</f>
        <v>2.1070375052675939E-4</v>
      </c>
      <c r="E9" s="77">
        <f t="shared" si="0"/>
        <v>2.1070375052675939E-2</v>
      </c>
      <c r="F9" s="76">
        <f>分析係数表!C12</f>
        <v>4.5760430686406783E-3</v>
      </c>
      <c r="G9" s="77">
        <f t="shared" si="1"/>
        <v>9.6418943713457204E-5</v>
      </c>
      <c r="H9" s="77">
        <v>1.150118928494369E-4</v>
      </c>
      <c r="I9" s="77">
        <f t="shared" si="2"/>
        <v>1.150118928494369E-4</v>
      </c>
      <c r="J9" s="76">
        <f>分析係数表!G12</f>
        <v>0.12408759124087591</v>
      </c>
      <c r="K9" s="78">
        <f t="shared" si="3"/>
        <v>1.4271548747740345E-5</v>
      </c>
      <c r="L9" s="79"/>
      <c r="M9" s="80"/>
      <c r="N9" s="81">
        <f>分析係数表!H12</f>
        <v>8.1814202585097071E-2</v>
      </c>
      <c r="O9" s="82">
        <f t="shared" si="4"/>
        <v>2.2705230771585034</v>
      </c>
      <c r="P9" s="76">
        <f>分析係数表!C12</f>
        <v>4.5760430686406783E-3</v>
      </c>
      <c r="Q9" s="82">
        <f t="shared" si="5"/>
        <v>1.0390011389419874E-2</v>
      </c>
      <c r="R9" s="83">
        <v>1.1083152892193103E-2</v>
      </c>
      <c r="S9" s="84">
        <f t="shared" si="6"/>
        <v>1.119816478504254E-2</v>
      </c>
      <c r="T9" s="85">
        <f>分析係数表!F12</f>
        <v>0.42153284671532848</v>
      </c>
      <c r="U9" s="86">
        <f t="shared" si="7"/>
        <v>4.7203942798263263E-3</v>
      </c>
      <c r="V9" s="87">
        <f>分析係数表!D12</f>
        <v>4.3795620437956206E-2</v>
      </c>
      <c r="W9" s="88">
        <f t="shared" si="8"/>
        <v>0</v>
      </c>
      <c r="X9" s="76">
        <f>分析係数表!E12</f>
        <v>3.2846715328467155E-2</v>
      </c>
      <c r="Y9" s="89">
        <f t="shared" si="9"/>
        <v>0</v>
      </c>
    </row>
    <row r="10" spans="1:25" x14ac:dyDescent="0.2">
      <c r="A10" s="6" t="s">
        <v>223</v>
      </c>
      <c r="B10" s="5" t="s">
        <v>28</v>
      </c>
      <c r="C10" s="90"/>
      <c r="D10" s="76">
        <f>投入係数表!AC10</f>
        <v>4.4247787610619468E-3</v>
      </c>
      <c r="E10" s="77">
        <f t="shared" si="0"/>
        <v>0.44247787610619471</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0.35478039584868515</v>
      </c>
      <c r="P10" s="76">
        <f>分析係数表!C13</f>
        <v>0</v>
      </c>
      <c r="Q10" s="82">
        <f t="shared" si="5"/>
        <v>0</v>
      </c>
      <c r="R10" s="83">
        <v>0</v>
      </c>
      <c r="S10" s="84">
        <f t="shared" si="6"/>
        <v>0</v>
      </c>
      <c r="T10" s="85">
        <f>分析係数表!F13</f>
        <v>1</v>
      </c>
      <c r="U10" s="86">
        <f t="shared" si="7"/>
        <v>0</v>
      </c>
      <c r="V10" s="87">
        <f>分析係数表!D13</f>
        <v>0</v>
      </c>
      <c r="W10" s="88">
        <f t="shared" si="8"/>
        <v>0</v>
      </c>
      <c r="X10" s="76">
        <f>分析係数表!E13</f>
        <v>0</v>
      </c>
      <c r="Y10" s="89">
        <f t="shared" si="9"/>
        <v>0</v>
      </c>
    </row>
    <row r="11" spans="1:25" x14ac:dyDescent="0.2">
      <c r="A11" s="6" t="s">
        <v>224</v>
      </c>
      <c r="B11" s="5" t="s">
        <v>267</v>
      </c>
      <c r="C11" s="90"/>
      <c r="D11" s="76">
        <f>投入係数表!AC11</f>
        <v>8.2174462705436151E-3</v>
      </c>
      <c r="E11" s="77">
        <f t="shared" si="0"/>
        <v>0.82174462705436147</v>
      </c>
      <c r="F11" s="76">
        <f>分析係数表!C14</f>
        <v>3.0252100840336138E-2</v>
      </c>
      <c r="G11" s="77">
        <f t="shared" si="1"/>
        <v>2.4859501322652956E-2</v>
      </c>
      <c r="H11" s="77">
        <v>2.6772123543237717E-2</v>
      </c>
      <c r="I11" s="77">
        <f t="shared" si="2"/>
        <v>2.6772123543237717E-2</v>
      </c>
      <c r="J11" s="76">
        <f>分析係数表!G14</f>
        <v>0.20338983050847459</v>
      </c>
      <c r="K11" s="78">
        <f t="shared" si="3"/>
        <v>5.4451776698110615E-3</v>
      </c>
      <c r="L11" s="79"/>
      <c r="M11" s="80"/>
      <c r="N11" s="81">
        <f>分析係数表!H14</f>
        <v>1.0556671301302847E-3</v>
      </c>
      <c r="O11" s="82">
        <f t="shared" si="4"/>
        <v>2.9297071963335527E-2</v>
      </c>
      <c r="P11" s="76">
        <f>分析係数表!C14</f>
        <v>3.0252100840336138E-2</v>
      </c>
      <c r="Q11" s="82">
        <f t="shared" si="5"/>
        <v>8.8629797536141097E-4</v>
      </c>
      <c r="R11" s="83">
        <v>2.3350239911789127E-3</v>
      </c>
      <c r="S11" s="84">
        <f t="shared" si="6"/>
        <v>2.9107147534416629E-2</v>
      </c>
      <c r="T11" s="85">
        <f>分析係数表!F14</f>
        <v>0.40677966101694918</v>
      </c>
      <c r="U11" s="86">
        <f t="shared" si="7"/>
        <v>1.1840195607220324E-2</v>
      </c>
      <c r="V11" s="87">
        <f>分析係数表!D14</f>
        <v>0.16949152542372881</v>
      </c>
      <c r="W11" s="88">
        <f t="shared" si="8"/>
        <v>0</v>
      </c>
      <c r="X11" s="76">
        <f>分析係数表!E14</f>
        <v>0.11864406779661017</v>
      </c>
      <c r="Y11" s="89">
        <f t="shared" si="9"/>
        <v>0</v>
      </c>
    </row>
    <row r="12" spans="1:25" x14ac:dyDescent="0.2">
      <c r="A12" s="6" t="s">
        <v>225</v>
      </c>
      <c r="B12" s="5" t="s">
        <v>29</v>
      </c>
      <c r="C12" s="90"/>
      <c r="D12" s="76">
        <f>投入係数表!AC12</f>
        <v>0</v>
      </c>
      <c r="E12" s="77">
        <f t="shared" si="0"/>
        <v>0</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0.2097241614936336</v>
      </c>
      <c r="P12" s="76">
        <f>分析係数表!C15</f>
        <v>0</v>
      </c>
      <c r="Q12" s="82">
        <f t="shared" si="5"/>
        <v>0</v>
      </c>
      <c r="R12" s="83">
        <v>0</v>
      </c>
      <c r="S12" s="84">
        <f t="shared" si="6"/>
        <v>0</v>
      </c>
      <c r="T12" s="85">
        <f>分析係数表!F15</f>
        <v>0.30219780219780218</v>
      </c>
      <c r="U12" s="86">
        <f t="shared" si="7"/>
        <v>0</v>
      </c>
      <c r="V12" s="87">
        <f>分析係数表!D15</f>
        <v>0.15384615384615385</v>
      </c>
      <c r="W12" s="88">
        <f t="shared" si="8"/>
        <v>0</v>
      </c>
      <c r="X12" s="76">
        <f>分析係数表!E15</f>
        <v>0.11538461538461539</v>
      </c>
      <c r="Y12" s="89">
        <f t="shared" si="9"/>
        <v>0</v>
      </c>
    </row>
    <row r="13" spans="1:25" x14ac:dyDescent="0.2">
      <c r="A13" s="6" t="s">
        <v>226</v>
      </c>
      <c r="B13" s="5" t="s">
        <v>30</v>
      </c>
      <c r="C13" s="90"/>
      <c r="D13" s="76">
        <f>投入係数表!AC13</f>
        <v>1.6856300042140751E-3</v>
      </c>
      <c r="E13" s="77">
        <f t="shared" si="0"/>
        <v>0.16856300042140751</v>
      </c>
      <c r="F13" s="76">
        <f>分析係数表!C16</f>
        <v>1.9157088122605526E-3</v>
      </c>
      <c r="G13" s="77">
        <f t="shared" si="1"/>
        <v>3.2291762532836958E-4</v>
      </c>
      <c r="H13" s="77">
        <v>7.0052245033726008E-4</v>
      </c>
      <c r="I13" s="77">
        <f t="shared" si="2"/>
        <v>7.0052245033726008E-4</v>
      </c>
      <c r="J13" s="76">
        <f>分析係数表!G16</f>
        <v>0.1111111111111111</v>
      </c>
      <c r="K13" s="78">
        <f t="shared" si="3"/>
        <v>7.7835827815251111E-5</v>
      </c>
      <c r="L13" s="79"/>
      <c r="M13" s="80"/>
      <c r="N13" s="81">
        <f>分析係数表!H16</f>
        <v>1.5294299397497296E-2</v>
      </c>
      <c r="O13" s="82">
        <f t="shared" si="4"/>
        <v>0.42445026210295861</v>
      </c>
      <c r="P13" s="76">
        <f>分析係数表!C16</f>
        <v>1.9157088122605526E-3</v>
      </c>
      <c r="Q13" s="82">
        <f t="shared" si="5"/>
        <v>8.1312310747693904E-4</v>
      </c>
      <c r="R13" s="83">
        <v>1.2015798750064125E-3</v>
      </c>
      <c r="S13" s="84">
        <f t="shared" si="6"/>
        <v>1.9021023253436727E-3</v>
      </c>
      <c r="T13" s="85">
        <f>分析係数表!F16</f>
        <v>0.33333333333333331</v>
      </c>
      <c r="U13" s="86">
        <f t="shared" si="7"/>
        <v>6.3403410844789087E-4</v>
      </c>
      <c r="V13" s="87">
        <f>分析係数表!D16</f>
        <v>0</v>
      </c>
      <c r="W13" s="88">
        <f t="shared" si="8"/>
        <v>0</v>
      </c>
      <c r="X13" s="76">
        <f>分析係数表!E16</f>
        <v>0</v>
      </c>
      <c r="Y13" s="89">
        <f t="shared" si="9"/>
        <v>0</v>
      </c>
    </row>
    <row r="14" spans="1:25" x14ac:dyDescent="0.2">
      <c r="A14" s="6" t="s">
        <v>2</v>
      </c>
      <c r="B14" s="5" t="s">
        <v>364</v>
      </c>
      <c r="C14" s="90"/>
      <c r="D14" s="76">
        <f>投入係数表!AC14</f>
        <v>5.478297513695744E-3</v>
      </c>
      <c r="E14" s="77">
        <f t="shared" si="0"/>
        <v>0.54782975136957435</v>
      </c>
      <c r="F14" s="76">
        <f>分析係数表!C17</f>
        <v>5.5194805194805241E-2</v>
      </c>
      <c r="G14" s="77">
        <f t="shared" si="1"/>
        <v>3.0237356406762245E-2</v>
      </c>
      <c r="H14" s="77">
        <v>3.3416972894597996E-2</v>
      </c>
      <c r="I14" s="77">
        <f t="shared" si="2"/>
        <v>3.3416972894597996E-2</v>
      </c>
      <c r="J14" s="76">
        <f>分析係数表!G17</f>
        <v>0.21860465116279071</v>
      </c>
      <c r="K14" s="78">
        <f t="shared" si="3"/>
        <v>7.3051057025400271E-3</v>
      </c>
      <c r="L14" s="79"/>
      <c r="M14" s="80"/>
      <c r="N14" s="81">
        <f>分析係数表!H17</f>
        <v>2.7035377722848756E-3</v>
      </c>
      <c r="O14" s="82">
        <f t="shared" si="4"/>
        <v>7.5029086735371481E-2</v>
      </c>
      <c r="P14" s="76">
        <f>分析係数表!C17</f>
        <v>5.5194805194805241E-2</v>
      </c>
      <c r="Q14" s="82">
        <f t="shared" si="5"/>
        <v>4.141215826302975E-3</v>
      </c>
      <c r="R14" s="83">
        <v>5.921332519614869E-3</v>
      </c>
      <c r="S14" s="84">
        <f t="shared" si="6"/>
        <v>3.9338305414212862E-2</v>
      </c>
      <c r="T14" s="85">
        <f>分析係数表!F17</f>
        <v>0.33023255813953489</v>
      </c>
      <c r="U14" s="86">
        <f t="shared" si="7"/>
        <v>1.299078922980983E-2</v>
      </c>
      <c r="V14" s="87">
        <f>分析係数表!D17</f>
        <v>0</v>
      </c>
      <c r="W14" s="88">
        <f t="shared" si="8"/>
        <v>0</v>
      </c>
      <c r="X14" s="76">
        <f>分析係数表!E17</f>
        <v>0</v>
      </c>
      <c r="Y14" s="89">
        <f t="shared" si="9"/>
        <v>0</v>
      </c>
    </row>
    <row r="15" spans="1:25" x14ac:dyDescent="0.2">
      <c r="A15" s="6" t="s">
        <v>3</v>
      </c>
      <c r="B15" s="5" t="s">
        <v>31</v>
      </c>
      <c r="C15" s="90"/>
      <c r="D15" s="76">
        <f>投入係数表!AC15</f>
        <v>2.1070375052675939E-4</v>
      </c>
      <c r="E15" s="77">
        <f t="shared" si="0"/>
        <v>2.1070375052675939E-2</v>
      </c>
      <c r="F15" s="76">
        <f>分析係数表!C18</f>
        <v>0.35732009925558317</v>
      </c>
      <c r="G15" s="77">
        <f t="shared" si="1"/>
        <v>7.52886850517453E-3</v>
      </c>
      <c r="H15" s="77">
        <v>1.8904123238013149E-2</v>
      </c>
      <c r="I15" s="77">
        <f t="shared" si="2"/>
        <v>1.8904123238013149E-2</v>
      </c>
      <c r="J15" s="76">
        <f>分析係数表!G18</f>
        <v>0.21543778801843319</v>
      </c>
      <c r="K15" s="78">
        <f t="shared" si="3"/>
        <v>4.0726624948254136E-3</v>
      </c>
      <c r="L15" s="79"/>
      <c r="M15" s="80"/>
      <c r="N15" s="81">
        <f>分析係数表!H18</f>
        <v>3.9909367114681499E-4</v>
      </c>
      <c r="O15" s="82">
        <f t="shared" si="4"/>
        <v>1.1075722327602457E-2</v>
      </c>
      <c r="P15" s="76">
        <f>分析係数表!C18</f>
        <v>0.35732009925558317</v>
      </c>
      <c r="Q15" s="82">
        <f t="shared" si="5"/>
        <v>3.9575782014261889E-3</v>
      </c>
      <c r="R15" s="83">
        <v>8.4896308106803386E-3</v>
      </c>
      <c r="S15" s="84">
        <f t="shared" si="6"/>
        <v>2.7393754048693486E-2</v>
      </c>
      <c r="T15" s="85">
        <f>分析係数表!F18</f>
        <v>0.46082949308755761</v>
      </c>
      <c r="U15" s="86">
        <f t="shared" si="7"/>
        <v>1.2623849792024648E-2</v>
      </c>
      <c r="V15" s="87">
        <f>分析係数表!D18</f>
        <v>4.0322580645161289E-2</v>
      </c>
      <c r="W15" s="88">
        <f t="shared" si="8"/>
        <v>0</v>
      </c>
      <c r="X15" s="76">
        <f>分析係数表!E18</f>
        <v>3.6866359447004608E-2</v>
      </c>
      <c r="Y15" s="89">
        <f t="shared" si="9"/>
        <v>0</v>
      </c>
    </row>
    <row r="16" spans="1:25" x14ac:dyDescent="0.2">
      <c r="A16" s="6" t="s">
        <v>4</v>
      </c>
      <c r="B16" s="5" t="s">
        <v>32</v>
      </c>
      <c r="C16" s="90"/>
      <c r="D16" s="76">
        <f>投入係数表!AC16</f>
        <v>0</v>
      </c>
      <c r="E16" s="77">
        <f t="shared" si="0"/>
        <v>0</v>
      </c>
      <c r="F16" s="76">
        <f>分析係数表!C19</f>
        <v>0.13532513181019334</v>
      </c>
      <c r="G16" s="77">
        <f t="shared" si="1"/>
        <v>0</v>
      </c>
      <c r="H16" s="77">
        <v>4.4388525287185534E-3</v>
      </c>
      <c r="I16" s="77">
        <f t="shared" si="2"/>
        <v>4.4388525287185534E-3</v>
      </c>
      <c r="J16" s="76">
        <f>分析係数表!G19</f>
        <v>5.8997050147492625E-2</v>
      </c>
      <c r="K16" s="78">
        <f t="shared" si="3"/>
        <v>2.6187920523413293E-4</v>
      </c>
      <c r="L16" s="79"/>
      <c r="M16" s="80"/>
      <c r="N16" s="81">
        <f>分析係数表!H19</f>
        <v>-1.0299191513466193E-4</v>
      </c>
      <c r="O16" s="82">
        <f t="shared" si="4"/>
        <v>-2.8582509232522469E-3</v>
      </c>
      <c r="P16" s="76">
        <f>分析係数表!C19</f>
        <v>0.13532513181019334</v>
      </c>
      <c r="Q16" s="82">
        <f t="shared" si="5"/>
        <v>-3.8679318293571711E-4</v>
      </c>
      <c r="R16" s="83">
        <v>5.9083102336513079E-4</v>
      </c>
      <c r="S16" s="84">
        <f t="shared" si="6"/>
        <v>5.0296835520836844E-3</v>
      </c>
      <c r="T16" s="85">
        <f>分析係数表!F19</f>
        <v>0.24483775811209441</v>
      </c>
      <c r="U16" s="86">
        <f t="shared" si="7"/>
        <v>1.2314564449054449E-3</v>
      </c>
      <c r="V16" s="87">
        <f>分析係数表!D19</f>
        <v>3.8348082595870206E-2</v>
      </c>
      <c r="W16" s="88">
        <f t="shared" si="8"/>
        <v>0</v>
      </c>
      <c r="X16" s="76">
        <f>分析係数表!E19</f>
        <v>3.2448377581120944E-2</v>
      </c>
      <c r="Y16" s="89">
        <f t="shared" si="9"/>
        <v>0</v>
      </c>
    </row>
    <row r="17" spans="1:25" x14ac:dyDescent="0.2">
      <c r="A17" s="6" t="s">
        <v>5</v>
      </c>
      <c r="B17" s="5" t="s">
        <v>33</v>
      </c>
      <c r="C17" s="90"/>
      <c r="D17" s="76">
        <f>投入係数表!AC17</f>
        <v>0</v>
      </c>
      <c r="E17" s="77">
        <f t="shared" si="0"/>
        <v>0</v>
      </c>
      <c r="F17" s="76">
        <f>分析係数表!C20</f>
        <v>1.7543859649122862E-2</v>
      </c>
      <c r="G17" s="77">
        <f t="shared" si="1"/>
        <v>0</v>
      </c>
      <c r="H17" s="77">
        <v>2.2897749825508804E-4</v>
      </c>
      <c r="I17" s="77">
        <f t="shared" si="2"/>
        <v>2.2897749825508804E-4</v>
      </c>
      <c r="J17" s="76">
        <f>分析係数表!G20</f>
        <v>9.5238095238095233E-2</v>
      </c>
      <c r="K17" s="78">
        <f t="shared" si="3"/>
        <v>2.1807380786198861E-5</v>
      </c>
      <c r="L17" s="79"/>
      <c r="M17" s="80"/>
      <c r="N17" s="81">
        <f>分析係数表!H20</f>
        <v>5.0208558628147691E-4</v>
      </c>
      <c r="O17" s="82">
        <f t="shared" si="4"/>
        <v>1.3933973250854704E-2</v>
      </c>
      <c r="P17" s="76">
        <f>分析係数表!C20</f>
        <v>1.7543859649122862E-2</v>
      </c>
      <c r="Q17" s="82">
        <f t="shared" si="5"/>
        <v>2.4445567106762717E-4</v>
      </c>
      <c r="R17" s="83">
        <v>3.9424029548349002E-4</v>
      </c>
      <c r="S17" s="84">
        <f t="shared" si="6"/>
        <v>6.2321779373857803E-4</v>
      </c>
      <c r="T17" s="85">
        <f>分析係数表!F20</f>
        <v>0.21428571428571427</v>
      </c>
      <c r="U17" s="86">
        <f t="shared" si="7"/>
        <v>1.3354667008683813E-4</v>
      </c>
      <c r="V17" s="87">
        <f>分析係数表!D20</f>
        <v>0</v>
      </c>
      <c r="W17" s="88">
        <f t="shared" si="8"/>
        <v>0</v>
      </c>
      <c r="X17" s="76">
        <f>分析係数表!E20</f>
        <v>0</v>
      </c>
      <c r="Y17" s="89">
        <f t="shared" si="9"/>
        <v>0</v>
      </c>
    </row>
    <row r="18" spans="1:25" x14ac:dyDescent="0.2">
      <c r="A18" s="6" t="s">
        <v>6</v>
      </c>
      <c r="B18" s="5" t="s">
        <v>34</v>
      </c>
      <c r="C18" s="90"/>
      <c r="D18" s="76">
        <f>投入係数表!AC18</f>
        <v>3.1605562579013905E-3</v>
      </c>
      <c r="E18" s="77">
        <f t="shared" si="0"/>
        <v>0.31605562579013907</v>
      </c>
      <c r="F18" s="76">
        <f>分析係数表!C21</f>
        <v>0.22938530734632678</v>
      </c>
      <c r="G18" s="77">
        <f t="shared" si="1"/>
        <v>7.2498516860406703E-2</v>
      </c>
      <c r="H18" s="77">
        <v>8.4881944727216455E-2</v>
      </c>
      <c r="I18" s="77">
        <f t="shared" si="2"/>
        <v>8.4881944727216455E-2</v>
      </c>
      <c r="J18" s="76">
        <f>分析係数表!G21</f>
        <v>0.28442844284428442</v>
      </c>
      <c r="K18" s="78">
        <f t="shared" si="3"/>
        <v>2.4142839364356794E-2</v>
      </c>
      <c r="L18" s="79"/>
      <c r="M18" s="80"/>
      <c r="N18" s="81">
        <f>分析係数表!H21</f>
        <v>8.3680931046912815E-4</v>
      </c>
      <c r="O18" s="82">
        <f t="shared" si="4"/>
        <v>2.3223288751424504E-2</v>
      </c>
      <c r="P18" s="76">
        <f>分析係数表!C21</f>
        <v>0.22938530734632678</v>
      </c>
      <c r="Q18" s="82">
        <f t="shared" si="5"/>
        <v>5.3270812278380037E-3</v>
      </c>
      <c r="R18" s="83">
        <v>1.0686748706597169E-2</v>
      </c>
      <c r="S18" s="84">
        <f t="shared" si="6"/>
        <v>9.556869343381362E-2</v>
      </c>
      <c r="T18" s="85">
        <f>分析係数表!F21</f>
        <v>0.42664266426642666</v>
      </c>
      <c r="U18" s="86">
        <f t="shared" si="7"/>
        <v>4.0773681987063597E-2</v>
      </c>
      <c r="V18" s="87">
        <f>分析係数表!D21</f>
        <v>9.7209720972097208E-2</v>
      </c>
      <c r="W18" s="88">
        <f t="shared" si="8"/>
        <v>0</v>
      </c>
      <c r="X18" s="76">
        <f>分析係数表!E21</f>
        <v>8.1908190819081905E-2</v>
      </c>
      <c r="Y18" s="89">
        <f t="shared" si="9"/>
        <v>0</v>
      </c>
    </row>
    <row r="19" spans="1:25" x14ac:dyDescent="0.2">
      <c r="A19" s="6" t="s">
        <v>7</v>
      </c>
      <c r="B19" s="5" t="s">
        <v>268</v>
      </c>
      <c r="C19" s="90"/>
      <c r="D19" s="76">
        <f>投入係数表!AC19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1.0718440962195926E-3</v>
      </c>
      <c r="P19" s="76">
        <f>分析係数表!C22</f>
        <v>0</v>
      </c>
      <c r="Q19" s="82">
        <f t="shared" si="5"/>
        <v>0</v>
      </c>
      <c r="R19" s="83">
        <v>0</v>
      </c>
      <c r="S19" s="84">
        <f t="shared" si="6"/>
        <v>0</v>
      </c>
      <c r="T19" s="85">
        <f>分析係数表!F22</f>
        <v>0.45454545454545453</v>
      </c>
      <c r="U19" s="86">
        <f t="shared" si="7"/>
        <v>0</v>
      </c>
      <c r="V19" s="87">
        <f>分析係数表!D22</f>
        <v>0.29545454545454547</v>
      </c>
      <c r="W19" s="88">
        <f t="shared" si="8"/>
        <v>0</v>
      </c>
      <c r="X19" s="76">
        <f>分析係数表!E22</f>
        <v>0.18181818181818182</v>
      </c>
      <c r="Y19" s="89">
        <f t="shared" si="9"/>
        <v>0</v>
      </c>
    </row>
    <row r="20" spans="1:25" x14ac:dyDescent="0.2">
      <c r="A20" s="6" t="s">
        <v>8</v>
      </c>
      <c r="B20" s="5" t="s">
        <v>269</v>
      </c>
      <c r="C20" s="90"/>
      <c r="D20" s="76">
        <f>投入係数表!AC20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7.1456273081306173E-4</v>
      </c>
      <c r="P20" s="76">
        <f>分析係数表!C23</f>
        <v>0</v>
      </c>
      <c r="Q20" s="82">
        <f t="shared" si="5"/>
        <v>0</v>
      </c>
      <c r="R20" s="83">
        <v>0</v>
      </c>
      <c r="S20" s="84">
        <f t="shared" si="6"/>
        <v>0</v>
      </c>
      <c r="T20" s="85">
        <f>分析係数表!F23</f>
        <v>0.44318181818181818</v>
      </c>
      <c r="U20" s="86">
        <f t="shared" si="7"/>
        <v>0</v>
      </c>
      <c r="V20" s="87">
        <f>分析係数表!D23</f>
        <v>0</v>
      </c>
      <c r="W20" s="88">
        <f t="shared" si="8"/>
        <v>0</v>
      </c>
      <c r="X20" s="76">
        <f>分析係数表!E23</f>
        <v>0</v>
      </c>
      <c r="Y20" s="89">
        <f t="shared" si="9"/>
        <v>0</v>
      </c>
    </row>
    <row r="21" spans="1:25" x14ac:dyDescent="0.2">
      <c r="A21" s="6" t="s">
        <v>9</v>
      </c>
      <c r="B21" s="5" t="s">
        <v>270</v>
      </c>
      <c r="C21" s="90"/>
      <c r="D21" s="76">
        <f>投入係数表!AC21</f>
        <v>1.2642225031605564E-3</v>
      </c>
      <c r="E21" s="77">
        <f t="shared" si="0"/>
        <v>0.12642225031605564</v>
      </c>
      <c r="F21" s="76">
        <f>分析係数表!C24</f>
        <v>1.7094017094017144E-2</v>
      </c>
      <c r="G21" s="77">
        <f t="shared" si="1"/>
        <v>2.1610641079667695E-3</v>
      </c>
      <c r="H21" s="77">
        <v>2.3275585659705538E-3</v>
      </c>
      <c r="I21" s="77">
        <f t="shared" si="2"/>
        <v>2.3275585659705538E-3</v>
      </c>
      <c r="J21" s="76">
        <f>分析係数表!G24</f>
        <v>0.27777777777777779</v>
      </c>
      <c r="K21" s="78">
        <f t="shared" si="3"/>
        <v>6.4654404610293168E-4</v>
      </c>
      <c r="L21" s="79"/>
      <c r="M21" s="80"/>
      <c r="N21" s="81">
        <f>分析係数表!H24</f>
        <v>2.9610175601215306E-4</v>
      </c>
      <c r="O21" s="82">
        <f t="shared" si="4"/>
        <v>8.2174714043502101E-3</v>
      </c>
      <c r="P21" s="76">
        <f>分析係数表!C24</f>
        <v>1.7094017094017144E-2</v>
      </c>
      <c r="Q21" s="82">
        <f t="shared" si="5"/>
        <v>1.4046959665555957E-4</v>
      </c>
      <c r="R21" s="83">
        <v>4.465824443539763E-4</v>
      </c>
      <c r="S21" s="84">
        <f t="shared" si="6"/>
        <v>2.7741410103245302E-3</v>
      </c>
      <c r="T21" s="85">
        <f>分析係数表!F24</f>
        <v>0.5</v>
      </c>
      <c r="U21" s="86">
        <f t="shared" si="7"/>
        <v>1.3870705051622651E-3</v>
      </c>
      <c r="V21" s="87">
        <f>分析係数表!D24</f>
        <v>0.16666666666666666</v>
      </c>
      <c r="W21" s="88">
        <f t="shared" si="8"/>
        <v>0</v>
      </c>
      <c r="X21" s="76">
        <f>分析係数表!E24</f>
        <v>0.1111111111111111</v>
      </c>
      <c r="Y21" s="89">
        <f t="shared" si="9"/>
        <v>0</v>
      </c>
    </row>
    <row r="22" spans="1:25" x14ac:dyDescent="0.2">
      <c r="A22" s="6" t="s">
        <v>10</v>
      </c>
      <c r="B22" s="5" t="s">
        <v>271</v>
      </c>
      <c r="C22" s="90"/>
      <c r="D22" s="76">
        <f>投入係数表!AC22</f>
        <v>0</v>
      </c>
      <c r="E22" s="77">
        <f t="shared" si="0"/>
        <v>0</v>
      </c>
      <c r="F22" s="76">
        <f>分析係数表!C25</f>
        <v>0.19368131868131866</v>
      </c>
      <c r="G22" s="77">
        <f t="shared" si="1"/>
        <v>0</v>
      </c>
      <c r="H22" s="77">
        <v>1.2610481726744321E-2</v>
      </c>
      <c r="I22" s="77">
        <f t="shared" si="2"/>
        <v>1.2610481726744321E-2</v>
      </c>
      <c r="J22" s="76">
        <f>分析係数表!G25</f>
        <v>0.19689406544647808</v>
      </c>
      <c r="K22" s="78">
        <f t="shared" si="3"/>
        <v>2.4829290144172123E-3</v>
      </c>
      <c r="L22" s="79"/>
      <c r="M22" s="80"/>
      <c r="N22" s="81">
        <f>分析係数表!H25</f>
        <v>4.6346361810597868E-4</v>
      </c>
      <c r="O22" s="82">
        <f t="shared" si="4"/>
        <v>1.286212915463511E-2</v>
      </c>
      <c r="P22" s="76">
        <f>分析係数表!C25</f>
        <v>0.19368131868131866</v>
      </c>
      <c r="Q22" s="82">
        <f t="shared" si="5"/>
        <v>2.4911541357191627E-3</v>
      </c>
      <c r="R22" s="83">
        <v>7.3812423940843499E-3</v>
      </c>
      <c r="S22" s="84">
        <f t="shared" si="6"/>
        <v>1.9991724120828669E-2</v>
      </c>
      <c r="T22" s="85">
        <f>分析係数表!F25</f>
        <v>0.35108153078202997</v>
      </c>
      <c r="U22" s="86">
        <f t="shared" si="7"/>
        <v>7.0187251073125616E-3</v>
      </c>
      <c r="V22" s="87">
        <f>分析係数表!D25</f>
        <v>0.17692734331669441</v>
      </c>
      <c r="W22" s="88">
        <f t="shared" si="8"/>
        <v>0</v>
      </c>
      <c r="X22" s="76">
        <f>分析係数表!E25</f>
        <v>0.17249029395452026</v>
      </c>
      <c r="Y22" s="89">
        <f t="shared" si="9"/>
        <v>0</v>
      </c>
    </row>
    <row r="23" spans="1:25" x14ac:dyDescent="0.2">
      <c r="A23" s="6" t="s">
        <v>11</v>
      </c>
      <c r="B23" s="5" t="s">
        <v>35</v>
      </c>
      <c r="C23" s="90"/>
      <c r="D23" s="76">
        <f>投入係数表!AC23</f>
        <v>2.1070375052675939E-4</v>
      </c>
      <c r="E23" s="77">
        <f t="shared" si="0"/>
        <v>2.1070375052675939E-2</v>
      </c>
      <c r="F23" s="76">
        <f>分析係数表!C26</f>
        <v>8.4388185654008518E-3</v>
      </c>
      <c r="G23" s="77">
        <f t="shared" si="1"/>
        <v>1.7780907217448066E-4</v>
      </c>
      <c r="H23" s="77">
        <v>3.4130722987299E-4</v>
      </c>
      <c r="I23" s="77">
        <f t="shared" si="2"/>
        <v>3.4130722987299E-4</v>
      </c>
      <c r="J23" s="76">
        <f>分析係数表!G26</f>
        <v>0.2073170731707317</v>
      </c>
      <c r="K23" s="78">
        <f t="shared" si="3"/>
        <v>7.0758815949278415E-5</v>
      </c>
      <c r="L23" s="79"/>
      <c r="M23" s="80"/>
      <c r="N23" s="81">
        <f>分析係数表!H26</f>
        <v>9.7456099696173852E-3</v>
      </c>
      <c r="O23" s="82">
        <f t="shared" si="4"/>
        <v>0.27046199361274387</v>
      </c>
      <c r="P23" s="76">
        <f>分析係数表!C26</f>
        <v>8.4388185654008518E-3</v>
      </c>
      <c r="Q23" s="82">
        <f t="shared" si="5"/>
        <v>2.2823796929345498E-3</v>
      </c>
      <c r="R23" s="83">
        <v>2.3318988758039292E-3</v>
      </c>
      <c r="S23" s="84">
        <f t="shared" si="6"/>
        <v>2.6732061056769191E-3</v>
      </c>
      <c r="T23" s="85">
        <f>分析係数表!F26</f>
        <v>0.34146341463414637</v>
      </c>
      <c r="U23" s="86">
        <f t="shared" si="7"/>
        <v>9.1280208486528948E-4</v>
      </c>
      <c r="V23" s="87">
        <f>分析係数表!D26</f>
        <v>3.6585365853658534E-2</v>
      </c>
      <c r="W23" s="88">
        <f t="shared" si="8"/>
        <v>0</v>
      </c>
      <c r="X23" s="76">
        <f>分析係数表!E26</f>
        <v>2.4390243902439025E-2</v>
      </c>
      <c r="Y23" s="89">
        <f t="shared" si="9"/>
        <v>0</v>
      </c>
    </row>
    <row r="24" spans="1:25" x14ac:dyDescent="0.2">
      <c r="A24" s="6" t="s">
        <v>12</v>
      </c>
      <c r="B24" s="5" t="s">
        <v>365</v>
      </c>
      <c r="C24" s="90"/>
      <c r="D24" s="76">
        <f>投入係数表!AC24</f>
        <v>2.1070375052675939E-4</v>
      </c>
      <c r="E24" s="77">
        <f t="shared" si="0"/>
        <v>2.1070375052675939E-2</v>
      </c>
      <c r="F24" s="76">
        <f>分析係数表!C27</f>
        <v>0.17323420074349438</v>
      </c>
      <c r="G24" s="77">
        <f t="shared" si="1"/>
        <v>3.6501095816159797E-3</v>
      </c>
      <c r="H24" s="77">
        <v>4.5408018991979944E-3</v>
      </c>
      <c r="I24" s="77">
        <f t="shared" si="2"/>
        <v>4.5408018991979944E-3</v>
      </c>
      <c r="J24" s="76">
        <f>分析係数表!G27</f>
        <v>0.16805324459234608</v>
      </c>
      <c r="K24" s="78">
        <f t="shared" si="3"/>
        <v>7.6309649221131012E-4</v>
      </c>
      <c r="L24" s="79"/>
      <c r="M24" s="80"/>
      <c r="N24" s="81">
        <f>分析係数表!H27</f>
        <v>9.7971059271847166E-3</v>
      </c>
      <c r="O24" s="82">
        <f t="shared" si="4"/>
        <v>0.27189111907436997</v>
      </c>
      <c r="P24" s="76">
        <f>分析係数表!C27</f>
        <v>0.17323420074349438</v>
      </c>
      <c r="Q24" s="82">
        <f t="shared" si="5"/>
        <v>4.7100840702102742E-2</v>
      </c>
      <c r="R24" s="83">
        <v>4.7567160409546332E-2</v>
      </c>
      <c r="S24" s="84">
        <f t="shared" si="6"/>
        <v>5.2107962308744329E-2</v>
      </c>
      <c r="T24" s="85">
        <f>分析係数表!F27</f>
        <v>0.31780366056572379</v>
      </c>
      <c r="U24" s="86">
        <f t="shared" si="7"/>
        <v>1.656010116633971E-2</v>
      </c>
      <c r="V24" s="87">
        <f>分析係数表!D27</f>
        <v>2.4958402662229616E-2</v>
      </c>
      <c r="W24" s="88">
        <f t="shared" si="8"/>
        <v>0</v>
      </c>
      <c r="X24" s="76">
        <f>分析係数表!E27</f>
        <v>2.9950083194675542E-2</v>
      </c>
      <c r="Y24" s="89">
        <f t="shared" si="9"/>
        <v>0</v>
      </c>
    </row>
    <row r="25" spans="1:25" x14ac:dyDescent="0.2">
      <c r="A25" s="6" t="s">
        <v>13</v>
      </c>
      <c r="B25" s="5" t="s">
        <v>191</v>
      </c>
      <c r="C25" s="90"/>
      <c r="D25" s="76">
        <f>投入係数表!AC25</f>
        <v>0</v>
      </c>
      <c r="E25" s="77">
        <f t="shared" si="0"/>
        <v>0</v>
      </c>
      <c r="F25" s="76">
        <f>分析係数表!C28</f>
        <v>2.7870216306156381E-2</v>
      </c>
      <c r="G25" s="77">
        <f t="shared" si="1"/>
        <v>0</v>
      </c>
      <c r="H25" s="77">
        <v>1.7591790911598807E-3</v>
      </c>
      <c r="I25" s="77">
        <f t="shared" si="2"/>
        <v>1.7591790911598807E-3</v>
      </c>
      <c r="J25" s="76">
        <f>分析係数表!G28</f>
        <v>0.12625250501002003</v>
      </c>
      <c r="K25" s="78">
        <f t="shared" si="3"/>
        <v>2.2210076702018533E-4</v>
      </c>
      <c r="L25" s="79"/>
      <c r="M25" s="80"/>
      <c r="N25" s="81">
        <f>分析係数表!H28</f>
        <v>1.9722951748287761E-2</v>
      </c>
      <c r="O25" s="82">
        <f t="shared" si="4"/>
        <v>0.5473550518028053</v>
      </c>
      <c r="P25" s="76">
        <f>分析係数表!C28</f>
        <v>2.7870216306156381E-2</v>
      </c>
      <c r="Q25" s="82">
        <f t="shared" si="5"/>
        <v>1.5254903690011616E-2</v>
      </c>
      <c r="R25" s="83">
        <v>1.5736975702930409E-2</v>
      </c>
      <c r="S25" s="84">
        <f t="shared" si="6"/>
        <v>1.749615479409029E-2</v>
      </c>
      <c r="T25" s="85">
        <f>分析係数表!F28</f>
        <v>0.21442885771543085</v>
      </c>
      <c r="U25" s="86">
        <f t="shared" si="7"/>
        <v>3.75168048690914E-3</v>
      </c>
      <c r="V25" s="87">
        <f>分析係数表!D28</f>
        <v>6.0120240480961923E-3</v>
      </c>
      <c r="W25" s="88">
        <f t="shared" si="8"/>
        <v>0</v>
      </c>
      <c r="X25" s="76">
        <f>分析係数表!E28</f>
        <v>0</v>
      </c>
      <c r="Y25" s="89">
        <f t="shared" si="9"/>
        <v>0</v>
      </c>
    </row>
    <row r="26" spans="1:25" x14ac:dyDescent="0.2">
      <c r="A26" s="6" t="s">
        <v>14</v>
      </c>
      <c r="B26" s="5" t="s">
        <v>50</v>
      </c>
      <c r="C26" s="90"/>
      <c r="D26" s="76">
        <f>投入係数表!AC26</f>
        <v>6.1104087652760217E-3</v>
      </c>
      <c r="E26" s="77">
        <f t="shared" si="0"/>
        <v>0.61104087652760219</v>
      </c>
      <c r="F26" s="76">
        <f>分析係数表!C29</f>
        <v>7.0910556003223157E-2</v>
      </c>
      <c r="G26" s="77">
        <f t="shared" si="1"/>
        <v>4.3329248295269102E-2</v>
      </c>
      <c r="H26" s="77">
        <v>4.6724005660396556E-2</v>
      </c>
      <c r="I26" s="77">
        <f t="shared" si="2"/>
        <v>4.6724005660396556E-2</v>
      </c>
      <c r="J26" s="76">
        <f>分析係数表!G29</f>
        <v>0.26315789473684209</v>
      </c>
      <c r="K26" s="78">
        <f t="shared" si="3"/>
        <v>1.229579096326225E-2</v>
      </c>
      <c r="L26" s="79"/>
      <c r="M26" s="80"/>
      <c r="N26" s="81">
        <f>分析係数表!H29</f>
        <v>9.1405324682012467E-3</v>
      </c>
      <c r="O26" s="82">
        <f t="shared" si="4"/>
        <v>0.25366976943863689</v>
      </c>
      <c r="P26" s="76">
        <f>分析係数表!C29</f>
        <v>7.0910556003223157E-2</v>
      </c>
      <c r="Q26" s="82">
        <f t="shared" si="5"/>
        <v>1.7987864392103169E-2</v>
      </c>
      <c r="R26" s="83">
        <v>2.2312939764954215E-2</v>
      </c>
      <c r="S26" s="84">
        <f t="shared" si="6"/>
        <v>6.9036945425350771E-2</v>
      </c>
      <c r="T26" s="85">
        <f>分析係数表!F29</f>
        <v>0.38157894736842107</v>
      </c>
      <c r="U26" s="86">
        <f t="shared" si="7"/>
        <v>2.6343044964936481E-2</v>
      </c>
      <c r="V26" s="87">
        <f>分析係数表!D29</f>
        <v>0.16666666666666666</v>
      </c>
      <c r="W26" s="88">
        <f t="shared" si="8"/>
        <v>0</v>
      </c>
      <c r="X26" s="76">
        <f>分析係数表!E29</f>
        <v>7.0175438596491224E-2</v>
      </c>
      <c r="Y26" s="89">
        <f t="shared" si="9"/>
        <v>0</v>
      </c>
    </row>
    <row r="27" spans="1:25" x14ac:dyDescent="0.2">
      <c r="A27" s="6" t="s">
        <v>15</v>
      </c>
      <c r="B27" s="5" t="s">
        <v>36</v>
      </c>
      <c r="C27" s="90"/>
      <c r="D27" s="76">
        <f>投入係数表!AC27</f>
        <v>3.1605562579013905E-3</v>
      </c>
      <c r="E27" s="77">
        <f t="shared" si="0"/>
        <v>0.31605562579013907</v>
      </c>
      <c r="F27" s="76">
        <f>分析係数表!C30</f>
        <v>1</v>
      </c>
      <c r="G27" s="77">
        <f t="shared" si="1"/>
        <v>0.31605562579013907</v>
      </c>
      <c r="H27" s="77">
        <v>0.38049908218492473</v>
      </c>
      <c r="I27" s="77">
        <f t="shared" si="2"/>
        <v>0.38049908218492473</v>
      </c>
      <c r="J27" s="76">
        <f>分析係数表!G30</f>
        <v>0.34535617673579799</v>
      </c>
      <c r="K27" s="78">
        <f t="shared" si="3"/>
        <v>0.13140770827486578</v>
      </c>
      <c r="L27" s="79"/>
      <c r="M27" s="80"/>
      <c r="N27" s="81">
        <f>分析係数表!H30</f>
        <v>0</v>
      </c>
      <c r="O27" s="82">
        <f t="shared" si="4"/>
        <v>0</v>
      </c>
      <c r="P27" s="76">
        <f>分析係数表!C30</f>
        <v>1</v>
      </c>
      <c r="Q27" s="82">
        <f t="shared" si="5"/>
        <v>0</v>
      </c>
      <c r="R27" s="83">
        <v>9.7220810435797264E-2</v>
      </c>
      <c r="S27" s="84">
        <f t="shared" si="6"/>
        <v>0.47771989262072201</v>
      </c>
      <c r="T27" s="85">
        <f>分析係数表!F30</f>
        <v>0.44183949504057712</v>
      </c>
      <c r="U27" s="86">
        <f t="shared" si="7"/>
        <v>0.21107551612637854</v>
      </c>
      <c r="V27" s="87">
        <f>分析係数表!D30</f>
        <v>0.16290952810339646</v>
      </c>
      <c r="W27" s="88">
        <f t="shared" si="8"/>
        <v>0</v>
      </c>
      <c r="X27" s="76">
        <f>分析係数表!E30</f>
        <v>9.6483318304779075E-2</v>
      </c>
      <c r="Y27" s="89">
        <f t="shared" si="9"/>
        <v>0</v>
      </c>
    </row>
    <row r="28" spans="1:25" x14ac:dyDescent="0.2">
      <c r="A28" s="6" t="s">
        <v>16</v>
      </c>
      <c r="B28" s="5" t="s">
        <v>192</v>
      </c>
      <c r="C28" s="90"/>
      <c r="D28" s="76">
        <f>投入係数表!AC28</f>
        <v>2.3388116308470291E-2</v>
      </c>
      <c r="E28" s="77">
        <f t="shared" si="0"/>
        <v>2.338811630847029</v>
      </c>
      <c r="F28" s="76">
        <f>分析係数表!C31</f>
        <v>0.94798822374877334</v>
      </c>
      <c r="G28" s="77">
        <f t="shared" si="1"/>
        <v>2.2171658836096468</v>
      </c>
      <c r="H28" s="77">
        <v>2.5074948519836049</v>
      </c>
      <c r="I28" s="77">
        <f t="shared" si="2"/>
        <v>2.5074948519836049</v>
      </c>
      <c r="J28" s="76">
        <f>分析係数表!G31</f>
        <v>7.0922795797167662E-2</v>
      </c>
      <c r="K28" s="78">
        <f t="shared" si="3"/>
        <v>0.17783854534968235</v>
      </c>
      <c r="L28" s="79"/>
      <c r="M28" s="80"/>
      <c r="N28" s="81">
        <f>分析係数表!H31</f>
        <v>9.4804057881456308E-2</v>
      </c>
      <c r="O28" s="82">
        <f t="shared" si="4"/>
        <v>2.6310199748536931</v>
      </c>
      <c r="P28" s="76">
        <f>分析係数表!C31</f>
        <v>0.94798822374877334</v>
      </c>
      <c r="Q28" s="82">
        <f t="shared" si="5"/>
        <v>2.494175952609095</v>
      </c>
      <c r="R28" s="83">
        <v>2.8620635776105048</v>
      </c>
      <c r="S28" s="84">
        <f t="shared" si="6"/>
        <v>5.3695584295941092</v>
      </c>
      <c r="T28" s="85">
        <f>分析係数表!F31</f>
        <v>0.34490634993147556</v>
      </c>
      <c r="U28" s="86">
        <f t="shared" si="7"/>
        <v>1.8519947986950902</v>
      </c>
      <c r="V28" s="87">
        <f>分析係数表!D31</f>
        <v>1.4846962083142987E-3</v>
      </c>
      <c r="W28" s="88">
        <f t="shared" si="8"/>
        <v>0</v>
      </c>
      <c r="X28" s="76">
        <f>分析係数表!E31</f>
        <v>1.2562814070351759E-3</v>
      </c>
      <c r="Y28" s="89">
        <f t="shared" si="9"/>
        <v>0</v>
      </c>
    </row>
    <row r="29" spans="1:25" x14ac:dyDescent="0.2">
      <c r="A29" s="6" t="s">
        <v>17</v>
      </c>
      <c r="B29" s="5" t="s">
        <v>272</v>
      </c>
      <c r="C29" s="90"/>
      <c r="D29" s="76">
        <f>投入係数表!AC29</f>
        <v>2.317741255794353E-3</v>
      </c>
      <c r="E29" s="77">
        <f t="shared" si="0"/>
        <v>0.2317741255794353</v>
      </c>
      <c r="F29" s="76">
        <f>分析係数表!C32</f>
        <v>0.48216833095577749</v>
      </c>
      <c r="G29" s="77">
        <f t="shared" si="1"/>
        <v>0.1117541432893711</v>
      </c>
      <c r="H29" s="77">
        <v>0.12009009795517964</v>
      </c>
      <c r="I29" s="77">
        <f t="shared" si="2"/>
        <v>0.12009009795517964</v>
      </c>
      <c r="J29" s="76">
        <f>分析係数表!G32</f>
        <v>0.14117647058823529</v>
      </c>
      <c r="K29" s="78">
        <f t="shared" si="3"/>
        <v>1.6953896181907714E-2</v>
      </c>
      <c r="L29" s="79"/>
      <c r="M29" s="80"/>
      <c r="N29" s="81">
        <f>分析係数表!H32</f>
        <v>5.9349091096348935E-3</v>
      </c>
      <c r="O29" s="82">
        <f t="shared" si="4"/>
        <v>0.16470670945241073</v>
      </c>
      <c r="P29" s="76">
        <f>分析係数表!C32</f>
        <v>0.48216833095577749</v>
      </c>
      <c r="Q29" s="82">
        <f t="shared" si="5"/>
        <v>7.9416359193887065E-2</v>
      </c>
      <c r="R29" s="83">
        <v>9.5275008005809292E-2</v>
      </c>
      <c r="S29" s="84">
        <f t="shared" si="6"/>
        <v>0.21536510596098893</v>
      </c>
      <c r="T29" s="85">
        <f>分析係数表!F32</f>
        <v>0.4823529411764706</v>
      </c>
      <c r="U29" s="86">
        <f t="shared" si="7"/>
        <v>0.10388199228706525</v>
      </c>
      <c r="V29" s="87">
        <f>分析係数表!D32</f>
        <v>1.4705882352941176E-2</v>
      </c>
      <c r="W29" s="88">
        <f t="shared" si="8"/>
        <v>0</v>
      </c>
      <c r="X29" s="76">
        <f>分析係数表!E32</f>
        <v>2.3529411764705882E-2</v>
      </c>
      <c r="Y29" s="89">
        <f t="shared" si="9"/>
        <v>0</v>
      </c>
    </row>
    <row r="30" spans="1:25" x14ac:dyDescent="0.2">
      <c r="A30" s="6" t="s">
        <v>18</v>
      </c>
      <c r="B30" s="5" t="s">
        <v>273</v>
      </c>
      <c r="C30" s="90"/>
      <c r="D30" s="76">
        <f>投入係数表!AC30</f>
        <v>1.4749262536873156E-3</v>
      </c>
      <c r="E30" s="77">
        <f t="shared" si="0"/>
        <v>0.14749262536873156</v>
      </c>
      <c r="F30" s="76">
        <f>分析係数表!C33</f>
        <v>1</v>
      </c>
      <c r="G30" s="77">
        <f t="shared" si="1"/>
        <v>0.14749262536873156</v>
      </c>
      <c r="H30" s="77">
        <v>0.18291884597355873</v>
      </c>
      <c r="I30" s="77">
        <f t="shared" si="2"/>
        <v>0.18291884597355873</v>
      </c>
      <c r="J30" s="76">
        <f>分析係数表!G33</f>
        <v>0.50451467268623029</v>
      </c>
      <c r="K30" s="78">
        <f t="shared" si="3"/>
        <v>9.2285241704492954E-2</v>
      </c>
      <c r="L30" s="79"/>
      <c r="M30" s="80"/>
      <c r="N30" s="81">
        <f>分析係数表!H33</f>
        <v>8.6255728925279361E-4</v>
      </c>
      <c r="O30" s="82">
        <f t="shared" si="4"/>
        <v>2.3937851482237565E-2</v>
      </c>
      <c r="P30" s="76">
        <f>分析係数表!C33</f>
        <v>1</v>
      </c>
      <c r="Q30" s="82">
        <f t="shared" si="5"/>
        <v>2.3937851482237565E-2</v>
      </c>
      <c r="R30" s="83">
        <v>8.7737731653272463E-2</v>
      </c>
      <c r="S30" s="84">
        <f t="shared" si="6"/>
        <v>0.27065657762683121</v>
      </c>
      <c r="T30" s="85">
        <f>分析係数表!F33</f>
        <v>0.64446952595936791</v>
      </c>
      <c r="U30" s="86">
        <f t="shared" si="7"/>
        <v>0.17442991628094878</v>
      </c>
      <c r="V30" s="87">
        <f>分析係数表!D33</f>
        <v>5.4176072234762979E-2</v>
      </c>
      <c r="W30" s="88">
        <f t="shared" si="8"/>
        <v>0</v>
      </c>
      <c r="X30" s="76">
        <f>分析係数表!E33</f>
        <v>4.5146726862302484E-2</v>
      </c>
      <c r="Y30" s="89">
        <f t="shared" si="9"/>
        <v>0</v>
      </c>
    </row>
    <row r="31" spans="1:25" x14ac:dyDescent="0.2">
      <c r="A31" s="6" t="s">
        <v>19</v>
      </c>
      <c r="B31" s="5" t="s">
        <v>274</v>
      </c>
      <c r="C31" s="75">
        <f>最終需要_まとめ!C32</f>
        <v>100</v>
      </c>
      <c r="D31" s="76">
        <f>投入係数表!AC31</f>
        <v>1.1378002528445006E-2</v>
      </c>
      <c r="E31" s="77">
        <f t="shared" si="0"/>
        <v>1.1378002528445006</v>
      </c>
      <c r="F31" s="76">
        <f>分析係数表!C34</f>
        <v>0.2053323853537149</v>
      </c>
      <c r="G31" s="77">
        <f t="shared" si="1"/>
        <v>0.23362723997262125</v>
      </c>
      <c r="H31" s="77">
        <v>0.27317422685402037</v>
      </c>
      <c r="I31" s="77">
        <f t="shared" si="2"/>
        <v>100.27317422685402</v>
      </c>
      <c r="J31" s="76">
        <f>分析係数表!G34</f>
        <v>0.42520016856300041</v>
      </c>
      <c r="K31" s="78">
        <f t="shared" si="3"/>
        <v>42.636170583605441</v>
      </c>
      <c r="L31" s="79"/>
      <c r="M31" s="80"/>
      <c r="N31" s="81">
        <f>分析係数表!H34</f>
        <v>0.14534734023379164</v>
      </c>
      <c r="O31" s="82">
        <f t="shared" si="4"/>
        <v>4.0337066154397334</v>
      </c>
      <c r="P31" s="76">
        <f>分析係数表!C34</f>
        <v>0.2053323853537149</v>
      </c>
      <c r="Q31" s="82">
        <f t="shared" si="5"/>
        <v>0.82825060116530036</v>
      </c>
      <c r="R31" s="83">
        <v>0.88006557580896394</v>
      </c>
      <c r="S31" s="84">
        <f t="shared" si="6"/>
        <v>101.15323980266299</v>
      </c>
      <c r="T31" s="85">
        <f>分析係数表!F34</f>
        <v>0.70143278550358201</v>
      </c>
      <c r="U31" s="86">
        <f t="shared" si="7"/>
        <v>70.952198757493704</v>
      </c>
      <c r="V31" s="87">
        <f>分析係数表!D34</f>
        <v>0.41908975979772439</v>
      </c>
      <c r="W31" s="88">
        <f t="shared" si="8"/>
        <v>42</v>
      </c>
      <c r="X31" s="76">
        <f>分析係数表!E34</f>
        <v>0.33775811209439527</v>
      </c>
      <c r="Y31" s="89">
        <f t="shared" si="9"/>
        <v>34</v>
      </c>
    </row>
    <row r="32" spans="1:25" x14ac:dyDescent="0.2">
      <c r="A32" s="6" t="s">
        <v>20</v>
      </c>
      <c r="B32" s="5" t="s">
        <v>37</v>
      </c>
      <c r="C32" s="90"/>
      <c r="D32" s="76">
        <f>投入係数表!AC32</f>
        <v>1.7699115044247787E-2</v>
      </c>
      <c r="E32" s="77">
        <f t="shared" si="0"/>
        <v>1.7699115044247788</v>
      </c>
      <c r="F32" s="76">
        <f>分析係数表!C35</f>
        <v>4.5295002507103499E-2</v>
      </c>
      <c r="G32" s="77">
        <f t="shared" si="1"/>
        <v>8.0168146030271684E-2</v>
      </c>
      <c r="H32" s="77">
        <v>9.1993798981078484E-2</v>
      </c>
      <c r="I32" s="77">
        <f t="shared" si="2"/>
        <v>9.1993798981078484E-2</v>
      </c>
      <c r="J32" s="76">
        <f>分析係数表!G35</f>
        <v>0.3217993079584775</v>
      </c>
      <c r="K32" s="78">
        <f t="shared" si="3"/>
        <v>2.9603540848582348E-2</v>
      </c>
      <c r="L32" s="79"/>
      <c r="M32" s="80"/>
      <c r="N32" s="81">
        <f>分析係数表!H35</f>
        <v>5.6027601833256092E-2</v>
      </c>
      <c r="O32" s="82">
        <f t="shared" si="4"/>
        <v>1.5548885022492223</v>
      </c>
      <c r="P32" s="76">
        <f>分析係数表!C35</f>
        <v>4.5295002507103499E-2</v>
      </c>
      <c r="Q32" s="82">
        <f t="shared" si="5"/>
        <v>7.0428678607644929E-2</v>
      </c>
      <c r="R32" s="83">
        <v>9.0226298548031547E-2</v>
      </c>
      <c r="S32" s="84">
        <f t="shared" si="6"/>
        <v>0.18222009752911003</v>
      </c>
      <c r="T32" s="85">
        <f>分析係数表!F35</f>
        <v>0.66089965397923878</v>
      </c>
      <c r="U32" s="86">
        <f t="shared" si="7"/>
        <v>0.12042919940505196</v>
      </c>
      <c r="V32" s="87">
        <f>分析係数表!D35</f>
        <v>0.27335640138408307</v>
      </c>
      <c r="W32" s="88">
        <f t="shared" si="8"/>
        <v>0</v>
      </c>
      <c r="X32" s="76">
        <f>分析係数表!E35</f>
        <v>0.23875432525951557</v>
      </c>
      <c r="Y32" s="89">
        <f t="shared" si="9"/>
        <v>0</v>
      </c>
    </row>
    <row r="33" spans="1:25" x14ac:dyDescent="0.2">
      <c r="A33" s="6" t="s">
        <v>21</v>
      </c>
      <c r="B33" s="5" t="s">
        <v>38</v>
      </c>
      <c r="C33" s="90"/>
      <c r="D33" s="76">
        <f>投入係数表!AC33</f>
        <v>2.7391487568478718E-2</v>
      </c>
      <c r="E33" s="77">
        <f t="shared" si="0"/>
        <v>2.7391487568478716</v>
      </c>
      <c r="F33" s="76">
        <f>分析係数表!C36</f>
        <v>0.81690507152145642</v>
      </c>
      <c r="G33" s="77">
        <f t="shared" si="1"/>
        <v>2.2376245111207189</v>
      </c>
      <c r="H33" s="77">
        <v>2.2841859617520228</v>
      </c>
      <c r="I33" s="77">
        <f t="shared" si="2"/>
        <v>2.2841859617520228</v>
      </c>
      <c r="J33" s="76">
        <f>分析係数表!G36</f>
        <v>2.4669743752984245E-3</v>
      </c>
      <c r="K33" s="78">
        <f t="shared" si="3"/>
        <v>5.6350282360586278E-3</v>
      </c>
      <c r="L33" s="79"/>
      <c r="M33" s="80"/>
      <c r="N33" s="81">
        <f>分析係数表!H36</f>
        <v>0.1886168185797415</v>
      </c>
      <c r="O33" s="82">
        <f t="shared" si="4"/>
        <v>5.2345292845710834</v>
      </c>
      <c r="P33" s="76">
        <f>分析係数表!C36</f>
        <v>0.81690507152145642</v>
      </c>
      <c r="Q33" s="82">
        <f t="shared" si="5"/>
        <v>4.2761135195936992</v>
      </c>
      <c r="R33" s="83">
        <v>4.3685470134562792</v>
      </c>
      <c r="S33" s="84">
        <f t="shared" si="6"/>
        <v>6.652732975208302</v>
      </c>
      <c r="T33" s="85">
        <f>分析係数表!F36</f>
        <v>0.90092312589527301</v>
      </c>
      <c r="U33" s="86">
        <f t="shared" si="7"/>
        <v>5.9936009877712229</v>
      </c>
      <c r="V33" s="87">
        <f>分析係数表!D36</f>
        <v>6.6051249403151361E-3</v>
      </c>
      <c r="W33" s="88">
        <f t="shared" si="8"/>
        <v>0</v>
      </c>
      <c r="X33" s="76">
        <f>分析係数表!E36</f>
        <v>5.0931083877128764E-3</v>
      </c>
      <c r="Y33" s="89">
        <f t="shared" si="9"/>
        <v>0</v>
      </c>
    </row>
    <row r="34" spans="1:25" x14ac:dyDescent="0.2">
      <c r="A34" s="6" t="s">
        <v>22</v>
      </c>
      <c r="B34" s="5" t="s">
        <v>377</v>
      </c>
      <c r="C34" s="90"/>
      <c r="D34" s="76">
        <f>投入係数表!AC34</f>
        <v>2.0648967551622419E-2</v>
      </c>
      <c r="E34" s="77">
        <f t="shared" si="0"/>
        <v>2.0648967551622417</v>
      </c>
      <c r="F34" s="76">
        <f>分析係数表!C37</f>
        <v>0.29905561385099688</v>
      </c>
      <c r="G34" s="77">
        <f t="shared" si="1"/>
        <v>0.61751896665397576</v>
      </c>
      <c r="H34" s="77">
        <v>0.67856727108190551</v>
      </c>
      <c r="I34" s="77">
        <f t="shared" si="2"/>
        <v>0.67856727108190551</v>
      </c>
      <c r="J34" s="76">
        <f>分析係数表!G37</f>
        <v>0.52083333333333337</v>
      </c>
      <c r="K34" s="78">
        <f t="shared" si="3"/>
        <v>0.35342045368849245</v>
      </c>
      <c r="L34" s="79"/>
      <c r="M34" s="80"/>
      <c r="N34" s="81">
        <f>分析係数表!H37</f>
        <v>4.2677274833925534E-2</v>
      </c>
      <c r="O34" s="82">
        <f t="shared" si="4"/>
        <v>1.1843877263226497</v>
      </c>
      <c r="P34" s="76">
        <f>分析係数表!C37</f>
        <v>0.29905561385099688</v>
      </c>
      <c r="Q34" s="82">
        <f t="shared" si="5"/>
        <v>0.35419779853300648</v>
      </c>
      <c r="R34" s="83">
        <v>0.41587375922251318</v>
      </c>
      <c r="S34" s="84">
        <f t="shared" si="6"/>
        <v>1.0944410303044187</v>
      </c>
      <c r="T34" s="85">
        <f>分析係数表!F37</f>
        <v>0.73171768707482998</v>
      </c>
      <c r="U34" s="86">
        <f t="shared" si="7"/>
        <v>0.80082185933414318</v>
      </c>
      <c r="V34" s="87">
        <f>分析係数表!D37</f>
        <v>0.14753401360544219</v>
      </c>
      <c r="W34" s="88">
        <f t="shared" si="8"/>
        <v>0</v>
      </c>
      <c r="X34" s="76">
        <f>分析係数表!E37</f>
        <v>0.141156462585034</v>
      </c>
      <c r="Y34" s="89">
        <f t="shared" si="9"/>
        <v>0</v>
      </c>
    </row>
    <row r="35" spans="1:25" x14ac:dyDescent="0.2">
      <c r="A35" s="6" t="s">
        <v>23</v>
      </c>
      <c r="B35" s="5" t="s">
        <v>193</v>
      </c>
      <c r="C35" s="90"/>
      <c r="D35" s="76">
        <f>投入係数表!AC35</f>
        <v>3.8558786346396964E-2</v>
      </c>
      <c r="E35" s="77">
        <f t="shared" si="0"/>
        <v>3.8558786346396965</v>
      </c>
      <c r="F35" s="76">
        <f>分析係数表!C38</f>
        <v>4.4463264874020636E-3</v>
      </c>
      <c r="G35" s="77">
        <f t="shared" si="1"/>
        <v>1.7144495305406186E-2</v>
      </c>
      <c r="H35" s="77">
        <v>1.7604069842566253E-2</v>
      </c>
      <c r="I35" s="77">
        <f t="shared" si="2"/>
        <v>1.7604069842566253E-2</v>
      </c>
      <c r="J35" s="76">
        <f>分析係数表!G38</f>
        <v>0.34146341463414637</v>
      </c>
      <c r="K35" s="78">
        <f t="shared" si="3"/>
        <v>6.0111457999006725E-3</v>
      </c>
      <c r="L35" s="79"/>
      <c r="M35" s="80"/>
      <c r="N35" s="81">
        <f>分析係数表!H38</f>
        <v>3.8918069931510375E-2</v>
      </c>
      <c r="O35" s="82">
        <f t="shared" si="4"/>
        <v>1.0800615676239427</v>
      </c>
      <c r="P35" s="76">
        <f>分析係数表!C38</f>
        <v>4.4463264874020636E-3</v>
      </c>
      <c r="Q35" s="82">
        <f t="shared" si="5"/>
        <v>4.8023063561513316E-3</v>
      </c>
      <c r="R35" s="83">
        <v>5.3791744360482101E-3</v>
      </c>
      <c r="S35" s="84">
        <f t="shared" si="6"/>
        <v>2.2983244278614465E-2</v>
      </c>
      <c r="T35" s="85">
        <f>分析係数表!F38</f>
        <v>0.56097560975609762</v>
      </c>
      <c r="U35" s="86">
        <f t="shared" si="7"/>
        <v>1.2893039473369091E-2</v>
      </c>
      <c r="V35" s="87">
        <f>分析係数表!D38</f>
        <v>0.87804878048780488</v>
      </c>
      <c r="W35" s="88">
        <f t="shared" si="8"/>
        <v>0</v>
      </c>
      <c r="X35" s="76">
        <f>分析係数表!E38</f>
        <v>0.68292682926829273</v>
      </c>
      <c r="Y35" s="89">
        <f t="shared" si="9"/>
        <v>0</v>
      </c>
    </row>
    <row r="36" spans="1:25" x14ac:dyDescent="0.2">
      <c r="A36" s="6" t="s">
        <v>24</v>
      </c>
      <c r="B36" s="5" t="s">
        <v>39</v>
      </c>
      <c r="C36" s="90"/>
      <c r="D36" s="76">
        <f>投入係数表!AC36</f>
        <v>0</v>
      </c>
      <c r="E36" s="77">
        <f t="shared" si="0"/>
        <v>0</v>
      </c>
      <c r="F36" s="76">
        <f>分析係数表!C39</f>
        <v>1</v>
      </c>
      <c r="G36" s="77">
        <f t="shared" si="1"/>
        <v>0</v>
      </c>
      <c r="H36" s="77">
        <v>1.0135461449526997E-2</v>
      </c>
      <c r="I36" s="77">
        <f t="shared" si="2"/>
        <v>1.0135461449526997E-2</v>
      </c>
      <c r="J36" s="76">
        <f>分析係数表!G39</f>
        <v>0.35427190863167141</v>
      </c>
      <c r="K36" s="78">
        <f t="shared" si="3"/>
        <v>3.590709272586656E-3</v>
      </c>
      <c r="L36" s="79"/>
      <c r="M36" s="80"/>
      <c r="N36" s="81">
        <f>分析係数表!H39</f>
        <v>3.437355167619342E-3</v>
      </c>
      <c r="O36" s="82">
        <f t="shared" si="4"/>
        <v>9.5394124563543736E-2</v>
      </c>
      <c r="P36" s="76">
        <f>分析係数表!C39</f>
        <v>1</v>
      </c>
      <c r="Q36" s="82">
        <f t="shared" si="5"/>
        <v>9.5394124563543736E-2</v>
      </c>
      <c r="R36" s="83">
        <v>0.10185158027448148</v>
      </c>
      <c r="S36" s="84">
        <f t="shared" si="6"/>
        <v>0.11198704172400847</v>
      </c>
      <c r="T36" s="85">
        <f>分析係数表!F39</f>
        <v>0.7050296507797057</v>
      </c>
      <c r="U36" s="86">
        <f t="shared" si="7"/>
        <v>7.8954184918530027E-2</v>
      </c>
      <c r="V36" s="87">
        <f>分析係数表!D39</f>
        <v>5.7324840764331211E-2</v>
      </c>
      <c r="W36" s="88">
        <f t="shared" si="8"/>
        <v>0</v>
      </c>
      <c r="X36" s="76">
        <f>分析係数表!E39</f>
        <v>7.26993191302438E-2</v>
      </c>
      <c r="Y36" s="89">
        <f t="shared" si="9"/>
        <v>0</v>
      </c>
    </row>
    <row r="37" spans="1:25" x14ac:dyDescent="0.2">
      <c r="A37" s="6" t="s">
        <v>25</v>
      </c>
      <c r="B37" s="5" t="s">
        <v>40</v>
      </c>
      <c r="C37" s="90"/>
      <c r="D37" s="76">
        <f>投入係数表!AC37</f>
        <v>0</v>
      </c>
      <c r="E37" s="77">
        <f t="shared" si="0"/>
        <v>0</v>
      </c>
      <c r="F37" s="76">
        <f>分析係数表!C40</f>
        <v>0.83920615633859863</v>
      </c>
      <c r="G37" s="77">
        <f t="shared" si="1"/>
        <v>0</v>
      </c>
      <c r="H37" s="77">
        <v>3.4991198322483516E-4</v>
      </c>
      <c r="I37" s="77">
        <f t="shared" si="2"/>
        <v>3.4991198322483516E-4</v>
      </c>
      <c r="J37" s="76">
        <f>分析係数表!G40</f>
        <v>0.51760656605771782</v>
      </c>
      <c r="K37" s="78">
        <f t="shared" si="3"/>
        <v>1.8111674005945268E-4</v>
      </c>
      <c r="L37" s="79"/>
      <c r="M37" s="80"/>
      <c r="N37" s="81">
        <f>分析係数表!H40</f>
        <v>3.2622689118904168E-2</v>
      </c>
      <c r="O37" s="82">
        <f t="shared" si="4"/>
        <v>0.90535097994014924</v>
      </c>
      <c r="P37" s="76">
        <f>分析係数表!C40</f>
        <v>0.83920615633859863</v>
      </c>
      <c r="Q37" s="82">
        <f t="shared" si="5"/>
        <v>0.75977611601295636</v>
      </c>
      <c r="R37" s="83">
        <v>0.76018104790322505</v>
      </c>
      <c r="S37" s="84">
        <f t="shared" si="6"/>
        <v>0.76053095988644992</v>
      </c>
      <c r="T37" s="85">
        <f>分析係数表!F40</f>
        <v>0.71604447974583008</v>
      </c>
      <c r="U37" s="86">
        <f t="shared" si="7"/>
        <v>0.54457399550248975</v>
      </c>
      <c r="V37" s="87">
        <f>分析係数表!D40</f>
        <v>0.10193275086047128</v>
      </c>
      <c r="W37" s="88">
        <f t="shared" si="8"/>
        <v>0</v>
      </c>
      <c r="X37" s="76">
        <f>分析係数表!E40</f>
        <v>6.4469155414350013E-2</v>
      </c>
      <c r="Y37" s="89">
        <f t="shared" si="9"/>
        <v>0</v>
      </c>
    </row>
    <row r="38" spans="1:25" x14ac:dyDescent="0.2">
      <c r="A38" s="6" t="s">
        <v>26</v>
      </c>
      <c r="B38" s="5" t="s">
        <v>276</v>
      </c>
      <c r="C38" s="90"/>
      <c r="D38" s="76">
        <f>投入係数表!AC38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1.2915721359446091</v>
      </c>
      <c r="P38" s="76">
        <f>分析係数表!C41</f>
        <v>0.78804261408809029</v>
      </c>
      <c r="Q38" s="82">
        <f t="shared" si="5"/>
        <v>1.017813882293128</v>
      </c>
      <c r="R38" s="83">
        <v>1.0348124151034872</v>
      </c>
      <c r="S38" s="84">
        <f t="shared" si="6"/>
        <v>1.0348124151034872</v>
      </c>
      <c r="T38" s="85">
        <f>分析係数表!F41</f>
        <v>0.55067630164906434</v>
      </c>
      <c r="U38" s="86">
        <f t="shared" si="7"/>
        <v>0.56984667364972474</v>
      </c>
      <c r="V38" s="87">
        <f>分析係数表!D41</f>
        <v>0.13461182138224939</v>
      </c>
      <c r="W38" s="88">
        <f t="shared" si="8"/>
        <v>0</v>
      </c>
      <c r="X38" s="76">
        <f>分析係数表!E41</f>
        <v>0.12840466926070038</v>
      </c>
      <c r="Y38" s="89">
        <f t="shared" si="9"/>
        <v>0</v>
      </c>
    </row>
    <row r="39" spans="1:25" x14ac:dyDescent="0.2">
      <c r="A39" s="6" t="s">
        <v>51</v>
      </c>
      <c r="B39" s="5" t="s">
        <v>367</v>
      </c>
      <c r="C39" s="90"/>
      <c r="D39" s="76">
        <f>投入係数表!AC39</f>
        <v>2.1070375052675939E-4</v>
      </c>
      <c r="E39" s="77">
        <f>$C$31*D39</f>
        <v>2.1070375052675939E-2</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0.30440372332636423</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投入係数表!AC40</f>
        <v>8.6177833965444581E-2</v>
      </c>
      <c r="E40" s="77">
        <f>$C$31*D40</f>
        <v>8.6177833965444588</v>
      </c>
      <c r="F40" s="76">
        <f>分析係数表!C43</f>
        <v>0.20173745173745172</v>
      </c>
      <c r="G40" s="77">
        <f>E40*F40</f>
        <v>1.7385296620442006</v>
      </c>
      <c r="H40" s="77">
        <v>1.8570817417759593</v>
      </c>
      <c r="I40" s="77">
        <f>C40+H40</f>
        <v>1.8570817417759593</v>
      </c>
      <c r="J40" s="76">
        <f>分析係数表!G43</f>
        <v>0.40060929169840059</v>
      </c>
      <c r="K40" s="78">
        <f>I40*J40</f>
        <v>0.74396420119889917</v>
      </c>
      <c r="L40" s="79"/>
      <c r="M40" s="80"/>
      <c r="N40" s="81">
        <f>分析係数表!H43</f>
        <v>3.0614346773778257E-2</v>
      </c>
      <c r="O40" s="82">
        <f t="shared" si="4"/>
        <v>0.84961508693673027</v>
      </c>
      <c r="P40" s="76">
        <f>分析係数表!C43</f>
        <v>0.20173745173745172</v>
      </c>
      <c r="Q40" s="82">
        <f>O40*P40</f>
        <v>0.17139918259630949</v>
      </c>
      <c r="R40" s="83">
        <v>0.27737239267551361</v>
      </c>
      <c r="S40" s="84">
        <f>I40+R40</f>
        <v>2.1344541344514729</v>
      </c>
      <c r="T40" s="85">
        <f>分析係数表!F43</f>
        <v>0.64280274181264285</v>
      </c>
      <c r="U40" s="86">
        <f>S40*T40</f>
        <v>1.3720329698987381</v>
      </c>
      <c r="V40" s="87">
        <f>分析係数表!D43</f>
        <v>0.46991622239146991</v>
      </c>
      <c r="W40" s="88">
        <f>ROUND(S40*V40,0)</f>
        <v>1</v>
      </c>
      <c r="X40" s="76">
        <f>分析係数表!E43</f>
        <v>0.30083777608530082</v>
      </c>
      <c r="Y40" s="89">
        <f>ROUND(S40*X40,0)</f>
        <v>1</v>
      </c>
    </row>
    <row r="41" spans="1:25" x14ac:dyDescent="0.2">
      <c r="A41" s="6" t="s">
        <v>340</v>
      </c>
      <c r="B41" s="5" t="s">
        <v>42</v>
      </c>
      <c r="C41" s="90"/>
      <c r="D41" s="76">
        <f>投入係数表!AC41</f>
        <v>6.3211125158027818E-4</v>
      </c>
      <c r="E41" s="77">
        <f>$C$31*D41</f>
        <v>6.321112515802782E-2</v>
      </c>
      <c r="F41" s="76">
        <f>分析係数表!C44</f>
        <v>0.27638971906754328</v>
      </c>
      <c r="G41" s="77">
        <f>E41*F41</f>
        <v>1.7470905124370627E-2</v>
      </c>
      <c r="H41" s="77">
        <v>1.8500020614138666E-2</v>
      </c>
      <c r="I41" s="77">
        <f>C41+H41</f>
        <v>1.8500020614138666E-2</v>
      </c>
      <c r="J41" s="76">
        <f>分析係数表!G44</f>
        <v>0.27192982456140352</v>
      </c>
      <c r="K41" s="78">
        <f>I41*J41</f>
        <v>5.0307073599850762E-3</v>
      </c>
      <c r="L41" s="79"/>
      <c r="M41" s="80"/>
      <c r="N41" s="81">
        <f>分析係数表!H44</f>
        <v>9.8074051186981828E-2</v>
      </c>
      <c r="O41" s="82">
        <f t="shared" si="4"/>
        <v>2.721769441666952</v>
      </c>
      <c r="P41" s="76">
        <f>分析係数表!C44</f>
        <v>0.27638971906754328</v>
      </c>
      <c r="Q41" s="82">
        <f>O41*P41</f>
        <v>0.75226909134895303</v>
      </c>
      <c r="R41" s="83">
        <v>0.76052466564408816</v>
      </c>
      <c r="S41" s="84">
        <f>I41+R41</f>
        <v>0.77902468625822685</v>
      </c>
      <c r="T41" s="85">
        <f>分析係数表!F44</f>
        <v>0.48268106162843005</v>
      </c>
      <c r="U41" s="86">
        <f>S41*T41</f>
        <v>0.37602046259787558</v>
      </c>
      <c r="V41" s="87">
        <f>分析係数表!D44</f>
        <v>0.23571749887539362</v>
      </c>
      <c r="W41" s="88">
        <f>ROUND(S41*V41,0)</f>
        <v>0</v>
      </c>
      <c r="X41" s="76">
        <f>分析係数表!E44</f>
        <v>0.16711650922177237</v>
      </c>
      <c r="Y41" s="89">
        <f>ROUND(S41*X41,0)</f>
        <v>0</v>
      </c>
    </row>
    <row r="42" spans="1:25" x14ac:dyDescent="0.2">
      <c r="A42" s="6" t="s">
        <v>341</v>
      </c>
      <c r="B42" s="5" t="s">
        <v>278</v>
      </c>
      <c r="C42" s="90"/>
      <c r="D42" s="76">
        <f>投入係数表!AC42</f>
        <v>1.2642225031605564E-3</v>
      </c>
      <c r="E42" s="77">
        <f>$C$31*D42</f>
        <v>0.12642225031605564</v>
      </c>
      <c r="F42" s="76">
        <f>分析係数表!C45</f>
        <v>1</v>
      </c>
      <c r="G42" s="77">
        <f>E42*F42</f>
        <v>0.12642225031605564</v>
      </c>
      <c r="H42" s="77">
        <v>0.12922398349008332</v>
      </c>
      <c r="I42" s="77">
        <f>C42+H42</f>
        <v>0.12922398349008332</v>
      </c>
      <c r="J42" s="76">
        <f>分析係数表!G45</f>
        <v>0</v>
      </c>
      <c r="K42" s="78">
        <f>I42*J42</f>
        <v>0</v>
      </c>
      <c r="L42" s="79"/>
      <c r="M42" s="80"/>
      <c r="N42" s="81">
        <f>分析係数表!H45</f>
        <v>0</v>
      </c>
      <c r="O42" s="82">
        <f t="shared" si="4"/>
        <v>0</v>
      </c>
      <c r="P42" s="76">
        <f>分析係数表!C45</f>
        <v>1</v>
      </c>
      <c r="Q42" s="82">
        <f>O42*P42</f>
        <v>0</v>
      </c>
      <c r="R42" s="83">
        <v>4.9591525294339659E-3</v>
      </c>
      <c r="S42" s="84">
        <f>I42+R42</f>
        <v>0.13418313601951729</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投入係数表!AC43</f>
        <v>9.2709650231774122E-3</v>
      </c>
      <c r="E43" s="77">
        <f>$C$31*D43</f>
        <v>0.92709650231774121</v>
      </c>
      <c r="F43" s="76">
        <f>分析係数表!C46</f>
        <v>5.367793240556662E-2</v>
      </c>
      <c r="G43" s="77">
        <f>E43*F43</f>
        <v>4.9764623384848952E-2</v>
      </c>
      <c r="H43" s="77">
        <v>5.2125230311853128E-2</v>
      </c>
      <c r="I43" s="77">
        <f>C43+H43</f>
        <v>5.2125230311853128E-2</v>
      </c>
      <c r="J43" s="76">
        <f>分析係数表!G46</f>
        <v>9.2592592592592587E-3</v>
      </c>
      <c r="K43" s="78">
        <f>I43*J43</f>
        <v>4.8264102140604747E-4</v>
      </c>
      <c r="L43" s="79"/>
      <c r="M43" s="80"/>
      <c r="N43" s="81">
        <f>分析係数表!H46</f>
        <v>2.0456769143622225E-2</v>
      </c>
      <c r="O43" s="82">
        <f t="shared" si="4"/>
        <v>0.56772008963097753</v>
      </c>
      <c r="P43" s="76">
        <f>分析係数表!C46</f>
        <v>5.367793240556662E-2</v>
      </c>
      <c r="Q43" s="82">
        <f>O43*P43</f>
        <v>3.0474040596493834E-2</v>
      </c>
      <c r="R43" s="83">
        <v>3.3209772227679762E-2</v>
      </c>
      <c r="S43" s="84">
        <f>I43+R43</f>
        <v>8.5335002539532884E-2</v>
      </c>
      <c r="T43" s="85">
        <f>分析係数表!F46</f>
        <v>0.30555555555555558</v>
      </c>
      <c r="U43" s="86">
        <f>S43*T43</f>
        <v>2.6074584109301715E-2</v>
      </c>
      <c r="V43" s="87">
        <f>分析係数表!D46</f>
        <v>2.7777777777777776E-2</v>
      </c>
      <c r="W43" s="88">
        <f>ROUND(S43*V43,0)</f>
        <v>0</v>
      </c>
      <c r="X43" s="76">
        <f>分析係数表!E46</f>
        <v>8.3333333333333329E-2</v>
      </c>
      <c r="Y43" s="89">
        <f>ROUND(S43*X43,0)</f>
        <v>0</v>
      </c>
    </row>
    <row r="44" spans="1:25" x14ac:dyDescent="0.2">
      <c r="A44" s="192">
        <v>40</v>
      </c>
      <c r="B44" s="14" t="s">
        <v>150</v>
      </c>
      <c r="C44" s="197">
        <f>SUM(C5:C43)</f>
        <v>100</v>
      </c>
      <c r="D44" s="92">
        <f>投入係数表!AC44</f>
        <v>0.27496839443742099</v>
      </c>
      <c r="E44" s="91">
        <f>SUM(E5:E43)</f>
        <v>27.4968394437421</v>
      </c>
      <c r="F44" s="92">
        <f>分析係数表!C47</f>
        <v>0.43100924499229587</v>
      </c>
      <c r="G44" s="91">
        <f>SUM(G5:G43)</f>
        <v>8.1020266059460688</v>
      </c>
      <c r="H44" s="91">
        <f>SUM(H5:H43)</f>
        <v>8.8500354522610234</v>
      </c>
      <c r="I44" s="91">
        <f>SUM(I5:I43)</f>
        <v>108.85003545226103</v>
      </c>
      <c r="J44" s="92">
        <f>分析係数表!G47</f>
        <v>0.27411589384994556</v>
      </c>
      <c r="K44" s="93">
        <f>SUM(K5:K43)</f>
        <v>44.261861785195677</v>
      </c>
      <c r="L44" s="94">
        <f>最終需要_まとめ!$L$33</f>
        <v>0.627</v>
      </c>
      <c r="M44" s="91">
        <f>K44*L44</f>
        <v>27.75218733931769</v>
      </c>
      <c r="N44" s="95">
        <f>分析係数表!H47</f>
        <v>1</v>
      </c>
      <c r="O44" s="96">
        <f>SUM(O5:O43)</f>
        <v>27.75218733931769</v>
      </c>
      <c r="P44" s="92">
        <f>分析係数表!C47</f>
        <v>0.43100924499229587</v>
      </c>
      <c r="Q44" s="96">
        <f>SUM(Q5:Q43)</f>
        <v>11.161954075294238</v>
      </c>
      <c r="R44" s="91">
        <f>SUM(R5:R43)</f>
        <v>12.116628635804334</v>
      </c>
      <c r="S44" s="97">
        <f>SUM(S5:S43)</f>
        <v>120.96666408806537</v>
      </c>
      <c r="T44" s="98">
        <f>分析係数表!F47</f>
        <v>0.60561987734280964</v>
      </c>
      <c r="U44" s="99">
        <f>SUM(U5:U43)</f>
        <v>83.383724003985265</v>
      </c>
      <c r="V44" s="100">
        <f>分析係数表!D47</f>
        <v>0.12179744368659369</v>
      </c>
      <c r="W44" s="101">
        <f>SUM(W5:W43)</f>
        <v>43</v>
      </c>
      <c r="X44" s="92">
        <f>分析係数表!E47</f>
        <v>9.5847423625838257E-2</v>
      </c>
      <c r="Y44" s="102">
        <f>SUM(Y5:Y43)</f>
        <v>35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291</v>
      </c>
      <c r="S2" s="3" t="s">
        <v>152</v>
      </c>
      <c r="U2" s="64" t="s">
        <v>209</v>
      </c>
      <c r="W2" s="3" t="s">
        <v>130</v>
      </c>
      <c r="Y2" s="3" t="s">
        <v>153</v>
      </c>
    </row>
    <row r="3" spans="1:25" ht="44" x14ac:dyDescent="0.2">
      <c r="B3" s="65"/>
      <c r="C3" s="66" t="s">
        <v>227</v>
      </c>
      <c r="D3" s="66" t="s">
        <v>233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投入係数表!AD5</f>
        <v>0</v>
      </c>
      <c r="E5" s="77">
        <f t="shared" ref="E5:E38" si="0">$C$32*D5</f>
        <v>0</v>
      </c>
      <c r="F5" s="76">
        <f>分析係数表!C8</f>
        <v>0.30496453900709219</v>
      </c>
      <c r="G5" s="77">
        <f t="shared" ref="G5:G38" si="1">E5*F5</f>
        <v>0</v>
      </c>
      <c r="H5" s="77">
        <f t="array" ref="H5:H43">MMULT(逆行列係数!C5:AO43,'28'!G5:G43)</f>
        <v>2.5910737961020412E-4</v>
      </c>
      <c r="I5" s="77">
        <f t="shared" ref="I5:I38" si="2">C5+H5</f>
        <v>2.5910737961020412E-4</v>
      </c>
      <c r="J5" s="76">
        <f>分析係数表!G8</f>
        <v>0.12049861495844875</v>
      </c>
      <c r="K5" s="78">
        <f t="shared" ref="K5:K38" si="3">I5*J5</f>
        <v>3.1222080368542605E-5</v>
      </c>
      <c r="L5" s="79" t="s">
        <v>184</v>
      </c>
      <c r="M5" s="80" t="s">
        <v>184</v>
      </c>
      <c r="N5" s="81">
        <f>分析係数表!H8</f>
        <v>1.0415057417992687E-2</v>
      </c>
      <c r="O5" s="82">
        <f t="shared" ref="O5:O43" si="4">$M$44*N5</f>
        <v>0.22219697248167122</v>
      </c>
      <c r="P5" s="76">
        <f>分析係数表!C8</f>
        <v>0.30496453900709219</v>
      </c>
      <c r="Q5" s="82">
        <f t="shared" ref="Q5:Q38" si="5">O5*P5</f>
        <v>6.7762197281644412E-2</v>
      </c>
      <c r="R5" s="83">
        <f t="array" ref="R5:R43">MMULT(逆行列係数!C5:AO43,'28'!Q5:Q43)</f>
        <v>7.6065769471125547E-2</v>
      </c>
      <c r="S5" s="84">
        <f t="shared" ref="S5:S38" si="6">I5+R5</f>
        <v>7.6324876850735746E-2</v>
      </c>
      <c r="T5" s="85">
        <f>分析係数表!F8</f>
        <v>0.45429362880886426</v>
      </c>
      <c r="U5" s="86">
        <f t="shared" ref="U5:U38" si="7">S5*T5</f>
        <v>3.4673905272910421E-2</v>
      </c>
      <c r="V5" s="87">
        <f>分析係数表!D8</f>
        <v>0.67451523545706371</v>
      </c>
      <c r="W5" s="88">
        <f t="shared" ref="W5:W38" si="8">ROUND(S5*V5,0)</f>
        <v>0</v>
      </c>
      <c r="X5" s="76">
        <f>分析係数表!E8</f>
        <v>0.3476454293628809</v>
      </c>
      <c r="Y5" s="89">
        <f t="shared" ref="Y5:Y38" si="9">ROUND(S5*X5,0)</f>
        <v>0</v>
      </c>
    </row>
    <row r="6" spans="1:25" x14ac:dyDescent="0.2">
      <c r="A6" s="6" t="s">
        <v>219</v>
      </c>
      <c r="B6" s="5" t="s">
        <v>265</v>
      </c>
      <c r="C6" s="90"/>
      <c r="D6" s="76">
        <f>投入係数表!AD6</f>
        <v>0</v>
      </c>
      <c r="E6" s="77">
        <f t="shared" si="0"/>
        <v>0</v>
      </c>
      <c r="F6" s="76">
        <f>分析係数表!C9</f>
        <v>0.30769230769230771</v>
      </c>
      <c r="G6" s="77">
        <f t="shared" si="1"/>
        <v>0</v>
      </c>
      <c r="H6" s="77">
        <v>3.2559650119320938E-4</v>
      </c>
      <c r="I6" s="77">
        <f t="shared" si="2"/>
        <v>3.2559650119320938E-4</v>
      </c>
      <c r="J6" s="76">
        <f>分析係数表!G9</f>
        <v>0.27272727272727271</v>
      </c>
      <c r="K6" s="78">
        <f t="shared" si="3"/>
        <v>8.8799045779966191E-5</v>
      </c>
      <c r="L6" s="79"/>
      <c r="M6" s="80"/>
      <c r="N6" s="81">
        <f>分析係数表!H9</f>
        <v>5.5358154384880782E-4</v>
      </c>
      <c r="O6" s="82">
        <f t="shared" si="4"/>
        <v>1.1810222270348407E-2</v>
      </c>
      <c r="P6" s="76">
        <f>分析係数表!C9</f>
        <v>0.30769230769230771</v>
      </c>
      <c r="Q6" s="82">
        <f t="shared" si="5"/>
        <v>3.6339145447225872E-3</v>
      </c>
      <c r="R6" s="83">
        <v>4.0530869921413118E-3</v>
      </c>
      <c r="S6" s="84">
        <f t="shared" si="6"/>
        <v>4.3786834933345212E-3</v>
      </c>
      <c r="T6" s="85">
        <f>分析係数表!F9</f>
        <v>0.77272727272727271</v>
      </c>
      <c r="U6" s="86">
        <f t="shared" si="7"/>
        <v>3.3835281539403117E-3</v>
      </c>
      <c r="V6" s="87">
        <f>分析係数表!D9</f>
        <v>0.36363636363636365</v>
      </c>
      <c r="W6" s="88">
        <f t="shared" si="8"/>
        <v>0</v>
      </c>
      <c r="X6" s="76">
        <f>分析係数表!E9</f>
        <v>0</v>
      </c>
      <c r="Y6" s="89">
        <f t="shared" si="9"/>
        <v>0</v>
      </c>
    </row>
    <row r="7" spans="1:25" x14ac:dyDescent="0.2">
      <c r="A7" s="6" t="s">
        <v>220</v>
      </c>
      <c r="B7" s="5" t="s">
        <v>266</v>
      </c>
      <c r="C7" s="90"/>
      <c r="D7" s="76">
        <f>投入係数表!AD7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2.2796475545091115E-2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投入係数表!AD8</f>
        <v>0</v>
      </c>
      <c r="E8" s="77">
        <f t="shared" si="0"/>
        <v>0</v>
      </c>
      <c r="F8" s="76">
        <f>分析係数表!C11</f>
        <v>7.2833211944645093E-4</v>
      </c>
      <c r="G8" s="77">
        <f t="shared" si="1"/>
        <v>0</v>
      </c>
      <c r="H8" s="77">
        <v>9.4553252618980111E-5</v>
      </c>
      <c r="I8" s="77">
        <f t="shared" si="2"/>
        <v>9.4553252618980111E-5</v>
      </c>
      <c r="J8" s="76">
        <f>分析係数表!G11</f>
        <v>0.75</v>
      </c>
      <c r="K8" s="78">
        <f t="shared" si="3"/>
        <v>7.0914939464235076E-5</v>
      </c>
      <c r="L8" s="79"/>
      <c r="M8" s="80"/>
      <c r="N8" s="81">
        <f>分析係数表!H11</f>
        <v>-1.2873989391832741E-5</v>
      </c>
      <c r="O8" s="82">
        <f t="shared" si="4"/>
        <v>-2.7465633186856764E-4</v>
      </c>
      <c r="P8" s="76">
        <f>分析係数表!C11</f>
        <v>7.2833211944645093E-4</v>
      </c>
      <c r="Q8" s="82">
        <f t="shared" si="5"/>
        <v>-2.0004102830922167E-7</v>
      </c>
      <c r="R8" s="83">
        <v>4.8296768194537967E-4</v>
      </c>
      <c r="S8" s="84">
        <f t="shared" si="6"/>
        <v>5.7752093456435981E-4</v>
      </c>
      <c r="T8" s="85">
        <f>分析係数表!F11</f>
        <v>1</v>
      </c>
      <c r="U8" s="86">
        <f t="shared" si="7"/>
        <v>5.7752093456435981E-4</v>
      </c>
      <c r="V8" s="87">
        <f>分析係数表!D11</f>
        <v>0</v>
      </c>
      <c r="W8" s="88">
        <f t="shared" si="8"/>
        <v>0</v>
      </c>
      <c r="X8" s="76">
        <f>分析係数表!E11</f>
        <v>0</v>
      </c>
      <c r="Y8" s="89">
        <f t="shared" si="9"/>
        <v>0</v>
      </c>
    </row>
    <row r="9" spans="1:25" x14ac:dyDescent="0.2">
      <c r="A9" s="6" t="s">
        <v>222</v>
      </c>
      <c r="B9" s="5" t="s">
        <v>190</v>
      </c>
      <c r="C9" s="90"/>
      <c r="D9" s="76">
        <f>投入係数表!AD9</f>
        <v>0</v>
      </c>
      <c r="E9" s="77">
        <f t="shared" si="0"/>
        <v>0</v>
      </c>
      <c r="F9" s="76">
        <f>分析係数表!C12</f>
        <v>4.5760430686406783E-3</v>
      </c>
      <c r="G9" s="77">
        <f t="shared" si="1"/>
        <v>0</v>
      </c>
      <c r="H9" s="77">
        <v>9.6534488080868888E-7</v>
      </c>
      <c r="I9" s="77">
        <f t="shared" si="2"/>
        <v>9.6534488080868888E-7</v>
      </c>
      <c r="J9" s="76">
        <f>分析係数表!G12</f>
        <v>0.12408759124087591</v>
      </c>
      <c r="K9" s="78">
        <f t="shared" si="3"/>
        <v>1.1978732097626067E-7</v>
      </c>
      <c r="L9" s="79"/>
      <c r="M9" s="80"/>
      <c r="N9" s="81">
        <f>分析係数表!H12</f>
        <v>8.1814202585097071E-2</v>
      </c>
      <c r="O9" s="82">
        <f t="shared" si="4"/>
        <v>1.7454409890247473</v>
      </c>
      <c r="P9" s="76">
        <f>分析係数表!C12</f>
        <v>4.5760430686406783E-3</v>
      </c>
      <c r="Q9" s="82">
        <f t="shared" si="5"/>
        <v>7.9872131395480259E-3</v>
      </c>
      <c r="R9" s="83">
        <v>8.5200584571339093E-3</v>
      </c>
      <c r="S9" s="84">
        <f t="shared" si="6"/>
        <v>8.5210238020147176E-3</v>
      </c>
      <c r="T9" s="85">
        <f>分析係数表!F12</f>
        <v>0.42153284671532848</v>
      </c>
      <c r="U9" s="86">
        <f t="shared" si="7"/>
        <v>3.5918914201923356E-3</v>
      </c>
      <c r="V9" s="87">
        <f>分析係数表!D12</f>
        <v>4.3795620437956206E-2</v>
      </c>
      <c r="W9" s="88">
        <f t="shared" si="8"/>
        <v>0</v>
      </c>
      <c r="X9" s="76">
        <f>分析係数表!E12</f>
        <v>3.2846715328467155E-2</v>
      </c>
      <c r="Y9" s="89">
        <f t="shared" si="9"/>
        <v>0</v>
      </c>
    </row>
    <row r="10" spans="1:25" x14ac:dyDescent="0.2">
      <c r="A10" s="6" t="s">
        <v>223</v>
      </c>
      <c r="B10" s="5" t="s">
        <v>28</v>
      </c>
      <c r="C10" s="90"/>
      <c r="D10" s="76">
        <f>投入係数表!AD10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0.27273373754548769</v>
      </c>
      <c r="P10" s="76">
        <f>分析係数表!C13</f>
        <v>0</v>
      </c>
      <c r="Q10" s="82">
        <f t="shared" si="5"/>
        <v>0</v>
      </c>
      <c r="R10" s="83">
        <v>0</v>
      </c>
      <c r="S10" s="84">
        <f t="shared" si="6"/>
        <v>0</v>
      </c>
      <c r="T10" s="85">
        <f>分析係数表!F13</f>
        <v>1</v>
      </c>
      <c r="U10" s="86">
        <f t="shared" si="7"/>
        <v>0</v>
      </c>
      <c r="V10" s="87">
        <f>分析係数表!D13</f>
        <v>0</v>
      </c>
      <c r="W10" s="88">
        <f t="shared" si="8"/>
        <v>0</v>
      </c>
      <c r="X10" s="76">
        <f>分析係数表!E13</f>
        <v>0</v>
      </c>
      <c r="Y10" s="89">
        <f t="shared" si="9"/>
        <v>0</v>
      </c>
    </row>
    <row r="11" spans="1:25" x14ac:dyDescent="0.2">
      <c r="A11" s="6" t="s">
        <v>224</v>
      </c>
      <c r="B11" s="5" t="s">
        <v>267</v>
      </c>
      <c r="C11" s="90"/>
      <c r="D11" s="76">
        <f>投入係数表!AD11</f>
        <v>3.4602076124567475E-3</v>
      </c>
      <c r="E11" s="77">
        <f t="shared" si="0"/>
        <v>0.34602076124567477</v>
      </c>
      <c r="F11" s="76">
        <f>分析係数表!C14</f>
        <v>3.0252100840336138E-2</v>
      </c>
      <c r="G11" s="77">
        <f t="shared" si="1"/>
        <v>1.0467854962054027E-2</v>
      </c>
      <c r="H11" s="77">
        <v>1.1950371767453961E-2</v>
      </c>
      <c r="I11" s="77">
        <f t="shared" si="2"/>
        <v>1.1950371767453961E-2</v>
      </c>
      <c r="J11" s="76">
        <f>分析係数表!G14</f>
        <v>0.20338983050847459</v>
      </c>
      <c r="K11" s="78">
        <f t="shared" si="3"/>
        <v>2.430584088295721E-3</v>
      </c>
      <c r="L11" s="79"/>
      <c r="M11" s="80"/>
      <c r="N11" s="81">
        <f>分析係数表!H14</f>
        <v>1.0556671301302847E-3</v>
      </c>
      <c r="O11" s="82">
        <f t="shared" si="4"/>
        <v>2.2521819213222546E-2</v>
      </c>
      <c r="P11" s="76">
        <f>分析係数表!C14</f>
        <v>3.0252100840336138E-2</v>
      </c>
      <c r="Q11" s="82">
        <f t="shared" si="5"/>
        <v>6.8133234594622836E-4</v>
      </c>
      <c r="R11" s="83">
        <v>1.7950253954962625E-3</v>
      </c>
      <c r="S11" s="84">
        <f t="shared" si="6"/>
        <v>1.3745397162950224E-2</v>
      </c>
      <c r="T11" s="85">
        <f>分析係数表!F14</f>
        <v>0.40677966101694918</v>
      </c>
      <c r="U11" s="86">
        <f t="shared" si="7"/>
        <v>5.591347998488227E-3</v>
      </c>
      <c r="V11" s="87">
        <f>分析係数表!D14</f>
        <v>0.16949152542372881</v>
      </c>
      <c r="W11" s="88">
        <f t="shared" si="8"/>
        <v>0</v>
      </c>
      <c r="X11" s="76">
        <f>分析係数表!E14</f>
        <v>0.11864406779661017</v>
      </c>
      <c r="Y11" s="89">
        <f t="shared" si="9"/>
        <v>0</v>
      </c>
    </row>
    <row r="12" spans="1:25" x14ac:dyDescent="0.2">
      <c r="A12" s="6" t="s">
        <v>225</v>
      </c>
      <c r="B12" s="5" t="s">
        <v>29</v>
      </c>
      <c r="C12" s="90"/>
      <c r="D12" s="76">
        <f>投入係数表!AD12</f>
        <v>0</v>
      </c>
      <c r="E12" s="77">
        <f t="shared" si="0"/>
        <v>0</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0.1612232668068492</v>
      </c>
      <c r="P12" s="76">
        <f>分析係数表!C15</f>
        <v>0</v>
      </c>
      <c r="Q12" s="82">
        <f t="shared" si="5"/>
        <v>0</v>
      </c>
      <c r="R12" s="83">
        <v>0</v>
      </c>
      <c r="S12" s="84">
        <f t="shared" si="6"/>
        <v>0</v>
      </c>
      <c r="T12" s="85">
        <f>分析係数表!F15</f>
        <v>0.30219780219780218</v>
      </c>
      <c r="U12" s="86">
        <f t="shared" si="7"/>
        <v>0</v>
      </c>
      <c r="V12" s="87">
        <f>分析係数表!D15</f>
        <v>0.15384615384615385</v>
      </c>
      <c r="W12" s="88">
        <f t="shared" si="8"/>
        <v>0</v>
      </c>
      <c r="X12" s="76">
        <f>分析係数表!E15</f>
        <v>0.11538461538461539</v>
      </c>
      <c r="Y12" s="89">
        <f t="shared" si="9"/>
        <v>0</v>
      </c>
    </row>
    <row r="13" spans="1:25" x14ac:dyDescent="0.2">
      <c r="A13" s="6" t="s">
        <v>226</v>
      </c>
      <c r="B13" s="5" t="s">
        <v>30</v>
      </c>
      <c r="C13" s="90"/>
      <c r="D13" s="76">
        <f>投入係数表!AD13</f>
        <v>0</v>
      </c>
      <c r="E13" s="77">
        <f t="shared" si="0"/>
        <v>0</v>
      </c>
      <c r="F13" s="76">
        <f>分析係数表!C16</f>
        <v>1.9157088122605526E-3</v>
      </c>
      <c r="G13" s="77">
        <f t="shared" si="1"/>
        <v>0</v>
      </c>
      <c r="H13" s="77">
        <v>1.633659617932905E-4</v>
      </c>
      <c r="I13" s="77">
        <f t="shared" si="2"/>
        <v>1.633659617932905E-4</v>
      </c>
      <c r="J13" s="76">
        <f>分析係数表!G16</f>
        <v>0.1111111111111111</v>
      </c>
      <c r="K13" s="78">
        <f t="shared" si="3"/>
        <v>1.8151773532587833E-5</v>
      </c>
      <c r="L13" s="79"/>
      <c r="M13" s="80"/>
      <c r="N13" s="81">
        <f>分析係数表!H16</f>
        <v>1.5294299397497296E-2</v>
      </c>
      <c r="O13" s="82">
        <f t="shared" si="4"/>
        <v>0.32629172225985836</v>
      </c>
      <c r="P13" s="76">
        <f>分析係数表!C16</f>
        <v>1.9157088122605526E-3</v>
      </c>
      <c r="Q13" s="82">
        <f t="shared" si="5"/>
        <v>6.2507992770088341E-4</v>
      </c>
      <c r="R13" s="83">
        <v>9.2370202554740034E-4</v>
      </c>
      <c r="S13" s="84">
        <f t="shared" si="6"/>
        <v>1.0870679873406909E-3</v>
      </c>
      <c r="T13" s="85">
        <f>分析係数表!F16</f>
        <v>0.33333333333333331</v>
      </c>
      <c r="U13" s="86">
        <f t="shared" si="7"/>
        <v>3.6235599578023027E-4</v>
      </c>
      <c r="V13" s="87">
        <f>分析係数表!D16</f>
        <v>0</v>
      </c>
      <c r="W13" s="88">
        <f t="shared" si="8"/>
        <v>0</v>
      </c>
      <c r="X13" s="76">
        <f>分析係数表!E16</f>
        <v>0</v>
      </c>
      <c r="Y13" s="89">
        <f t="shared" si="9"/>
        <v>0</v>
      </c>
    </row>
    <row r="14" spans="1:25" x14ac:dyDescent="0.2">
      <c r="A14" s="6" t="s">
        <v>2</v>
      </c>
      <c r="B14" s="5" t="s">
        <v>364</v>
      </c>
      <c r="C14" s="90"/>
      <c r="D14" s="76">
        <f>投入係数表!AD14</f>
        <v>3.4602076124567475E-3</v>
      </c>
      <c r="E14" s="77">
        <f t="shared" si="0"/>
        <v>0.34602076124567477</v>
      </c>
      <c r="F14" s="76">
        <f>分析係数表!C17</f>
        <v>5.5194805194805241E-2</v>
      </c>
      <c r="G14" s="77">
        <f t="shared" si="1"/>
        <v>1.9098548510313233E-2</v>
      </c>
      <c r="H14" s="77">
        <v>2.2312919638326503E-2</v>
      </c>
      <c r="I14" s="77">
        <f t="shared" si="2"/>
        <v>2.2312919638326503E-2</v>
      </c>
      <c r="J14" s="76">
        <f>分析係数表!G17</f>
        <v>0.21860465116279071</v>
      </c>
      <c r="K14" s="78">
        <f t="shared" si="3"/>
        <v>4.8777080139597471E-3</v>
      </c>
      <c r="L14" s="79"/>
      <c r="M14" s="80"/>
      <c r="N14" s="81">
        <f>分析係数表!H17</f>
        <v>2.7035377722848756E-3</v>
      </c>
      <c r="O14" s="82">
        <f t="shared" si="4"/>
        <v>5.7677829692399207E-2</v>
      </c>
      <c r="P14" s="76">
        <f>分析係数表!C17</f>
        <v>5.5194805194805241E-2</v>
      </c>
      <c r="Q14" s="82">
        <f t="shared" si="5"/>
        <v>3.1835165739311278E-3</v>
      </c>
      <c r="R14" s="83">
        <v>4.551962758429816E-3</v>
      </c>
      <c r="S14" s="84">
        <f t="shared" si="6"/>
        <v>2.6864882396756318E-2</v>
      </c>
      <c r="T14" s="85">
        <f>分析係数表!F17</f>
        <v>0.33023255813953489</v>
      </c>
      <c r="U14" s="86">
        <f t="shared" si="7"/>
        <v>8.8716588379985986E-3</v>
      </c>
      <c r="V14" s="87">
        <f>分析係数表!D17</f>
        <v>0</v>
      </c>
      <c r="W14" s="88">
        <f t="shared" si="8"/>
        <v>0</v>
      </c>
      <c r="X14" s="76">
        <f>分析係数表!E17</f>
        <v>0</v>
      </c>
      <c r="Y14" s="89">
        <f t="shared" si="9"/>
        <v>0</v>
      </c>
    </row>
    <row r="15" spans="1:25" x14ac:dyDescent="0.2">
      <c r="A15" s="6" t="s">
        <v>3</v>
      </c>
      <c r="B15" s="5" t="s">
        <v>31</v>
      </c>
      <c r="C15" s="90"/>
      <c r="D15" s="76">
        <f>投入係数表!AD15</f>
        <v>0</v>
      </c>
      <c r="E15" s="77">
        <f t="shared" si="0"/>
        <v>0</v>
      </c>
      <c r="F15" s="76">
        <f>分析係数表!C18</f>
        <v>0.35732009925558317</v>
      </c>
      <c r="G15" s="77">
        <f t="shared" si="1"/>
        <v>0</v>
      </c>
      <c r="H15" s="77">
        <v>1.0002935504392409E-2</v>
      </c>
      <c r="I15" s="77">
        <f t="shared" si="2"/>
        <v>1.0002935504392409E-2</v>
      </c>
      <c r="J15" s="76">
        <f>分析係数表!G18</f>
        <v>0.21543778801843319</v>
      </c>
      <c r="K15" s="78">
        <f t="shared" si="3"/>
        <v>2.1550102987573511E-3</v>
      </c>
      <c r="L15" s="79"/>
      <c r="M15" s="80"/>
      <c r="N15" s="81">
        <f>分析係数表!H18</f>
        <v>3.9909367114681499E-4</v>
      </c>
      <c r="O15" s="82">
        <f t="shared" si="4"/>
        <v>8.5143462879255973E-3</v>
      </c>
      <c r="P15" s="76">
        <f>分析係数表!C18</f>
        <v>0.35732009925558317</v>
      </c>
      <c r="Q15" s="82">
        <f t="shared" si="5"/>
        <v>3.0423470606979804E-3</v>
      </c>
      <c r="R15" s="83">
        <v>6.5263153445651615E-3</v>
      </c>
      <c r="S15" s="84">
        <f t="shared" si="6"/>
        <v>1.652925084895757E-2</v>
      </c>
      <c r="T15" s="85">
        <f>分析係数表!F18</f>
        <v>0.46082949308755761</v>
      </c>
      <c r="U15" s="86">
        <f t="shared" si="7"/>
        <v>7.6171662898421979E-3</v>
      </c>
      <c r="V15" s="87">
        <f>分析係数表!D18</f>
        <v>4.0322580645161289E-2</v>
      </c>
      <c r="W15" s="88">
        <f t="shared" si="8"/>
        <v>0</v>
      </c>
      <c r="X15" s="76">
        <f>分析係数表!E18</f>
        <v>3.6866359447004608E-2</v>
      </c>
      <c r="Y15" s="89">
        <f t="shared" si="9"/>
        <v>0</v>
      </c>
    </row>
    <row r="16" spans="1:25" x14ac:dyDescent="0.2">
      <c r="A16" s="6" t="s">
        <v>4</v>
      </c>
      <c r="B16" s="5" t="s">
        <v>32</v>
      </c>
      <c r="C16" s="90"/>
      <c r="D16" s="76">
        <f>投入係数表!AD16</f>
        <v>0</v>
      </c>
      <c r="E16" s="77">
        <f t="shared" si="0"/>
        <v>0</v>
      </c>
      <c r="F16" s="76">
        <f>分析係数表!C19</f>
        <v>0.13532513181019334</v>
      </c>
      <c r="G16" s="77">
        <f t="shared" si="1"/>
        <v>0</v>
      </c>
      <c r="H16" s="77">
        <v>1.8839384134264883E-3</v>
      </c>
      <c r="I16" s="77">
        <f t="shared" si="2"/>
        <v>1.8839384134264883E-3</v>
      </c>
      <c r="J16" s="76">
        <f>分析係数表!G19</f>
        <v>5.8997050147492625E-2</v>
      </c>
      <c r="K16" s="78">
        <f t="shared" si="3"/>
        <v>1.1114680905171023E-4</v>
      </c>
      <c r="L16" s="79"/>
      <c r="M16" s="80"/>
      <c r="N16" s="81">
        <f>分析係数表!H19</f>
        <v>-1.0299191513466193E-4</v>
      </c>
      <c r="O16" s="82">
        <f t="shared" si="4"/>
        <v>-2.1972506549485411E-3</v>
      </c>
      <c r="P16" s="76">
        <f>分析係数表!C19</f>
        <v>0.13532513181019334</v>
      </c>
      <c r="Q16" s="82">
        <f t="shared" si="5"/>
        <v>-2.9734323450094496E-4</v>
      </c>
      <c r="R16" s="83">
        <v>4.5419520116022418E-4</v>
      </c>
      <c r="S16" s="84">
        <f t="shared" si="6"/>
        <v>2.3381336145867123E-3</v>
      </c>
      <c r="T16" s="85">
        <f>分析係数表!F19</f>
        <v>0.24483775811209441</v>
      </c>
      <c r="U16" s="86">
        <f t="shared" si="7"/>
        <v>5.7246339236193846E-4</v>
      </c>
      <c r="V16" s="87">
        <f>分析係数表!D19</f>
        <v>3.8348082595870206E-2</v>
      </c>
      <c r="W16" s="88">
        <f t="shared" si="8"/>
        <v>0</v>
      </c>
      <c r="X16" s="76">
        <f>分析係数表!E19</f>
        <v>3.2448377581120944E-2</v>
      </c>
      <c r="Y16" s="89">
        <f t="shared" si="9"/>
        <v>0</v>
      </c>
    </row>
    <row r="17" spans="1:25" x14ac:dyDescent="0.2">
      <c r="A17" s="6" t="s">
        <v>5</v>
      </c>
      <c r="B17" s="5" t="s">
        <v>33</v>
      </c>
      <c r="C17" s="90"/>
      <c r="D17" s="76">
        <f>投入係数表!AD17</f>
        <v>0</v>
      </c>
      <c r="E17" s="77">
        <f t="shared" si="0"/>
        <v>0</v>
      </c>
      <c r="F17" s="76">
        <f>分析係数表!C20</f>
        <v>1.7543859649122862E-2</v>
      </c>
      <c r="G17" s="77">
        <f t="shared" si="1"/>
        <v>0</v>
      </c>
      <c r="H17" s="77">
        <v>1.3786110680026584E-4</v>
      </c>
      <c r="I17" s="77">
        <f t="shared" si="2"/>
        <v>1.3786110680026584E-4</v>
      </c>
      <c r="J17" s="76">
        <f>分析係数表!G20</f>
        <v>9.5238095238095233E-2</v>
      </c>
      <c r="K17" s="78">
        <f t="shared" si="3"/>
        <v>1.3129629219072937E-5</v>
      </c>
      <c r="L17" s="79"/>
      <c r="M17" s="80"/>
      <c r="N17" s="81">
        <f>分析係数表!H20</f>
        <v>5.0208558628147691E-4</v>
      </c>
      <c r="O17" s="82">
        <f t="shared" si="4"/>
        <v>1.0711596942874138E-2</v>
      </c>
      <c r="P17" s="76">
        <f>分析係数表!C20</f>
        <v>1.7543859649122862E-2</v>
      </c>
      <c r="Q17" s="82">
        <f t="shared" si="5"/>
        <v>1.8792275338375741E-4</v>
      </c>
      <c r="R17" s="83">
        <v>3.0306812477910538E-4</v>
      </c>
      <c r="S17" s="84">
        <f t="shared" si="6"/>
        <v>4.4092923157937119E-4</v>
      </c>
      <c r="T17" s="85">
        <f>分析係数表!F20</f>
        <v>0.21428571428571427</v>
      </c>
      <c r="U17" s="86">
        <f t="shared" si="7"/>
        <v>9.4484835338436672E-5</v>
      </c>
      <c r="V17" s="87">
        <f>分析係数表!D20</f>
        <v>0</v>
      </c>
      <c r="W17" s="88">
        <f t="shared" si="8"/>
        <v>0</v>
      </c>
      <c r="X17" s="76">
        <f>分析係数表!E20</f>
        <v>0</v>
      </c>
      <c r="Y17" s="89">
        <f t="shared" si="9"/>
        <v>0</v>
      </c>
    </row>
    <row r="18" spans="1:25" x14ac:dyDescent="0.2">
      <c r="A18" s="6" t="s">
        <v>6</v>
      </c>
      <c r="B18" s="5" t="s">
        <v>34</v>
      </c>
      <c r="C18" s="90"/>
      <c r="D18" s="76">
        <f>投入係数表!AD18</f>
        <v>0</v>
      </c>
      <c r="E18" s="77">
        <f t="shared" si="0"/>
        <v>0</v>
      </c>
      <c r="F18" s="76">
        <f>分析係数表!C21</f>
        <v>0.22938530734632678</v>
      </c>
      <c r="G18" s="77">
        <f t="shared" si="1"/>
        <v>0</v>
      </c>
      <c r="H18" s="77">
        <v>1.0895020232834231E-2</v>
      </c>
      <c r="I18" s="77">
        <f t="shared" si="2"/>
        <v>1.0895020232834231E-2</v>
      </c>
      <c r="J18" s="76">
        <f>分析係数表!G21</f>
        <v>0.28442844284428442</v>
      </c>
      <c r="K18" s="78">
        <f t="shared" si="3"/>
        <v>3.0988536395820136E-3</v>
      </c>
      <c r="L18" s="79"/>
      <c r="M18" s="80"/>
      <c r="N18" s="81">
        <f>分析係数表!H21</f>
        <v>8.3680931046912815E-4</v>
      </c>
      <c r="O18" s="82">
        <f t="shared" si="4"/>
        <v>1.7852661571456898E-2</v>
      </c>
      <c r="P18" s="76">
        <f>分析係数表!C21</f>
        <v>0.22938530734632678</v>
      </c>
      <c r="Q18" s="82">
        <f t="shared" si="5"/>
        <v>4.0951382615185975E-3</v>
      </c>
      <c r="R18" s="83">
        <v>8.2153268643478088E-3</v>
      </c>
      <c r="S18" s="84">
        <f t="shared" si="6"/>
        <v>1.911034709718204E-2</v>
      </c>
      <c r="T18" s="85">
        <f>分析係数表!F21</f>
        <v>0.42664266426642666</v>
      </c>
      <c r="U18" s="86">
        <f t="shared" si="7"/>
        <v>8.1532894005979187E-3</v>
      </c>
      <c r="V18" s="87">
        <f>分析係数表!D21</f>
        <v>9.7209720972097208E-2</v>
      </c>
      <c r="W18" s="88">
        <f t="shared" si="8"/>
        <v>0</v>
      </c>
      <c r="X18" s="76">
        <f>分析係数表!E21</f>
        <v>8.1908190819081905E-2</v>
      </c>
      <c r="Y18" s="89">
        <f t="shared" si="9"/>
        <v>0</v>
      </c>
    </row>
    <row r="19" spans="1:25" x14ac:dyDescent="0.2">
      <c r="A19" s="6" t="s">
        <v>7</v>
      </c>
      <c r="B19" s="5" t="s">
        <v>268</v>
      </c>
      <c r="C19" s="90"/>
      <c r="D19" s="76">
        <f>投入係数表!AD19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8.2396899560570292E-4</v>
      </c>
      <c r="P19" s="76">
        <f>分析係数表!C22</f>
        <v>0</v>
      </c>
      <c r="Q19" s="82">
        <f t="shared" si="5"/>
        <v>0</v>
      </c>
      <c r="R19" s="83">
        <v>0</v>
      </c>
      <c r="S19" s="84">
        <f t="shared" si="6"/>
        <v>0</v>
      </c>
      <c r="T19" s="85">
        <f>分析係数表!F22</f>
        <v>0.45454545454545453</v>
      </c>
      <c r="U19" s="86">
        <f t="shared" si="7"/>
        <v>0</v>
      </c>
      <c r="V19" s="87">
        <f>分析係数表!D22</f>
        <v>0.29545454545454547</v>
      </c>
      <c r="W19" s="88">
        <f t="shared" si="8"/>
        <v>0</v>
      </c>
      <c r="X19" s="76">
        <f>分析係数表!E22</f>
        <v>0.18181818181818182</v>
      </c>
      <c r="Y19" s="89">
        <f t="shared" si="9"/>
        <v>0</v>
      </c>
    </row>
    <row r="20" spans="1:25" x14ac:dyDescent="0.2">
      <c r="A20" s="6" t="s">
        <v>8</v>
      </c>
      <c r="B20" s="5" t="s">
        <v>269</v>
      </c>
      <c r="C20" s="90"/>
      <c r="D20" s="76">
        <f>投入係数表!AD20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5.4931266373713528E-4</v>
      </c>
      <c r="P20" s="76">
        <f>分析係数表!C23</f>
        <v>0</v>
      </c>
      <c r="Q20" s="82">
        <f t="shared" si="5"/>
        <v>0</v>
      </c>
      <c r="R20" s="83">
        <v>0</v>
      </c>
      <c r="S20" s="84">
        <f t="shared" si="6"/>
        <v>0</v>
      </c>
      <c r="T20" s="85">
        <f>分析係数表!F23</f>
        <v>0.44318181818181818</v>
      </c>
      <c r="U20" s="86">
        <f t="shared" si="7"/>
        <v>0</v>
      </c>
      <c r="V20" s="87">
        <f>分析係数表!D23</f>
        <v>0</v>
      </c>
      <c r="W20" s="88">
        <f t="shared" si="8"/>
        <v>0</v>
      </c>
      <c r="X20" s="76">
        <f>分析係数表!E23</f>
        <v>0</v>
      </c>
      <c r="Y20" s="89">
        <f t="shared" si="9"/>
        <v>0</v>
      </c>
    </row>
    <row r="21" spans="1:25" x14ac:dyDescent="0.2">
      <c r="A21" s="6" t="s">
        <v>9</v>
      </c>
      <c r="B21" s="5" t="s">
        <v>270</v>
      </c>
      <c r="C21" s="90"/>
      <c r="D21" s="76">
        <f>投入係数表!AD21</f>
        <v>0</v>
      </c>
      <c r="E21" s="77">
        <f t="shared" si="0"/>
        <v>0</v>
      </c>
      <c r="F21" s="76">
        <f>分析係数表!C24</f>
        <v>1.7094017094017144E-2</v>
      </c>
      <c r="G21" s="77">
        <f t="shared" si="1"/>
        <v>0</v>
      </c>
      <c r="H21" s="77">
        <v>1.9671989030000823E-4</v>
      </c>
      <c r="I21" s="77">
        <f t="shared" si="2"/>
        <v>1.9671989030000823E-4</v>
      </c>
      <c r="J21" s="76">
        <f>分析係数表!G24</f>
        <v>0.27777777777777779</v>
      </c>
      <c r="K21" s="78">
        <f t="shared" si="3"/>
        <v>5.4644413972224509E-5</v>
      </c>
      <c r="L21" s="79"/>
      <c r="M21" s="80"/>
      <c r="N21" s="81">
        <f>分析係数表!H24</f>
        <v>2.9610175601215306E-4</v>
      </c>
      <c r="O21" s="82">
        <f t="shared" si="4"/>
        <v>6.3170956329770562E-3</v>
      </c>
      <c r="P21" s="76">
        <f>分析係数表!C24</f>
        <v>1.7094017094017144E-2</v>
      </c>
      <c r="Q21" s="82">
        <f t="shared" si="5"/>
        <v>1.0798454073465085E-4</v>
      </c>
      <c r="R21" s="83">
        <v>3.4330560706293076E-4</v>
      </c>
      <c r="S21" s="84">
        <f t="shared" si="6"/>
        <v>5.4002549736293899E-4</v>
      </c>
      <c r="T21" s="85">
        <f>分析係数表!F24</f>
        <v>0.5</v>
      </c>
      <c r="U21" s="86">
        <f t="shared" si="7"/>
        <v>2.700127486814695E-4</v>
      </c>
      <c r="V21" s="87">
        <f>分析係数表!D24</f>
        <v>0.16666666666666666</v>
      </c>
      <c r="W21" s="88">
        <f t="shared" si="8"/>
        <v>0</v>
      </c>
      <c r="X21" s="76">
        <f>分析係数表!E24</f>
        <v>0.1111111111111111</v>
      </c>
      <c r="Y21" s="89">
        <f t="shared" si="9"/>
        <v>0</v>
      </c>
    </row>
    <row r="22" spans="1:25" x14ac:dyDescent="0.2">
      <c r="A22" s="6" t="s">
        <v>10</v>
      </c>
      <c r="B22" s="5" t="s">
        <v>271</v>
      </c>
      <c r="C22" s="90"/>
      <c r="D22" s="76">
        <f>投入係数表!AD22</f>
        <v>0</v>
      </c>
      <c r="E22" s="77">
        <f t="shared" si="0"/>
        <v>0</v>
      </c>
      <c r="F22" s="76">
        <f>分析係数表!C25</f>
        <v>0.19368131868131866</v>
      </c>
      <c r="G22" s="77">
        <f t="shared" si="1"/>
        <v>0</v>
      </c>
      <c r="H22" s="77">
        <v>7.6869473203719637E-3</v>
      </c>
      <c r="I22" s="77">
        <f t="shared" si="2"/>
        <v>7.6869473203719637E-3</v>
      </c>
      <c r="J22" s="76">
        <f>分析係数表!G25</f>
        <v>0.19689406544647808</v>
      </c>
      <c r="K22" s="78">
        <f t="shared" si="3"/>
        <v>1.5135143087809469E-3</v>
      </c>
      <c r="L22" s="79"/>
      <c r="M22" s="80"/>
      <c r="N22" s="81">
        <f>分析係数表!H25</f>
        <v>4.6346361810597868E-4</v>
      </c>
      <c r="O22" s="82">
        <f t="shared" si="4"/>
        <v>9.8876279472684351E-3</v>
      </c>
      <c r="P22" s="76">
        <f>分析係数表!C25</f>
        <v>0.19368131868131866</v>
      </c>
      <c r="Q22" s="82">
        <f t="shared" si="5"/>
        <v>1.9150488194572103E-3</v>
      </c>
      <c r="R22" s="83">
        <v>5.6742532829418997E-3</v>
      </c>
      <c r="S22" s="84">
        <f t="shared" si="6"/>
        <v>1.3361200603313864E-2</v>
      </c>
      <c r="T22" s="85">
        <f>分析係数表!F25</f>
        <v>0.35108153078202997</v>
      </c>
      <c r="U22" s="86">
        <f t="shared" si="7"/>
        <v>4.6908707608972139E-3</v>
      </c>
      <c r="V22" s="87">
        <f>分析係数表!D25</f>
        <v>0.17692734331669441</v>
      </c>
      <c r="W22" s="88">
        <f t="shared" si="8"/>
        <v>0</v>
      </c>
      <c r="X22" s="76">
        <f>分析係数表!E25</f>
        <v>0.17249029395452026</v>
      </c>
      <c r="Y22" s="89">
        <f t="shared" si="9"/>
        <v>0</v>
      </c>
    </row>
    <row r="23" spans="1:25" x14ac:dyDescent="0.2">
      <c r="A23" s="6" t="s">
        <v>11</v>
      </c>
      <c r="B23" s="5" t="s">
        <v>35</v>
      </c>
      <c r="C23" s="90"/>
      <c r="D23" s="76">
        <f>投入係数表!AD23</f>
        <v>0</v>
      </c>
      <c r="E23" s="77">
        <f t="shared" si="0"/>
        <v>0</v>
      </c>
      <c r="F23" s="76">
        <f>分析係数表!C26</f>
        <v>8.4388185654008518E-3</v>
      </c>
      <c r="G23" s="77">
        <f t="shared" si="1"/>
        <v>0</v>
      </c>
      <c r="H23" s="77">
        <v>1.9420809226148179E-4</v>
      </c>
      <c r="I23" s="77">
        <f t="shared" si="2"/>
        <v>1.9420809226148179E-4</v>
      </c>
      <c r="J23" s="76">
        <f>分析係数表!G26</f>
        <v>0.2073170731707317</v>
      </c>
      <c r="K23" s="78">
        <f t="shared" si="3"/>
        <v>4.0262653273721829E-5</v>
      </c>
      <c r="L23" s="79"/>
      <c r="M23" s="80"/>
      <c r="N23" s="81">
        <f>分析係数表!H26</f>
        <v>9.7456099696173852E-3</v>
      </c>
      <c r="O23" s="82">
        <f t="shared" si="4"/>
        <v>0.20791484322450571</v>
      </c>
      <c r="P23" s="76">
        <f>分析係数表!C26</f>
        <v>8.4388185654008518E-3</v>
      </c>
      <c r="Q23" s="82">
        <f t="shared" si="5"/>
        <v>1.7545556390253663E-3</v>
      </c>
      <c r="R23" s="83">
        <v>1.7926229955709759E-3</v>
      </c>
      <c r="S23" s="84">
        <f t="shared" si="6"/>
        <v>1.9868310878324576E-3</v>
      </c>
      <c r="T23" s="85">
        <f>分析係数表!F26</f>
        <v>0.34146341463414637</v>
      </c>
      <c r="U23" s="86">
        <f t="shared" si="7"/>
        <v>6.7843012755254648E-4</v>
      </c>
      <c r="V23" s="87">
        <f>分析係数表!D26</f>
        <v>3.6585365853658534E-2</v>
      </c>
      <c r="W23" s="88">
        <f t="shared" si="8"/>
        <v>0</v>
      </c>
      <c r="X23" s="76">
        <f>分析係数表!E26</f>
        <v>2.4390243902439025E-2</v>
      </c>
      <c r="Y23" s="89">
        <f t="shared" si="9"/>
        <v>0</v>
      </c>
    </row>
    <row r="24" spans="1:25" x14ac:dyDescent="0.2">
      <c r="A24" s="6" t="s">
        <v>12</v>
      </c>
      <c r="B24" s="5" t="s">
        <v>365</v>
      </c>
      <c r="C24" s="90"/>
      <c r="D24" s="76">
        <f>投入係数表!AD24</f>
        <v>0</v>
      </c>
      <c r="E24" s="77">
        <f t="shared" si="0"/>
        <v>0</v>
      </c>
      <c r="F24" s="76">
        <f>分析係数表!C27</f>
        <v>0.17323420074349438</v>
      </c>
      <c r="G24" s="77">
        <f t="shared" si="1"/>
        <v>0</v>
      </c>
      <c r="H24" s="77">
        <v>1.0540144411361194E-3</v>
      </c>
      <c r="I24" s="77">
        <f t="shared" si="2"/>
        <v>1.0540144411361194E-3</v>
      </c>
      <c r="J24" s="76">
        <f>分析係数表!G27</f>
        <v>0.16805324459234608</v>
      </c>
      <c r="K24" s="78">
        <f t="shared" si="3"/>
        <v>1.7713054668011324E-4</v>
      </c>
      <c r="L24" s="79"/>
      <c r="M24" s="80"/>
      <c r="N24" s="81">
        <f>分析係数表!H27</f>
        <v>9.7971059271847166E-3</v>
      </c>
      <c r="O24" s="82">
        <f t="shared" si="4"/>
        <v>0.20901346855198</v>
      </c>
      <c r="P24" s="76">
        <f>分析係数表!C27</f>
        <v>0.17323420074349438</v>
      </c>
      <c r="Q24" s="82">
        <f t="shared" si="5"/>
        <v>3.6208281169227752E-2</v>
      </c>
      <c r="R24" s="83">
        <v>3.6566759591909408E-2</v>
      </c>
      <c r="S24" s="84">
        <f t="shared" si="6"/>
        <v>3.7620774033045527E-2</v>
      </c>
      <c r="T24" s="85">
        <f>分析係数表!F27</f>
        <v>0.31780366056572379</v>
      </c>
      <c r="U24" s="86">
        <f t="shared" si="7"/>
        <v>1.1956019701017796E-2</v>
      </c>
      <c r="V24" s="87">
        <f>分析係数表!D27</f>
        <v>2.4958402662229616E-2</v>
      </c>
      <c r="W24" s="88">
        <f t="shared" si="8"/>
        <v>0</v>
      </c>
      <c r="X24" s="76">
        <f>分析係数表!E27</f>
        <v>2.9950083194675542E-2</v>
      </c>
      <c r="Y24" s="89">
        <f t="shared" si="9"/>
        <v>0</v>
      </c>
    </row>
    <row r="25" spans="1:25" x14ac:dyDescent="0.2">
      <c r="A25" s="6" t="s">
        <v>13</v>
      </c>
      <c r="B25" s="5" t="s">
        <v>191</v>
      </c>
      <c r="C25" s="90"/>
      <c r="D25" s="76">
        <f>投入係数表!AD25</f>
        <v>0</v>
      </c>
      <c r="E25" s="77">
        <f t="shared" si="0"/>
        <v>0</v>
      </c>
      <c r="F25" s="76">
        <f>分析係数表!C28</f>
        <v>2.7870216306156381E-2</v>
      </c>
      <c r="G25" s="77">
        <f t="shared" si="1"/>
        <v>0</v>
      </c>
      <c r="H25" s="77">
        <v>2.213217752759798E-3</v>
      </c>
      <c r="I25" s="77">
        <f t="shared" si="2"/>
        <v>2.213217752759798E-3</v>
      </c>
      <c r="J25" s="76">
        <f>分析係数表!G28</f>
        <v>0.12625250501002003</v>
      </c>
      <c r="K25" s="78">
        <f t="shared" si="3"/>
        <v>2.7942428541857166E-4</v>
      </c>
      <c r="L25" s="79"/>
      <c r="M25" s="80"/>
      <c r="N25" s="81">
        <f>分析係数表!H28</f>
        <v>1.9722951748287761E-2</v>
      </c>
      <c r="O25" s="82">
        <f t="shared" si="4"/>
        <v>0.42077350042264566</v>
      </c>
      <c r="P25" s="76">
        <f>分析係数表!C28</f>
        <v>2.7870216306156381E-2</v>
      </c>
      <c r="Q25" s="82">
        <f t="shared" si="5"/>
        <v>1.1727048472677718E-2</v>
      </c>
      <c r="R25" s="83">
        <v>1.2097636316278568E-2</v>
      </c>
      <c r="S25" s="84">
        <f t="shared" si="6"/>
        <v>1.4310854069038367E-2</v>
      </c>
      <c r="T25" s="85">
        <f>分析係数表!F28</f>
        <v>0.21442885771543085</v>
      </c>
      <c r="U25" s="86">
        <f t="shared" si="7"/>
        <v>3.0686600909561228E-3</v>
      </c>
      <c r="V25" s="87">
        <f>分析係数表!D28</f>
        <v>6.0120240480961923E-3</v>
      </c>
      <c r="W25" s="88">
        <f t="shared" si="8"/>
        <v>0</v>
      </c>
      <c r="X25" s="76">
        <f>分析係数表!E28</f>
        <v>0</v>
      </c>
      <c r="Y25" s="89">
        <f t="shared" si="9"/>
        <v>0</v>
      </c>
    </row>
    <row r="26" spans="1:25" x14ac:dyDescent="0.2">
      <c r="A26" s="6" t="s">
        <v>14</v>
      </c>
      <c r="B26" s="5" t="s">
        <v>50</v>
      </c>
      <c r="C26" s="90"/>
      <c r="D26" s="76">
        <f>投入係数表!AD26</f>
        <v>1.384083044982699E-2</v>
      </c>
      <c r="E26" s="77">
        <f t="shared" si="0"/>
        <v>1.3840830449826991</v>
      </c>
      <c r="F26" s="76">
        <f>分析係数表!C29</f>
        <v>7.0910556003223157E-2</v>
      </c>
      <c r="G26" s="77">
        <f t="shared" si="1"/>
        <v>9.8146098274357316E-2</v>
      </c>
      <c r="H26" s="77">
        <v>0.10034685398674872</v>
      </c>
      <c r="I26" s="77">
        <f t="shared" si="2"/>
        <v>0.10034685398674872</v>
      </c>
      <c r="J26" s="76">
        <f>分析係数表!G29</f>
        <v>0.26315789473684209</v>
      </c>
      <c r="K26" s="78">
        <f t="shared" si="3"/>
        <v>2.6407066838618085E-2</v>
      </c>
      <c r="L26" s="79"/>
      <c r="M26" s="80"/>
      <c r="N26" s="81">
        <f>分析係数表!H29</f>
        <v>9.1405324682012467E-3</v>
      </c>
      <c r="O26" s="82">
        <f t="shared" si="4"/>
        <v>0.19500599562668303</v>
      </c>
      <c r="P26" s="76">
        <f>分析係数表!C29</f>
        <v>7.0910556003223157E-2</v>
      </c>
      <c r="Q26" s="82">
        <f t="shared" si="5"/>
        <v>1.3827983573850197E-2</v>
      </c>
      <c r="R26" s="83">
        <v>1.715284026099001E-2</v>
      </c>
      <c r="S26" s="84">
        <f t="shared" si="6"/>
        <v>0.11749969424773873</v>
      </c>
      <c r="T26" s="85">
        <f>分析係数表!F29</f>
        <v>0.38157894736842107</v>
      </c>
      <c r="U26" s="86">
        <f t="shared" si="7"/>
        <v>4.4835409647163468E-2</v>
      </c>
      <c r="V26" s="87">
        <f>分析係数表!D29</f>
        <v>0.16666666666666666</v>
      </c>
      <c r="W26" s="88">
        <f t="shared" si="8"/>
        <v>0</v>
      </c>
      <c r="X26" s="76">
        <f>分析係数表!E29</f>
        <v>7.0175438596491224E-2</v>
      </c>
      <c r="Y26" s="89">
        <f t="shared" si="9"/>
        <v>0</v>
      </c>
    </row>
    <row r="27" spans="1:25" x14ac:dyDescent="0.2">
      <c r="A27" s="6" t="s">
        <v>15</v>
      </c>
      <c r="B27" s="5" t="s">
        <v>36</v>
      </c>
      <c r="C27" s="90"/>
      <c r="D27" s="76">
        <f>投入係数表!AD27</f>
        <v>3.4602076124567475E-3</v>
      </c>
      <c r="E27" s="77">
        <f t="shared" si="0"/>
        <v>0.34602076124567477</v>
      </c>
      <c r="F27" s="76">
        <f>分析係数表!C30</f>
        <v>1</v>
      </c>
      <c r="G27" s="77">
        <f t="shared" si="1"/>
        <v>0.34602076124567477</v>
      </c>
      <c r="H27" s="77">
        <v>0.36880250712254598</v>
      </c>
      <c r="I27" s="77">
        <f t="shared" si="2"/>
        <v>0.36880250712254598</v>
      </c>
      <c r="J27" s="76">
        <f>分析係数表!G30</f>
        <v>0.34535617673579799</v>
      </c>
      <c r="K27" s="78">
        <f t="shared" si="3"/>
        <v>0.12736822383041937</v>
      </c>
      <c r="L27" s="79"/>
      <c r="M27" s="80"/>
      <c r="N27" s="81">
        <f>分析係数表!H30</f>
        <v>0</v>
      </c>
      <c r="O27" s="82">
        <f t="shared" si="4"/>
        <v>0</v>
      </c>
      <c r="P27" s="76">
        <f>分析係数表!C30</f>
        <v>1</v>
      </c>
      <c r="Q27" s="82">
        <f t="shared" si="5"/>
        <v>0</v>
      </c>
      <c r="R27" s="83">
        <v>7.4737486365129474E-2</v>
      </c>
      <c r="S27" s="84">
        <f t="shared" si="6"/>
        <v>0.44353999348767548</v>
      </c>
      <c r="T27" s="85">
        <f>分析係数表!F30</f>
        <v>0.44183949504057712</v>
      </c>
      <c r="U27" s="86">
        <f t="shared" si="7"/>
        <v>0.19597348675289539</v>
      </c>
      <c r="V27" s="87">
        <f>分析係数表!D30</f>
        <v>0.16290952810339646</v>
      </c>
      <c r="W27" s="88">
        <f t="shared" si="8"/>
        <v>0</v>
      </c>
      <c r="X27" s="76">
        <f>分析係数表!E30</f>
        <v>9.6483318304779075E-2</v>
      </c>
      <c r="Y27" s="89">
        <f t="shared" si="9"/>
        <v>0</v>
      </c>
    </row>
    <row r="28" spans="1:25" x14ac:dyDescent="0.2">
      <c r="A28" s="6" t="s">
        <v>16</v>
      </c>
      <c r="B28" s="5" t="s">
        <v>192</v>
      </c>
      <c r="C28" s="90"/>
      <c r="D28" s="76">
        <f>投入係数表!AD28</f>
        <v>3.4602076124567475E-3</v>
      </c>
      <c r="E28" s="77">
        <f t="shared" si="0"/>
        <v>0.34602076124567477</v>
      </c>
      <c r="F28" s="76">
        <f>分析係数表!C31</f>
        <v>0.94798822374877334</v>
      </c>
      <c r="G28" s="77">
        <f t="shared" si="1"/>
        <v>0.32802360683348564</v>
      </c>
      <c r="H28" s="77">
        <v>0.4204781282933342</v>
      </c>
      <c r="I28" s="77">
        <f t="shared" si="2"/>
        <v>0.4204781282933342</v>
      </c>
      <c r="J28" s="76">
        <f>分析係数表!G31</f>
        <v>7.0922795797167662E-2</v>
      </c>
      <c r="K28" s="78">
        <f t="shared" si="3"/>
        <v>2.9821484430123408E-2</v>
      </c>
      <c r="L28" s="79"/>
      <c r="M28" s="80"/>
      <c r="N28" s="81">
        <f>分析係数表!H31</f>
        <v>9.4804057881456308E-2</v>
      </c>
      <c r="O28" s="82">
        <f t="shared" si="4"/>
        <v>2.0225692278801324</v>
      </c>
      <c r="P28" s="76">
        <f>分析係数表!C31</f>
        <v>0.94798822374877334</v>
      </c>
      <c r="Q28" s="82">
        <f t="shared" si="5"/>
        <v>1.9173718097470147</v>
      </c>
      <c r="R28" s="83">
        <v>2.2001815933128479</v>
      </c>
      <c r="S28" s="84">
        <f t="shared" si="6"/>
        <v>2.6206597216061822</v>
      </c>
      <c r="T28" s="85">
        <f>分析係数表!F31</f>
        <v>0.34490634993147556</v>
      </c>
      <c r="U28" s="86">
        <f t="shared" si="7"/>
        <v>0.90388217899162526</v>
      </c>
      <c r="V28" s="87">
        <f>分析係数表!D31</f>
        <v>1.4846962083142987E-3</v>
      </c>
      <c r="W28" s="88">
        <f t="shared" si="8"/>
        <v>0</v>
      </c>
      <c r="X28" s="76">
        <f>分析係数表!E31</f>
        <v>1.2562814070351759E-3</v>
      </c>
      <c r="Y28" s="89">
        <f t="shared" si="9"/>
        <v>0</v>
      </c>
    </row>
    <row r="29" spans="1:25" x14ac:dyDescent="0.2">
      <c r="A29" s="6" t="s">
        <v>17</v>
      </c>
      <c r="B29" s="5" t="s">
        <v>272</v>
      </c>
      <c r="C29" s="90"/>
      <c r="D29" s="76">
        <f>投入係数表!AD29</f>
        <v>0</v>
      </c>
      <c r="E29" s="77">
        <f t="shared" si="0"/>
        <v>0</v>
      </c>
      <c r="F29" s="76">
        <f>分析係数表!C32</f>
        <v>0.48216833095577749</v>
      </c>
      <c r="G29" s="77">
        <f t="shared" si="1"/>
        <v>0</v>
      </c>
      <c r="H29" s="77">
        <v>3.35087865670164E-3</v>
      </c>
      <c r="I29" s="77">
        <f t="shared" si="2"/>
        <v>3.35087865670164E-3</v>
      </c>
      <c r="J29" s="76">
        <f>分析係数表!G32</f>
        <v>0.14117647058823529</v>
      </c>
      <c r="K29" s="78">
        <f t="shared" si="3"/>
        <v>4.7306522212258448E-4</v>
      </c>
      <c r="L29" s="79"/>
      <c r="M29" s="80"/>
      <c r="N29" s="81">
        <f>分析係数表!H32</f>
        <v>5.9349091096348935E-3</v>
      </c>
      <c r="O29" s="82">
        <f t="shared" si="4"/>
        <v>0.12661656899140969</v>
      </c>
      <c r="P29" s="76">
        <f>分析係数表!C32</f>
        <v>0.48216833095577749</v>
      </c>
      <c r="Q29" s="82">
        <f t="shared" si="5"/>
        <v>6.1050499741935063E-2</v>
      </c>
      <c r="R29" s="83">
        <v>7.3241670994648719E-2</v>
      </c>
      <c r="S29" s="84">
        <f t="shared" si="6"/>
        <v>7.6592549651350358E-2</v>
      </c>
      <c r="T29" s="85">
        <f>分析係数表!F32</f>
        <v>0.4823529411764706</v>
      </c>
      <c r="U29" s="86">
        <f t="shared" si="7"/>
        <v>3.6944641596533705E-2</v>
      </c>
      <c r="V29" s="87">
        <f>分析係数表!D32</f>
        <v>1.4705882352941176E-2</v>
      </c>
      <c r="W29" s="88">
        <f t="shared" si="8"/>
        <v>0</v>
      </c>
      <c r="X29" s="76">
        <f>分析係数表!E32</f>
        <v>2.3529411764705882E-2</v>
      </c>
      <c r="Y29" s="89">
        <f t="shared" si="9"/>
        <v>0</v>
      </c>
    </row>
    <row r="30" spans="1:25" x14ac:dyDescent="0.2">
      <c r="A30" s="6" t="s">
        <v>18</v>
      </c>
      <c r="B30" s="5" t="s">
        <v>273</v>
      </c>
      <c r="C30" s="90"/>
      <c r="D30" s="76">
        <f>投入係数表!AD30</f>
        <v>3.4602076124567475E-3</v>
      </c>
      <c r="E30" s="77">
        <f t="shared" si="0"/>
        <v>0.34602076124567477</v>
      </c>
      <c r="F30" s="76">
        <f>分析係数表!C33</f>
        <v>1</v>
      </c>
      <c r="G30" s="77">
        <f t="shared" si="1"/>
        <v>0.34602076124567477</v>
      </c>
      <c r="H30" s="77">
        <v>0.35548786482553274</v>
      </c>
      <c r="I30" s="77">
        <f t="shared" si="2"/>
        <v>0.35548786482553274</v>
      </c>
      <c r="J30" s="76">
        <f>分析係数表!G33</f>
        <v>0.50451467268623029</v>
      </c>
      <c r="K30" s="78">
        <f t="shared" si="3"/>
        <v>0.17934884376638052</v>
      </c>
      <c r="L30" s="79"/>
      <c r="M30" s="80"/>
      <c r="N30" s="81">
        <f>分析係数表!H33</f>
        <v>8.6255728925279361E-4</v>
      </c>
      <c r="O30" s="82">
        <f t="shared" si="4"/>
        <v>1.8401974235194032E-2</v>
      </c>
      <c r="P30" s="76">
        <f>分析係数表!C33</f>
        <v>1</v>
      </c>
      <c r="Q30" s="82">
        <f t="shared" si="5"/>
        <v>1.8401974235194032E-2</v>
      </c>
      <c r="R30" s="83">
        <v>6.7447468229799939E-2</v>
      </c>
      <c r="S30" s="84">
        <f t="shared" si="6"/>
        <v>0.42293533305533271</v>
      </c>
      <c r="T30" s="85">
        <f>分析係数表!F33</f>
        <v>0.64446952595936791</v>
      </c>
      <c r="U30" s="86">
        <f t="shared" si="7"/>
        <v>0.27256893360563766</v>
      </c>
      <c r="V30" s="87">
        <f>分析係数表!D33</f>
        <v>5.4176072234762979E-2</v>
      </c>
      <c r="W30" s="88">
        <f t="shared" si="8"/>
        <v>0</v>
      </c>
      <c r="X30" s="76">
        <f>分析係数表!E33</f>
        <v>4.5146726862302484E-2</v>
      </c>
      <c r="Y30" s="89">
        <f t="shared" si="9"/>
        <v>0</v>
      </c>
    </row>
    <row r="31" spans="1:25" x14ac:dyDescent="0.2">
      <c r="A31" s="6" t="s">
        <v>19</v>
      </c>
      <c r="B31" s="5" t="s">
        <v>274</v>
      </c>
      <c r="C31" s="90"/>
      <c r="D31" s="76">
        <f>投入係数表!AD31</f>
        <v>3.4602076124567475E-3</v>
      </c>
      <c r="E31" s="77">
        <f t="shared" si="0"/>
        <v>0.34602076124567477</v>
      </c>
      <c r="F31" s="76">
        <f>分析係数表!C34</f>
        <v>0.2053323853537149</v>
      </c>
      <c r="G31" s="77">
        <f t="shared" si="1"/>
        <v>7.1049268288482667E-2</v>
      </c>
      <c r="H31" s="77">
        <v>9.445156716022482E-2</v>
      </c>
      <c r="I31" s="77">
        <f t="shared" si="2"/>
        <v>9.445156716022482E-2</v>
      </c>
      <c r="J31" s="76">
        <f>分析係数表!G34</f>
        <v>0.42520016856300041</v>
      </c>
      <c r="K31" s="78">
        <f t="shared" si="3"/>
        <v>4.0160822277567149E-2</v>
      </c>
      <c r="L31" s="79"/>
      <c r="M31" s="80"/>
      <c r="N31" s="81">
        <f>分析係数表!H34</f>
        <v>0.14534734023379164</v>
      </c>
      <c r="O31" s="82">
        <f t="shared" si="4"/>
        <v>3.1008699867961287</v>
      </c>
      <c r="P31" s="76">
        <f>分析係数表!C34</f>
        <v>0.2053323853537149</v>
      </c>
      <c r="Q31" s="82">
        <f t="shared" si="5"/>
        <v>0.63670903106059151</v>
      </c>
      <c r="R31" s="83">
        <v>0.67654125364320117</v>
      </c>
      <c r="S31" s="84">
        <f t="shared" si="6"/>
        <v>0.77099282080342602</v>
      </c>
      <c r="T31" s="85">
        <f>分析係数表!F34</f>
        <v>0.70143278550358201</v>
      </c>
      <c r="U31" s="86">
        <f t="shared" si="7"/>
        <v>0.54079964189941121</v>
      </c>
      <c r="V31" s="87">
        <f>分析係数表!D34</f>
        <v>0.41908975979772439</v>
      </c>
      <c r="W31" s="88">
        <f t="shared" si="8"/>
        <v>0</v>
      </c>
      <c r="X31" s="76">
        <f>分析係数表!E34</f>
        <v>0.33775811209439527</v>
      </c>
      <c r="Y31" s="89">
        <f t="shared" si="9"/>
        <v>0</v>
      </c>
    </row>
    <row r="32" spans="1:25" x14ac:dyDescent="0.2">
      <c r="A32" s="6" t="s">
        <v>20</v>
      </c>
      <c r="B32" s="5" t="s">
        <v>37</v>
      </c>
      <c r="C32" s="75">
        <f>最終需要_まとめ!C33</f>
        <v>100</v>
      </c>
      <c r="D32" s="76">
        <f>投入係数表!AD32</f>
        <v>5.1903114186851208E-2</v>
      </c>
      <c r="E32" s="77">
        <f t="shared" si="0"/>
        <v>5.1903114186851207</v>
      </c>
      <c r="F32" s="76">
        <f>分析係数表!C35</f>
        <v>4.5295002507103499E-2</v>
      </c>
      <c r="G32" s="77">
        <f t="shared" si="1"/>
        <v>0.23509516872199046</v>
      </c>
      <c r="H32" s="77">
        <v>0.24175370492101081</v>
      </c>
      <c r="I32" s="77">
        <f t="shared" si="2"/>
        <v>100.24175370492101</v>
      </c>
      <c r="J32" s="76">
        <f>分析係数表!G35</f>
        <v>0.3217993079584775</v>
      </c>
      <c r="K32" s="78">
        <f t="shared" si="3"/>
        <v>32.257726970787729</v>
      </c>
      <c r="L32" s="79"/>
      <c r="M32" s="80"/>
      <c r="N32" s="81">
        <f>分析係数表!H35</f>
        <v>5.6027601833256092E-2</v>
      </c>
      <c r="O32" s="82">
        <f t="shared" si="4"/>
        <v>1.1953043562920065</v>
      </c>
      <c r="P32" s="76">
        <f>分析係数表!C35</f>
        <v>4.5295002507103499E-2</v>
      </c>
      <c r="Q32" s="82">
        <f t="shared" si="5"/>
        <v>5.414131381499817E-2</v>
      </c>
      <c r="R32" s="83">
        <v>6.9360528134691332E-2</v>
      </c>
      <c r="S32" s="84">
        <f t="shared" si="6"/>
        <v>100.3111142330557</v>
      </c>
      <c r="T32" s="85">
        <f>分析係数表!F35</f>
        <v>0.66089965397923878</v>
      </c>
      <c r="U32" s="86">
        <f t="shared" si="7"/>
        <v>66.295580686898404</v>
      </c>
      <c r="V32" s="87">
        <f>分析係数表!D35</f>
        <v>0.27335640138408307</v>
      </c>
      <c r="W32" s="88">
        <f t="shared" si="8"/>
        <v>27</v>
      </c>
      <c r="X32" s="76">
        <f>分析係数表!E35</f>
        <v>0.23875432525951557</v>
      </c>
      <c r="Y32" s="89">
        <f t="shared" si="9"/>
        <v>24</v>
      </c>
    </row>
    <row r="33" spans="1:25" x14ac:dyDescent="0.2">
      <c r="A33" s="6" t="s">
        <v>21</v>
      </c>
      <c r="B33" s="5" t="s">
        <v>38</v>
      </c>
      <c r="C33" s="90"/>
      <c r="D33" s="76">
        <f>投入係数表!AD33</f>
        <v>1.384083044982699E-2</v>
      </c>
      <c r="E33" s="77">
        <f t="shared" si="0"/>
        <v>1.3840830449826991</v>
      </c>
      <c r="F33" s="76">
        <f>分析係数表!C36</f>
        <v>0.81690507152145642</v>
      </c>
      <c r="G33" s="77">
        <f t="shared" si="1"/>
        <v>1.1306644588532269</v>
      </c>
      <c r="H33" s="77">
        <v>1.1660931144169513</v>
      </c>
      <c r="I33" s="77">
        <f t="shared" si="2"/>
        <v>1.1660931144169513</v>
      </c>
      <c r="J33" s="76">
        <f>分析係数表!G36</f>
        <v>2.4669743752984245E-3</v>
      </c>
      <c r="K33" s="78">
        <f t="shared" si="3"/>
        <v>2.8767218324785527E-3</v>
      </c>
      <c r="L33" s="79"/>
      <c r="M33" s="80"/>
      <c r="N33" s="81">
        <f>分析係数表!H36</f>
        <v>0.1886168185797415</v>
      </c>
      <c r="O33" s="82">
        <f t="shared" si="4"/>
        <v>4.023989918206385</v>
      </c>
      <c r="P33" s="76">
        <f>分析係数表!C36</f>
        <v>0.81690507152145642</v>
      </c>
      <c r="Q33" s="82">
        <f t="shared" si="5"/>
        <v>3.2872177719340065</v>
      </c>
      <c r="R33" s="83">
        <v>3.3582750584991916</v>
      </c>
      <c r="S33" s="84">
        <f t="shared" si="6"/>
        <v>4.5243681729161427</v>
      </c>
      <c r="T33" s="85">
        <f>分析係数表!F36</f>
        <v>0.90092312589527301</v>
      </c>
      <c r="U33" s="86">
        <f t="shared" si="7"/>
        <v>4.0761079170446965</v>
      </c>
      <c r="V33" s="87">
        <f>分析係数表!D36</f>
        <v>6.6051249403151361E-3</v>
      </c>
      <c r="W33" s="88">
        <f t="shared" si="8"/>
        <v>0</v>
      </c>
      <c r="X33" s="76">
        <f>分析係数表!E36</f>
        <v>5.0931083877128764E-3</v>
      </c>
      <c r="Y33" s="89">
        <f t="shared" si="9"/>
        <v>0</v>
      </c>
    </row>
    <row r="34" spans="1:25" x14ac:dyDescent="0.2">
      <c r="A34" s="6" t="s">
        <v>22</v>
      </c>
      <c r="B34" s="5" t="s">
        <v>377</v>
      </c>
      <c r="C34" s="90"/>
      <c r="D34" s="76">
        <f>投入係数表!AD34</f>
        <v>2.4221453287197232E-2</v>
      </c>
      <c r="E34" s="77">
        <f t="shared" si="0"/>
        <v>2.422145328719723</v>
      </c>
      <c r="F34" s="76">
        <f>分析係数表!C37</f>
        <v>0.29905561385099688</v>
      </c>
      <c r="G34" s="77">
        <f t="shared" si="1"/>
        <v>0.72435615811660137</v>
      </c>
      <c r="H34" s="77">
        <v>0.76162028531289594</v>
      </c>
      <c r="I34" s="77">
        <f t="shared" si="2"/>
        <v>0.76162028531289594</v>
      </c>
      <c r="J34" s="76">
        <f>分析係数表!G37</f>
        <v>0.52083333333333337</v>
      </c>
      <c r="K34" s="78">
        <f t="shared" si="3"/>
        <v>0.3966772319338</v>
      </c>
      <c r="L34" s="79"/>
      <c r="M34" s="80"/>
      <c r="N34" s="81">
        <f>分析係数表!H37</f>
        <v>4.2677274833925534E-2</v>
      </c>
      <c r="O34" s="82">
        <f t="shared" si="4"/>
        <v>0.91048574014430173</v>
      </c>
      <c r="P34" s="76">
        <f>分析係数表!C37</f>
        <v>0.29905561385099688</v>
      </c>
      <c r="Q34" s="82">
        <f t="shared" si="5"/>
        <v>0.27228587192143339</v>
      </c>
      <c r="R34" s="83">
        <v>0.31969862491563211</v>
      </c>
      <c r="S34" s="84">
        <f t="shared" si="6"/>
        <v>1.0813189102285281</v>
      </c>
      <c r="T34" s="85">
        <f>分析係数表!F37</f>
        <v>0.73171768707482998</v>
      </c>
      <c r="U34" s="86">
        <f t="shared" si="7"/>
        <v>0.79122017198269434</v>
      </c>
      <c r="V34" s="87">
        <f>分析係数表!D37</f>
        <v>0.14753401360544219</v>
      </c>
      <c r="W34" s="88">
        <f t="shared" si="8"/>
        <v>0</v>
      </c>
      <c r="X34" s="76">
        <f>分析係数表!E37</f>
        <v>0.141156462585034</v>
      </c>
      <c r="Y34" s="89">
        <f t="shared" si="9"/>
        <v>0</v>
      </c>
    </row>
    <row r="35" spans="1:25" x14ac:dyDescent="0.2">
      <c r="A35" s="6" t="s">
        <v>23</v>
      </c>
      <c r="B35" s="5" t="s">
        <v>193</v>
      </c>
      <c r="C35" s="90"/>
      <c r="D35" s="76">
        <f>投入係数表!AD35</f>
        <v>5.8823529411764705E-2</v>
      </c>
      <c r="E35" s="77">
        <f t="shared" si="0"/>
        <v>5.8823529411764701</v>
      </c>
      <c r="F35" s="76">
        <f>分析係数表!C38</f>
        <v>4.4463264874020636E-3</v>
      </c>
      <c r="G35" s="77">
        <f t="shared" si="1"/>
        <v>2.6154861690600373E-2</v>
      </c>
      <c r="H35" s="77">
        <v>2.6611795471361346E-2</v>
      </c>
      <c r="I35" s="77">
        <f t="shared" si="2"/>
        <v>2.6611795471361346E-2</v>
      </c>
      <c r="J35" s="76">
        <f>分析係数表!G38</f>
        <v>0.34146341463414637</v>
      </c>
      <c r="K35" s="78">
        <f t="shared" si="3"/>
        <v>9.0869545511965584E-3</v>
      </c>
      <c r="L35" s="79"/>
      <c r="M35" s="80"/>
      <c r="N35" s="81">
        <f>分析係数表!H38</f>
        <v>3.8918069931510375E-2</v>
      </c>
      <c r="O35" s="82">
        <f t="shared" si="4"/>
        <v>0.83028609123868002</v>
      </c>
      <c r="P35" s="76">
        <f>分析係数表!C38</f>
        <v>4.4463264874020636E-3</v>
      </c>
      <c r="Q35" s="82">
        <f t="shared" si="5"/>
        <v>3.6917230395960695E-3</v>
      </c>
      <c r="R35" s="83">
        <v>4.1351843732602526E-3</v>
      </c>
      <c r="S35" s="84">
        <f t="shared" si="6"/>
        <v>3.0746979844621599E-2</v>
      </c>
      <c r="T35" s="85">
        <f>分析係数表!F38</f>
        <v>0.56097560975609762</v>
      </c>
      <c r="U35" s="86">
        <f t="shared" si="7"/>
        <v>1.7248305766495046E-2</v>
      </c>
      <c r="V35" s="87">
        <f>分析係数表!D38</f>
        <v>0.87804878048780488</v>
      </c>
      <c r="W35" s="88">
        <f t="shared" si="8"/>
        <v>0</v>
      </c>
      <c r="X35" s="76">
        <f>分析係数表!E38</f>
        <v>0.68292682926829273</v>
      </c>
      <c r="Y35" s="89">
        <f t="shared" si="9"/>
        <v>0</v>
      </c>
    </row>
    <row r="36" spans="1:25" x14ac:dyDescent="0.2">
      <c r="A36" s="6" t="s">
        <v>24</v>
      </c>
      <c r="B36" s="5" t="s">
        <v>39</v>
      </c>
      <c r="C36" s="90"/>
      <c r="D36" s="76">
        <f>投入係数表!AD36</f>
        <v>0</v>
      </c>
      <c r="E36" s="77">
        <f t="shared" si="0"/>
        <v>0</v>
      </c>
      <c r="F36" s="76">
        <f>分析係数表!C39</f>
        <v>1</v>
      </c>
      <c r="G36" s="77">
        <f t="shared" si="1"/>
        <v>0</v>
      </c>
      <c r="H36" s="77">
        <v>1.1286098992595729E-2</v>
      </c>
      <c r="I36" s="77">
        <f t="shared" si="2"/>
        <v>1.1286098992595729E-2</v>
      </c>
      <c r="J36" s="76">
        <f>分析係数表!G39</f>
        <v>0.35427190863167141</v>
      </c>
      <c r="K36" s="78">
        <f t="shared" si="3"/>
        <v>3.9983478311128732E-3</v>
      </c>
      <c r="L36" s="79"/>
      <c r="M36" s="80"/>
      <c r="N36" s="81">
        <f>分析係数表!H39</f>
        <v>3.437355167619342E-3</v>
      </c>
      <c r="O36" s="82">
        <f t="shared" si="4"/>
        <v>7.3333240608907571E-2</v>
      </c>
      <c r="P36" s="76">
        <f>分析係数表!C39</f>
        <v>1</v>
      </c>
      <c r="Q36" s="82">
        <f t="shared" si="5"/>
        <v>7.3333240608907571E-2</v>
      </c>
      <c r="R36" s="83">
        <v>7.8297342491892213E-2</v>
      </c>
      <c r="S36" s="84">
        <f t="shared" si="6"/>
        <v>8.9583441484487936E-2</v>
      </c>
      <c r="T36" s="85">
        <f>分析係数表!F39</f>
        <v>0.7050296507797057</v>
      </c>
      <c r="U36" s="86">
        <f t="shared" si="7"/>
        <v>6.3158982465452734E-2</v>
      </c>
      <c r="V36" s="87">
        <f>分析係数表!D39</f>
        <v>5.7324840764331211E-2</v>
      </c>
      <c r="W36" s="88">
        <f t="shared" si="8"/>
        <v>0</v>
      </c>
      <c r="X36" s="76">
        <f>分析係数表!E39</f>
        <v>7.26993191302438E-2</v>
      </c>
      <c r="Y36" s="89">
        <f t="shared" si="9"/>
        <v>0</v>
      </c>
    </row>
    <row r="37" spans="1:25" x14ac:dyDescent="0.2">
      <c r="A37" s="6" t="s">
        <v>25</v>
      </c>
      <c r="B37" s="5" t="s">
        <v>40</v>
      </c>
      <c r="C37" s="90"/>
      <c r="D37" s="76">
        <f>投入係数表!AD37</f>
        <v>0</v>
      </c>
      <c r="E37" s="77">
        <f t="shared" si="0"/>
        <v>0</v>
      </c>
      <c r="F37" s="76">
        <f>分析係数表!C40</f>
        <v>0.83920615633859863</v>
      </c>
      <c r="G37" s="77">
        <f t="shared" si="1"/>
        <v>0</v>
      </c>
      <c r="H37" s="77">
        <v>1.4256329442504628E-4</v>
      </c>
      <c r="I37" s="77">
        <f t="shared" si="2"/>
        <v>1.4256329442504628E-4</v>
      </c>
      <c r="J37" s="76">
        <f>分析係数表!G40</f>
        <v>0.51760656605771782</v>
      </c>
      <c r="K37" s="78">
        <f t="shared" si="3"/>
        <v>7.3791697273223588E-5</v>
      </c>
      <c r="L37" s="79"/>
      <c r="M37" s="80"/>
      <c r="N37" s="81">
        <f>分析係数表!H40</f>
        <v>3.2622689118904168E-2</v>
      </c>
      <c r="O37" s="82">
        <f t="shared" si="4"/>
        <v>0.6959791449549505</v>
      </c>
      <c r="P37" s="76">
        <f>分析係数表!C40</f>
        <v>0.83920615633859863</v>
      </c>
      <c r="Q37" s="82">
        <f t="shared" si="5"/>
        <v>0.58406998312946834</v>
      </c>
      <c r="R37" s="83">
        <v>0.58438127030648424</v>
      </c>
      <c r="S37" s="84">
        <f t="shared" si="6"/>
        <v>0.58452383360090931</v>
      </c>
      <c r="T37" s="85">
        <f>分析係数表!F40</f>
        <v>0.71604447974583008</v>
      </c>
      <c r="U37" s="86">
        <f t="shared" si="7"/>
        <v>0.41854506432980126</v>
      </c>
      <c r="V37" s="87">
        <f>分析係数表!D40</f>
        <v>0.10193275086047128</v>
      </c>
      <c r="W37" s="88">
        <f t="shared" si="8"/>
        <v>0</v>
      </c>
      <c r="X37" s="76">
        <f>分析係数表!E40</f>
        <v>6.4469155414350013E-2</v>
      </c>
      <c r="Y37" s="89">
        <f t="shared" si="9"/>
        <v>0</v>
      </c>
    </row>
    <row r="38" spans="1:25" x14ac:dyDescent="0.2">
      <c r="A38" s="6" t="s">
        <v>26</v>
      </c>
      <c r="B38" s="5" t="s">
        <v>276</v>
      </c>
      <c r="C38" s="90"/>
      <c r="D38" s="76">
        <f>投入係数表!AD38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0.99288263970487201</v>
      </c>
      <c r="P38" s="76">
        <f>分析係数表!C41</f>
        <v>0.78804261408809029</v>
      </c>
      <c r="Q38" s="82">
        <f t="shared" si="5"/>
        <v>0.78243383087571083</v>
      </c>
      <c r="R38" s="83">
        <v>0.79550127609085219</v>
      </c>
      <c r="S38" s="84">
        <f t="shared" si="6"/>
        <v>0.79550127609085219</v>
      </c>
      <c r="T38" s="85">
        <f>分析係数表!F41</f>
        <v>0.55067630164906434</v>
      </c>
      <c r="U38" s="86">
        <f t="shared" si="7"/>
        <v>0.43806370067482175</v>
      </c>
      <c r="V38" s="87">
        <f>分析係数表!D41</f>
        <v>0.13461182138224939</v>
      </c>
      <c r="W38" s="88">
        <f t="shared" si="8"/>
        <v>0</v>
      </c>
      <c r="X38" s="76">
        <f>分析係数表!E41</f>
        <v>0.12840466926070038</v>
      </c>
      <c r="Y38" s="89">
        <f t="shared" si="9"/>
        <v>0</v>
      </c>
    </row>
    <row r="39" spans="1:25" x14ac:dyDescent="0.2">
      <c r="A39" s="6" t="s">
        <v>51</v>
      </c>
      <c r="B39" s="5" t="s">
        <v>367</v>
      </c>
      <c r="C39" s="90"/>
      <c r="D39" s="76">
        <f>投入係数表!AD39</f>
        <v>3.4602076124567475E-3</v>
      </c>
      <c r="E39" s="77">
        <f>$C$32*D39</f>
        <v>0.34602076124567477</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0.23400719475201961</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投入係数表!AD40</f>
        <v>0.11072664359861592</v>
      </c>
      <c r="E40" s="77">
        <f>$C$32*D40</f>
        <v>11.072664359861593</v>
      </c>
      <c r="F40" s="76">
        <f>分析係数表!C43</f>
        <v>0.20173745173745172</v>
      </c>
      <c r="G40" s="77">
        <f>E40*F40</f>
        <v>2.2337710919025797</v>
      </c>
      <c r="H40" s="77">
        <v>2.3366288662919761</v>
      </c>
      <c r="I40" s="77">
        <f>C40+H40</f>
        <v>2.3366288662919761</v>
      </c>
      <c r="J40" s="76">
        <f>分析係数表!G43</f>
        <v>0.40060929169840059</v>
      </c>
      <c r="K40" s="78">
        <f>I40*J40</f>
        <v>0.93607523508726531</v>
      </c>
      <c r="L40" s="79"/>
      <c r="M40" s="80"/>
      <c r="N40" s="81">
        <f>分析係数表!H43</f>
        <v>3.0614346773778257E-2</v>
      </c>
      <c r="O40" s="82">
        <f t="shared" si="4"/>
        <v>0.65313275718345387</v>
      </c>
      <c r="P40" s="76">
        <f>分析係数表!C43</f>
        <v>0.20173745173745172</v>
      </c>
      <c r="Q40" s="82">
        <f>O40*P40</f>
        <v>0.13176133808044579</v>
      </c>
      <c r="R40" s="83">
        <v>0.21322714059598691</v>
      </c>
      <c r="S40" s="84">
        <f>I40+R40</f>
        <v>2.5498560068879632</v>
      </c>
      <c r="T40" s="85">
        <f>分析係数表!F43</f>
        <v>0.64280274181264285</v>
      </c>
      <c r="U40" s="86">
        <f>S40*T40</f>
        <v>1.6390544324550198</v>
      </c>
      <c r="V40" s="87">
        <f>分析係数表!D43</f>
        <v>0.46991622239146991</v>
      </c>
      <c r="W40" s="88">
        <f>ROUND(S40*V40,0)</f>
        <v>1</v>
      </c>
      <c r="X40" s="76">
        <f>分析係数表!E43</f>
        <v>0.30083777608530082</v>
      </c>
      <c r="Y40" s="89">
        <f>ROUND(S40*X40,0)</f>
        <v>1</v>
      </c>
    </row>
    <row r="41" spans="1:25" x14ac:dyDescent="0.2">
      <c r="A41" s="6" t="s">
        <v>340</v>
      </c>
      <c r="B41" s="5" t="s">
        <v>42</v>
      </c>
      <c r="C41" s="90"/>
      <c r="D41" s="76">
        <f>投入係数表!AD41</f>
        <v>0</v>
      </c>
      <c r="E41" s="77">
        <f>$C$32*D41</f>
        <v>0</v>
      </c>
      <c r="F41" s="76">
        <f>分析係数表!C44</f>
        <v>0.27638971906754328</v>
      </c>
      <c r="G41" s="77">
        <f>E41*F41</f>
        <v>0</v>
      </c>
      <c r="H41" s="77">
        <v>9.2986833091829822E-4</v>
      </c>
      <c r="I41" s="77">
        <f>C41+H41</f>
        <v>9.2986833091829822E-4</v>
      </c>
      <c r="J41" s="76">
        <f>分析係数表!G44</f>
        <v>0.27192982456140352</v>
      </c>
      <c r="K41" s="78">
        <f>I41*J41</f>
        <v>2.5285893209181796E-4</v>
      </c>
      <c r="L41" s="79"/>
      <c r="M41" s="80"/>
      <c r="N41" s="81">
        <f>分析係数表!H44</f>
        <v>9.8074051186981828E-2</v>
      </c>
      <c r="O41" s="82">
        <f t="shared" si="4"/>
        <v>2.0923319361747486</v>
      </c>
      <c r="P41" s="76">
        <f>分析係数表!C44</f>
        <v>0.27638971906754328</v>
      </c>
      <c r="Q41" s="82">
        <f>O41*P41</f>
        <v>0.57829903603538768</v>
      </c>
      <c r="R41" s="83">
        <v>0.58464542286916577</v>
      </c>
      <c r="S41" s="84">
        <f>I41+R41</f>
        <v>0.58557529120008411</v>
      </c>
      <c r="T41" s="85">
        <f>分析係数表!F44</f>
        <v>0.48268106162843005</v>
      </c>
      <c r="U41" s="86">
        <f>S41*T41</f>
        <v>0.28264610321983369</v>
      </c>
      <c r="V41" s="87">
        <f>分析係数表!D44</f>
        <v>0.23571749887539362</v>
      </c>
      <c r="W41" s="88">
        <f>ROUND(S41*V41,0)</f>
        <v>0</v>
      </c>
      <c r="X41" s="76">
        <f>分析係数表!E44</f>
        <v>0.16711650922177237</v>
      </c>
      <c r="Y41" s="89">
        <f>ROUND(S41*X41,0)</f>
        <v>0</v>
      </c>
    </row>
    <row r="42" spans="1:25" x14ac:dyDescent="0.2">
      <c r="A42" s="6" t="s">
        <v>341</v>
      </c>
      <c r="B42" s="5" t="s">
        <v>278</v>
      </c>
      <c r="C42" s="90"/>
      <c r="D42" s="76">
        <f>投入係数表!AD42</f>
        <v>0</v>
      </c>
      <c r="E42" s="77">
        <f>$C$32*D42</f>
        <v>0</v>
      </c>
      <c r="F42" s="76">
        <f>分析係数表!C45</f>
        <v>1</v>
      </c>
      <c r="G42" s="77">
        <f>E42*F42</f>
        <v>0</v>
      </c>
      <c r="H42" s="77">
        <v>3.1942282738629552E-3</v>
      </c>
      <c r="I42" s="77">
        <f>C42+H42</f>
        <v>3.1942282738629552E-3</v>
      </c>
      <c r="J42" s="76">
        <f>分析係数表!G45</f>
        <v>0</v>
      </c>
      <c r="K42" s="78">
        <f>I42*J42</f>
        <v>0</v>
      </c>
      <c r="L42" s="79"/>
      <c r="M42" s="80"/>
      <c r="N42" s="81">
        <f>分析係数表!H45</f>
        <v>0</v>
      </c>
      <c r="O42" s="82">
        <f t="shared" si="4"/>
        <v>0</v>
      </c>
      <c r="P42" s="76">
        <f>分析係数表!C45</f>
        <v>1</v>
      </c>
      <c r="Q42" s="82">
        <f>O42*P42</f>
        <v>0</v>
      </c>
      <c r="R42" s="83">
        <v>3.8122969032018941E-3</v>
      </c>
      <c r="S42" s="84">
        <f>I42+R42</f>
        <v>7.0065251770648493E-3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投入係数表!AD43</f>
        <v>1.0380622837370242E-2</v>
      </c>
      <c r="E43" s="77">
        <f>$C$32*D43</f>
        <v>1.0380622837370241</v>
      </c>
      <c r="F43" s="76">
        <f>分析係数表!C46</f>
        <v>5.367793240556662E-2</v>
      </c>
      <c r="G43" s="77">
        <f>E43*F43</f>
        <v>5.5721037099204097E-2</v>
      </c>
      <c r="H43" s="77">
        <v>5.8042794819063749E-2</v>
      </c>
      <c r="I43" s="77">
        <f>C43+H43</f>
        <v>5.8042794819063749E-2</v>
      </c>
      <c r="J43" s="76">
        <f>分析係数表!G46</f>
        <v>9.2592592592592587E-3</v>
      </c>
      <c r="K43" s="78">
        <f>I43*J43</f>
        <v>5.3743328536170131E-4</v>
      </c>
      <c r="L43" s="79"/>
      <c r="M43" s="80"/>
      <c r="N43" s="81">
        <f>分析係数表!H46</f>
        <v>2.0456769143622225E-2</v>
      </c>
      <c r="O43" s="82">
        <f t="shared" si="4"/>
        <v>0.43642891133915396</v>
      </c>
      <c r="P43" s="76">
        <f>分析係数表!C46</f>
        <v>5.367793240556662E-2</v>
      </c>
      <c r="Q43" s="82">
        <f>O43*P43</f>
        <v>2.3426601602698133E-2</v>
      </c>
      <c r="R43" s="83">
        <v>2.5529666826778263E-2</v>
      </c>
      <c r="S43" s="84">
        <f>I43+R43</f>
        <v>8.3572461645842006E-2</v>
      </c>
      <c r="T43" s="85">
        <f>分析係数表!F46</f>
        <v>0.30555555555555558</v>
      </c>
      <c r="U43" s="86">
        <f>S43*T43</f>
        <v>2.5536029947340614E-2</v>
      </c>
      <c r="V43" s="87">
        <f>分析係数表!D46</f>
        <v>2.7777777777777776E-2</v>
      </c>
      <c r="W43" s="88">
        <f>ROUND(S43*V43,0)</f>
        <v>0</v>
      </c>
      <c r="X43" s="76">
        <f>分析係数表!E46</f>
        <v>8.3333333333333329E-2</v>
      </c>
      <c r="Y43" s="89">
        <f>ROUND(S43*X43,0)</f>
        <v>0</v>
      </c>
    </row>
    <row r="44" spans="1:25" x14ac:dyDescent="0.2">
      <c r="A44" s="192">
        <v>40</v>
      </c>
      <c r="B44" s="14" t="s">
        <v>150</v>
      </c>
      <c r="C44" s="197">
        <f>SUM(C5:C43)</f>
        <v>100</v>
      </c>
      <c r="D44" s="92">
        <f>投入係数表!AD44</f>
        <v>0.30795847750865052</v>
      </c>
      <c r="E44" s="91">
        <f>SUM(E5:E43)</f>
        <v>30.795847750865054</v>
      </c>
      <c r="F44" s="92">
        <f>分析係数表!C47</f>
        <v>0.43100924499229587</v>
      </c>
      <c r="G44" s="91">
        <f>SUM(G5:G43)</f>
        <v>5.6245896757442448</v>
      </c>
      <c r="H44" s="91">
        <f>SUM(H5:H43)</f>
        <v>6.0185928627703085</v>
      </c>
      <c r="I44" s="91">
        <f>SUM(I5:I43)</f>
        <v>106.01859286277033</v>
      </c>
      <c r="J44" s="92">
        <f>分析係数表!G47</f>
        <v>0.27411589384994556</v>
      </c>
      <c r="K44" s="93">
        <f>SUM(K5:K43)</f>
        <v>34.025845668617002</v>
      </c>
      <c r="L44" s="94">
        <f>最終需要_まとめ!$L$33</f>
        <v>0.627</v>
      </c>
      <c r="M44" s="91">
        <f>K44*L44</f>
        <v>21.334205234222861</v>
      </c>
      <c r="N44" s="95">
        <f>分析係数表!H47</f>
        <v>1</v>
      </c>
      <c r="O44" s="96">
        <f>SUM(O5:O43)</f>
        <v>21.334205234222857</v>
      </c>
      <c r="P44" s="92">
        <f>分析係数表!C47</f>
        <v>0.43100924499229587</v>
      </c>
      <c r="Q44" s="96">
        <f>SUM(Q5:Q43)</f>
        <v>8.5806360466559255</v>
      </c>
      <c r="R44" s="91">
        <f>SUM(R5:R43)</f>
        <v>9.3145321809241874</v>
      </c>
      <c r="S44" s="97">
        <f>SUM(S5:S43)</f>
        <v>115.33312504369451</v>
      </c>
      <c r="T44" s="98">
        <f>分析係数表!F47</f>
        <v>0.60561987734280964</v>
      </c>
      <c r="U44" s="99">
        <f>SUM(U5:U43)</f>
        <v>76.136319293238969</v>
      </c>
      <c r="V44" s="100">
        <f>分析係数表!D47</f>
        <v>0.12179744368659369</v>
      </c>
      <c r="W44" s="101">
        <f>SUM(W5:W43)</f>
        <v>28</v>
      </c>
      <c r="X44" s="92">
        <f>分析係数表!E47</f>
        <v>9.5847423625838257E-2</v>
      </c>
      <c r="Y44" s="102">
        <f>SUM(Y5:Y43)</f>
        <v>25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290</v>
      </c>
      <c r="S2" s="3" t="s">
        <v>152</v>
      </c>
      <c r="U2" s="64" t="s">
        <v>209</v>
      </c>
      <c r="W2" s="3" t="s">
        <v>130</v>
      </c>
      <c r="Y2" s="3" t="s">
        <v>153</v>
      </c>
    </row>
    <row r="3" spans="1:25" ht="44" x14ac:dyDescent="0.2">
      <c r="B3" s="65"/>
      <c r="C3" s="66" t="s">
        <v>227</v>
      </c>
      <c r="D3" s="66" t="s">
        <v>232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投入係数表!AE5</f>
        <v>0</v>
      </c>
      <c r="E5" s="77">
        <f t="shared" ref="E5:E38" si="0">$C$33*D5</f>
        <v>0</v>
      </c>
      <c r="F5" s="76">
        <f>分析係数表!C8</f>
        <v>0.30496453900709219</v>
      </c>
      <c r="G5" s="77">
        <f t="shared" ref="G5:G38" si="1">E5*F5</f>
        <v>0</v>
      </c>
      <c r="H5" s="77">
        <f t="array" ref="H5:H43">MMULT(逆行列係数!C5:AO43,'29'!G5:G43)</f>
        <v>3.5056100786148853E-4</v>
      </c>
      <c r="I5" s="77">
        <f t="shared" ref="I5:I38" si="2">C5+H5</f>
        <v>3.5056100786148853E-4</v>
      </c>
      <c r="J5" s="76">
        <f>分析係数表!G8</f>
        <v>0.12049861495844875</v>
      </c>
      <c r="K5" s="78">
        <f t="shared" ref="K5:K38" si="3">I5*J5</f>
        <v>4.2242115905747233E-5</v>
      </c>
      <c r="L5" s="79" t="s">
        <v>185</v>
      </c>
      <c r="M5" s="80" t="s">
        <v>185</v>
      </c>
      <c r="N5" s="81">
        <f>分析係数表!H8</f>
        <v>1.0415057417992687E-2</v>
      </c>
      <c r="O5" s="82">
        <f t="shared" ref="O5:O43" si="4">$M$44*N5</f>
        <v>5.0738532197929292E-3</v>
      </c>
      <c r="P5" s="76">
        <f>分析係数表!C8</f>
        <v>0.30496453900709219</v>
      </c>
      <c r="Q5" s="82">
        <f t="shared" ref="Q5:Q38" si="5">O5*P5</f>
        <v>1.547345308163801E-3</v>
      </c>
      <c r="R5" s="83">
        <f t="array" ref="R5:R43">MMULT(逆行列係数!C5:AO43,'29'!Q5:Q43)</f>
        <v>1.7369568317540125E-3</v>
      </c>
      <c r="S5" s="84">
        <f t="shared" ref="S5:S38" si="6">I5+R5</f>
        <v>2.0875178396155009E-3</v>
      </c>
      <c r="T5" s="85">
        <f>分析係数表!F8</f>
        <v>0.45429362880886426</v>
      </c>
      <c r="U5" s="86">
        <f t="shared" ref="U5:U38" si="7">S5*T5</f>
        <v>9.4834605456216661E-4</v>
      </c>
      <c r="V5" s="87">
        <f>分析係数表!D8</f>
        <v>0.67451523545706371</v>
      </c>
      <c r="W5" s="88">
        <f t="shared" ref="W5:W38" si="8">ROUND(S5*V5,0)</f>
        <v>0</v>
      </c>
      <c r="X5" s="76">
        <f>分析係数表!E8</f>
        <v>0.3476454293628809</v>
      </c>
      <c r="Y5" s="89">
        <f t="shared" ref="Y5:Y38" si="9">ROUND(S5*X5,0)</f>
        <v>0</v>
      </c>
    </row>
    <row r="6" spans="1:25" x14ac:dyDescent="0.2">
      <c r="A6" s="6" t="s">
        <v>219</v>
      </c>
      <c r="B6" s="5" t="s">
        <v>265</v>
      </c>
      <c r="C6" s="90"/>
      <c r="D6" s="76">
        <f>投入係数表!AE6</f>
        <v>0</v>
      </c>
      <c r="E6" s="77">
        <f t="shared" si="0"/>
        <v>0</v>
      </c>
      <c r="F6" s="76">
        <f>分析係数表!C9</f>
        <v>0.30769230769230771</v>
      </c>
      <c r="G6" s="77">
        <f t="shared" si="1"/>
        <v>0</v>
      </c>
      <c r="H6" s="77">
        <v>6.7011088996307095E-5</v>
      </c>
      <c r="I6" s="77">
        <f t="shared" si="2"/>
        <v>6.7011088996307095E-5</v>
      </c>
      <c r="J6" s="76">
        <f>分析係数表!G9</f>
        <v>0.27272727272727271</v>
      </c>
      <c r="K6" s="78">
        <f t="shared" si="3"/>
        <v>1.8275751544447389E-5</v>
      </c>
      <c r="L6" s="79"/>
      <c r="M6" s="80"/>
      <c r="N6" s="81">
        <f>分析係数表!H9</f>
        <v>5.5358154384880782E-4</v>
      </c>
      <c r="O6" s="82">
        <f t="shared" si="4"/>
        <v>2.6968564703472921E-4</v>
      </c>
      <c r="P6" s="76">
        <f>分析係数表!C9</f>
        <v>0.30769230769230771</v>
      </c>
      <c r="Q6" s="82">
        <f t="shared" si="5"/>
        <v>8.2980199087608997E-5</v>
      </c>
      <c r="R6" s="83">
        <v>9.2551974293319378E-5</v>
      </c>
      <c r="S6" s="84">
        <f t="shared" si="6"/>
        <v>1.5956306328962646E-4</v>
      </c>
      <c r="T6" s="85">
        <f>分析係数表!F9</f>
        <v>0.77272727272727271</v>
      </c>
      <c r="U6" s="86">
        <f t="shared" si="7"/>
        <v>1.2329873072380225E-4</v>
      </c>
      <c r="V6" s="87">
        <f>分析係数表!D9</f>
        <v>0.36363636363636365</v>
      </c>
      <c r="W6" s="88">
        <f t="shared" si="8"/>
        <v>0</v>
      </c>
      <c r="X6" s="76">
        <f>分析係数表!E9</f>
        <v>0</v>
      </c>
      <c r="Y6" s="89">
        <f t="shared" si="9"/>
        <v>0</v>
      </c>
    </row>
    <row r="7" spans="1:25" x14ac:dyDescent="0.2">
      <c r="A7" s="6" t="s">
        <v>220</v>
      </c>
      <c r="B7" s="5" t="s">
        <v>266</v>
      </c>
      <c r="C7" s="90"/>
      <c r="D7" s="76">
        <f>投入係数表!AE7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5.2055601636936109E-4</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投入係数表!AE8</f>
        <v>0</v>
      </c>
      <c r="E8" s="77">
        <f t="shared" si="0"/>
        <v>0</v>
      </c>
      <c r="F8" s="76">
        <f>分析係数表!C11</f>
        <v>7.2833211944645093E-4</v>
      </c>
      <c r="G8" s="77">
        <f t="shared" si="1"/>
        <v>0</v>
      </c>
      <c r="H8" s="77">
        <v>1.1975971740503884E-5</v>
      </c>
      <c r="I8" s="77">
        <f t="shared" si="2"/>
        <v>1.1975971740503884E-5</v>
      </c>
      <c r="J8" s="76">
        <f>分析係数表!G11</f>
        <v>0.75</v>
      </c>
      <c r="K8" s="78">
        <f t="shared" si="3"/>
        <v>8.9819788053779129E-6</v>
      </c>
      <c r="L8" s="79"/>
      <c r="M8" s="80"/>
      <c r="N8" s="81">
        <f>分析係数表!H11</f>
        <v>-1.2873989391832741E-5</v>
      </c>
      <c r="O8" s="82">
        <f t="shared" si="4"/>
        <v>-6.2717592333657959E-6</v>
      </c>
      <c r="P8" s="76">
        <f>分析係数表!C11</f>
        <v>7.2833211944645093E-4</v>
      </c>
      <c r="Q8" s="82">
        <f t="shared" si="5"/>
        <v>-4.5679236950951585E-9</v>
      </c>
      <c r="R8" s="83">
        <v>1.1028535180859097E-5</v>
      </c>
      <c r="S8" s="84">
        <f t="shared" si="6"/>
        <v>2.3004506921362981E-5</v>
      </c>
      <c r="T8" s="85">
        <f>分析係数表!F11</f>
        <v>1</v>
      </c>
      <c r="U8" s="86">
        <f t="shared" si="7"/>
        <v>2.3004506921362981E-5</v>
      </c>
      <c r="V8" s="87">
        <f>分析係数表!D11</f>
        <v>0</v>
      </c>
      <c r="W8" s="88">
        <f t="shared" si="8"/>
        <v>0</v>
      </c>
      <c r="X8" s="76">
        <f>分析係数表!E11</f>
        <v>0</v>
      </c>
      <c r="Y8" s="89">
        <f t="shared" si="9"/>
        <v>0</v>
      </c>
    </row>
    <row r="9" spans="1:25" x14ac:dyDescent="0.2">
      <c r="A9" s="6" t="s">
        <v>222</v>
      </c>
      <c r="B9" s="5" t="s">
        <v>190</v>
      </c>
      <c r="C9" s="90"/>
      <c r="D9" s="76">
        <f>投入係数表!AE9</f>
        <v>0</v>
      </c>
      <c r="E9" s="77">
        <f t="shared" si="0"/>
        <v>0</v>
      </c>
      <c r="F9" s="76">
        <f>分析係数表!C12</f>
        <v>4.5760430686406783E-3</v>
      </c>
      <c r="G9" s="77">
        <f t="shared" si="1"/>
        <v>0</v>
      </c>
      <c r="H9" s="77">
        <v>7.0404695577283655E-6</v>
      </c>
      <c r="I9" s="77">
        <f t="shared" si="2"/>
        <v>7.0404695577283655E-6</v>
      </c>
      <c r="J9" s="76">
        <f>分析係数表!G12</f>
        <v>0.12408759124087591</v>
      </c>
      <c r="K9" s="78">
        <f t="shared" si="3"/>
        <v>8.7363490862322787E-7</v>
      </c>
      <c r="L9" s="79"/>
      <c r="M9" s="80"/>
      <c r="N9" s="81">
        <f>分析係数表!H12</f>
        <v>8.1814202585097071E-2</v>
      </c>
      <c r="O9" s="82">
        <f t="shared" si="4"/>
        <v>3.9857029928039633E-2</v>
      </c>
      <c r="P9" s="76">
        <f>分析係数表!C12</f>
        <v>4.5760430686406783E-3</v>
      </c>
      <c r="Q9" s="82">
        <f t="shared" si="5"/>
        <v>1.8238748553880984E-4</v>
      </c>
      <c r="R9" s="83">
        <v>1.9455497324167553E-4</v>
      </c>
      <c r="S9" s="84">
        <f t="shared" si="6"/>
        <v>2.0159544279940388E-4</v>
      </c>
      <c r="T9" s="85">
        <f>分析係数表!F12</f>
        <v>0.42153284671532848</v>
      </c>
      <c r="U9" s="86">
        <f t="shared" si="7"/>
        <v>8.4979100888069885E-5</v>
      </c>
      <c r="V9" s="87">
        <f>分析係数表!D12</f>
        <v>4.3795620437956206E-2</v>
      </c>
      <c r="W9" s="88">
        <f t="shared" si="8"/>
        <v>0</v>
      </c>
      <c r="X9" s="76">
        <f>分析係数表!E12</f>
        <v>3.2846715328467155E-2</v>
      </c>
      <c r="Y9" s="89">
        <f t="shared" si="9"/>
        <v>0</v>
      </c>
    </row>
    <row r="10" spans="1:25" x14ac:dyDescent="0.2">
      <c r="A10" s="6" t="s">
        <v>223</v>
      </c>
      <c r="B10" s="5" t="s">
        <v>28</v>
      </c>
      <c r="C10" s="90"/>
      <c r="D10" s="76">
        <f>投入係数表!AE10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6.2278569187322356E-3</v>
      </c>
      <c r="P10" s="76">
        <f>分析係数表!C13</f>
        <v>0</v>
      </c>
      <c r="Q10" s="82">
        <f t="shared" si="5"/>
        <v>0</v>
      </c>
      <c r="R10" s="83">
        <v>0</v>
      </c>
      <c r="S10" s="84">
        <f t="shared" si="6"/>
        <v>0</v>
      </c>
      <c r="T10" s="85">
        <f>分析係数表!F13</f>
        <v>1</v>
      </c>
      <c r="U10" s="86">
        <f t="shared" si="7"/>
        <v>0</v>
      </c>
      <c r="V10" s="87">
        <f>分析係数表!D13</f>
        <v>0</v>
      </c>
      <c r="W10" s="88">
        <f t="shared" si="8"/>
        <v>0</v>
      </c>
      <c r="X10" s="76">
        <f>分析係数表!E13</f>
        <v>0</v>
      </c>
      <c r="Y10" s="89">
        <f t="shared" si="9"/>
        <v>0</v>
      </c>
    </row>
    <row r="11" spans="1:25" x14ac:dyDescent="0.2">
      <c r="A11" s="6" t="s">
        <v>224</v>
      </c>
      <c r="B11" s="5" t="s">
        <v>267</v>
      </c>
      <c r="C11" s="90"/>
      <c r="D11" s="76">
        <f>投入係数表!AE11</f>
        <v>2.3873945567404105E-4</v>
      </c>
      <c r="E11" s="77">
        <f t="shared" si="0"/>
        <v>2.3873945567404107E-2</v>
      </c>
      <c r="F11" s="76">
        <f>分析係数表!C14</f>
        <v>3.0252100840336138E-2</v>
      </c>
      <c r="G11" s="77">
        <f t="shared" si="1"/>
        <v>7.2223700876180501E-4</v>
      </c>
      <c r="H11" s="77">
        <v>2.3424778925157492E-3</v>
      </c>
      <c r="I11" s="77">
        <f t="shared" si="2"/>
        <v>2.3424778925157492E-3</v>
      </c>
      <c r="J11" s="76">
        <f>分析係数表!G14</f>
        <v>0.20338983050847459</v>
      </c>
      <c r="K11" s="78">
        <f t="shared" si="3"/>
        <v>4.7643618152862699E-4</v>
      </c>
      <c r="L11" s="79"/>
      <c r="M11" s="80"/>
      <c r="N11" s="81">
        <f>分析係数表!H14</f>
        <v>1.0556671301302847E-3</v>
      </c>
      <c r="O11" s="82">
        <f t="shared" si="4"/>
        <v>5.1428425713599527E-4</v>
      </c>
      <c r="P11" s="76">
        <f>分析係数表!C14</f>
        <v>3.0252100840336138E-2</v>
      </c>
      <c r="Q11" s="82">
        <f t="shared" si="5"/>
        <v>1.5558179207475488E-5</v>
      </c>
      <c r="R11" s="83">
        <v>4.0989286581301519E-5</v>
      </c>
      <c r="S11" s="84">
        <f t="shared" si="6"/>
        <v>2.3834671790970508E-3</v>
      </c>
      <c r="T11" s="85">
        <f>分析係数表!F14</f>
        <v>0.40677966101694918</v>
      </c>
      <c r="U11" s="86">
        <f t="shared" si="7"/>
        <v>9.6954597115812239E-4</v>
      </c>
      <c r="V11" s="87">
        <f>分析係数表!D14</f>
        <v>0.16949152542372881</v>
      </c>
      <c r="W11" s="88">
        <f t="shared" si="8"/>
        <v>0</v>
      </c>
      <c r="X11" s="76">
        <f>分析係数表!E14</f>
        <v>0.11864406779661017</v>
      </c>
      <c r="Y11" s="89">
        <f t="shared" si="9"/>
        <v>0</v>
      </c>
    </row>
    <row r="12" spans="1:25" x14ac:dyDescent="0.2">
      <c r="A12" s="6" t="s">
        <v>225</v>
      </c>
      <c r="B12" s="5" t="s">
        <v>29</v>
      </c>
      <c r="C12" s="90"/>
      <c r="D12" s="76">
        <f>投入係数表!AE12</f>
        <v>7.9579818558013694E-5</v>
      </c>
      <c r="E12" s="77">
        <f t="shared" si="0"/>
        <v>7.9579818558013701E-3</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3.6815226699857223E-3</v>
      </c>
      <c r="P12" s="76">
        <f>分析係数表!C15</f>
        <v>0</v>
      </c>
      <c r="Q12" s="82">
        <f t="shared" si="5"/>
        <v>0</v>
      </c>
      <c r="R12" s="83">
        <v>0</v>
      </c>
      <c r="S12" s="84">
        <f t="shared" si="6"/>
        <v>0</v>
      </c>
      <c r="T12" s="85">
        <f>分析係数表!F15</f>
        <v>0.30219780219780218</v>
      </c>
      <c r="U12" s="86">
        <f t="shared" si="7"/>
        <v>0</v>
      </c>
      <c r="V12" s="87">
        <f>分析係数表!D15</f>
        <v>0.15384615384615385</v>
      </c>
      <c r="W12" s="88">
        <f t="shared" si="8"/>
        <v>0</v>
      </c>
      <c r="X12" s="76">
        <f>分析係数表!E15</f>
        <v>0.11538461538461539</v>
      </c>
      <c r="Y12" s="89">
        <f t="shared" si="9"/>
        <v>0</v>
      </c>
    </row>
    <row r="13" spans="1:25" x14ac:dyDescent="0.2">
      <c r="A13" s="6" t="s">
        <v>226</v>
      </c>
      <c r="B13" s="5" t="s">
        <v>30</v>
      </c>
      <c r="C13" s="90"/>
      <c r="D13" s="76">
        <f>投入係数表!AE13</f>
        <v>0</v>
      </c>
      <c r="E13" s="77">
        <f t="shared" si="0"/>
        <v>0</v>
      </c>
      <c r="F13" s="76">
        <f>分析係数表!C16</f>
        <v>1.9157088122605526E-3</v>
      </c>
      <c r="G13" s="77">
        <f t="shared" si="1"/>
        <v>0</v>
      </c>
      <c r="H13" s="77">
        <v>3.1397582047862067E-5</v>
      </c>
      <c r="I13" s="77">
        <f t="shared" si="2"/>
        <v>3.1397582047862067E-5</v>
      </c>
      <c r="J13" s="76">
        <f>分析係数表!G16</f>
        <v>0.1111111111111111</v>
      </c>
      <c r="K13" s="78">
        <f t="shared" si="3"/>
        <v>3.4886202275402297E-6</v>
      </c>
      <c r="L13" s="79"/>
      <c r="M13" s="80"/>
      <c r="N13" s="81">
        <f>分析係数表!H16</f>
        <v>1.5294299397497296E-2</v>
      </c>
      <c r="O13" s="82">
        <f t="shared" si="4"/>
        <v>7.450849969238566E-3</v>
      </c>
      <c r="P13" s="76">
        <f>分析係数表!C16</f>
        <v>1.9157088122605526E-3</v>
      </c>
      <c r="Q13" s="82">
        <f t="shared" si="5"/>
        <v>1.4273658944901587E-5</v>
      </c>
      <c r="R13" s="83">
        <v>2.109267486459353E-5</v>
      </c>
      <c r="S13" s="84">
        <f t="shared" si="6"/>
        <v>5.2490256912455598E-5</v>
      </c>
      <c r="T13" s="85">
        <f>分析係数表!F16</f>
        <v>0.33333333333333331</v>
      </c>
      <c r="U13" s="86">
        <f t="shared" si="7"/>
        <v>1.7496752304151866E-5</v>
      </c>
      <c r="V13" s="87">
        <f>分析係数表!D16</f>
        <v>0</v>
      </c>
      <c r="W13" s="88">
        <f t="shared" si="8"/>
        <v>0</v>
      </c>
      <c r="X13" s="76">
        <f>分析係数表!E16</f>
        <v>0</v>
      </c>
      <c r="Y13" s="89">
        <f t="shared" si="9"/>
        <v>0</v>
      </c>
    </row>
    <row r="14" spans="1:25" x14ac:dyDescent="0.2">
      <c r="A14" s="6" t="s">
        <v>2</v>
      </c>
      <c r="B14" s="5" t="s">
        <v>364</v>
      </c>
      <c r="C14" s="90"/>
      <c r="D14" s="76">
        <f>投入係数表!AE14</f>
        <v>3.9789909279006844E-4</v>
      </c>
      <c r="E14" s="77">
        <f t="shared" si="0"/>
        <v>3.9789909279006844E-2</v>
      </c>
      <c r="F14" s="76">
        <f>分析係数表!C17</f>
        <v>5.5194805194805241E-2</v>
      </c>
      <c r="G14" s="77">
        <f t="shared" si="1"/>
        <v>2.1961962913737564E-3</v>
      </c>
      <c r="H14" s="77">
        <v>3.2195039186959382E-3</v>
      </c>
      <c r="I14" s="77">
        <f t="shared" si="2"/>
        <v>3.2195039186959382E-3</v>
      </c>
      <c r="J14" s="76">
        <f>分析係数表!G17</f>
        <v>0.21860465116279071</v>
      </c>
      <c r="K14" s="78">
        <f t="shared" si="3"/>
        <v>7.0379853106376322E-4</v>
      </c>
      <c r="L14" s="79"/>
      <c r="M14" s="80"/>
      <c r="N14" s="81">
        <f>分析係数表!H17</f>
        <v>2.7035377722848756E-3</v>
      </c>
      <c r="O14" s="82">
        <f t="shared" si="4"/>
        <v>1.3170694390068171E-3</v>
      </c>
      <c r="P14" s="76">
        <f>分析係数表!C17</f>
        <v>5.5194805194805241E-2</v>
      </c>
      <c r="Q14" s="82">
        <f t="shared" si="5"/>
        <v>7.2695391114012699E-5</v>
      </c>
      <c r="R14" s="83">
        <v>1.0394376953152137E-4</v>
      </c>
      <c r="S14" s="84">
        <f t="shared" si="6"/>
        <v>3.3234476882274596E-3</v>
      </c>
      <c r="T14" s="85">
        <f>分析係数表!F17</f>
        <v>0.33023255813953489</v>
      </c>
      <c r="U14" s="86">
        <f t="shared" si="7"/>
        <v>1.0975106319262775E-3</v>
      </c>
      <c r="V14" s="87">
        <f>分析係数表!D17</f>
        <v>0</v>
      </c>
      <c r="W14" s="88">
        <f t="shared" si="8"/>
        <v>0</v>
      </c>
      <c r="X14" s="76">
        <f>分析係数表!E17</f>
        <v>0</v>
      </c>
      <c r="Y14" s="89">
        <f t="shared" si="9"/>
        <v>0</v>
      </c>
    </row>
    <row r="15" spans="1:25" x14ac:dyDescent="0.2">
      <c r="A15" s="6" t="s">
        <v>3</v>
      </c>
      <c r="B15" s="5" t="s">
        <v>31</v>
      </c>
      <c r="C15" s="90"/>
      <c r="D15" s="76">
        <f>投入係数表!AE15</f>
        <v>7.9579818558013694E-5</v>
      </c>
      <c r="E15" s="77">
        <f t="shared" si="0"/>
        <v>7.9579818558013701E-3</v>
      </c>
      <c r="F15" s="76">
        <f>分析係数表!C18</f>
        <v>0.35732009925558317</v>
      </c>
      <c r="G15" s="77">
        <f t="shared" si="1"/>
        <v>2.8435468665890754E-3</v>
      </c>
      <c r="H15" s="77">
        <v>2.4077285430439403E-2</v>
      </c>
      <c r="I15" s="77">
        <f t="shared" si="2"/>
        <v>2.4077285430439403E-2</v>
      </c>
      <c r="J15" s="76">
        <f>分析係数表!G18</f>
        <v>0.21543778801843319</v>
      </c>
      <c r="K15" s="78">
        <f t="shared" si="3"/>
        <v>5.1871571146223138E-3</v>
      </c>
      <c r="L15" s="79"/>
      <c r="M15" s="80"/>
      <c r="N15" s="81">
        <f>分析係数表!H18</f>
        <v>3.9909367114681499E-4</v>
      </c>
      <c r="O15" s="82">
        <f t="shared" si="4"/>
        <v>1.9442453623433968E-4</v>
      </c>
      <c r="P15" s="76">
        <f>分析係数表!C18</f>
        <v>0.35732009925558317</v>
      </c>
      <c r="Q15" s="82">
        <f t="shared" si="5"/>
        <v>6.9471794584974978E-5</v>
      </c>
      <c r="R15" s="83">
        <v>1.4902798069013948E-4</v>
      </c>
      <c r="S15" s="84">
        <f t="shared" si="6"/>
        <v>2.4226313411129543E-2</v>
      </c>
      <c r="T15" s="85">
        <f>分析係数表!F18</f>
        <v>0.46082949308755761</v>
      </c>
      <c r="U15" s="86">
        <f t="shared" si="7"/>
        <v>1.1164199728631126E-2</v>
      </c>
      <c r="V15" s="87">
        <f>分析係数表!D18</f>
        <v>4.0322580645161289E-2</v>
      </c>
      <c r="W15" s="88">
        <f t="shared" si="8"/>
        <v>0</v>
      </c>
      <c r="X15" s="76">
        <f>分析係数表!E18</f>
        <v>3.6866359447004608E-2</v>
      </c>
      <c r="Y15" s="89">
        <f t="shared" si="9"/>
        <v>0</v>
      </c>
    </row>
    <row r="16" spans="1:25" x14ac:dyDescent="0.2">
      <c r="A16" s="6" t="s">
        <v>4</v>
      </c>
      <c r="B16" s="5" t="s">
        <v>32</v>
      </c>
      <c r="C16" s="90"/>
      <c r="D16" s="76">
        <f>投入係数表!AE16</f>
        <v>0</v>
      </c>
      <c r="E16" s="77">
        <f t="shared" si="0"/>
        <v>0</v>
      </c>
      <c r="F16" s="76">
        <f>分析係数表!C19</f>
        <v>0.13532513181019334</v>
      </c>
      <c r="G16" s="77">
        <f t="shared" si="1"/>
        <v>0</v>
      </c>
      <c r="H16" s="77">
        <v>4.7623272587123339E-3</v>
      </c>
      <c r="I16" s="77">
        <f t="shared" si="2"/>
        <v>4.7623272587123339E-3</v>
      </c>
      <c r="J16" s="76">
        <f>分析係数表!G19</f>
        <v>5.8997050147492625E-2</v>
      </c>
      <c r="K16" s="78">
        <f t="shared" si="3"/>
        <v>2.8096326010102266E-4</v>
      </c>
      <c r="L16" s="79"/>
      <c r="M16" s="80"/>
      <c r="N16" s="81">
        <f>分析係数表!H19</f>
        <v>-1.0299191513466193E-4</v>
      </c>
      <c r="O16" s="82">
        <f t="shared" si="4"/>
        <v>-5.0174073866926367E-5</v>
      </c>
      <c r="P16" s="76">
        <f>分析係数表!C19</f>
        <v>0.13532513181019334</v>
      </c>
      <c r="Q16" s="82">
        <f t="shared" si="5"/>
        <v>-6.7898131594961883E-6</v>
      </c>
      <c r="R16" s="83">
        <v>1.0371517478760415E-5</v>
      </c>
      <c r="S16" s="84">
        <f t="shared" si="6"/>
        <v>4.7726987761910946E-3</v>
      </c>
      <c r="T16" s="85">
        <f>分析係数表!F19</f>
        <v>0.24483775811209441</v>
      </c>
      <c r="U16" s="86">
        <f t="shared" si="7"/>
        <v>1.1685368685069642E-3</v>
      </c>
      <c r="V16" s="87">
        <f>分析係数表!D19</f>
        <v>3.8348082595870206E-2</v>
      </c>
      <c r="W16" s="88">
        <f t="shared" si="8"/>
        <v>0</v>
      </c>
      <c r="X16" s="76">
        <f>分析係数表!E19</f>
        <v>3.2448377581120944E-2</v>
      </c>
      <c r="Y16" s="89">
        <f t="shared" si="9"/>
        <v>0</v>
      </c>
    </row>
    <row r="17" spans="1:25" x14ac:dyDescent="0.2">
      <c r="A17" s="6" t="s">
        <v>5</v>
      </c>
      <c r="B17" s="5" t="s">
        <v>33</v>
      </c>
      <c r="C17" s="90"/>
      <c r="D17" s="76">
        <f>投入係数表!AE17</f>
        <v>0</v>
      </c>
      <c r="E17" s="77">
        <f t="shared" si="0"/>
        <v>0</v>
      </c>
      <c r="F17" s="76">
        <f>分析係数表!C20</f>
        <v>1.7543859649122862E-2</v>
      </c>
      <c r="G17" s="77">
        <f t="shared" si="1"/>
        <v>0</v>
      </c>
      <c r="H17" s="77">
        <v>2.1652184731567916E-4</v>
      </c>
      <c r="I17" s="77">
        <f t="shared" si="2"/>
        <v>2.1652184731567916E-4</v>
      </c>
      <c r="J17" s="76">
        <f>分析係数表!G20</f>
        <v>9.5238095238095233E-2</v>
      </c>
      <c r="K17" s="78">
        <f t="shared" si="3"/>
        <v>2.0621128315778966E-5</v>
      </c>
      <c r="L17" s="79"/>
      <c r="M17" s="80"/>
      <c r="N17" s="81">
        <f>分析係数表!H20</f>
        <v>5.0208558628147691E-4</v>
      </c>
      <c r="O17" s="82">
        <f t="shared" si="4"/>
        <v>2.4459861010126606E-4</v>
      </c>
      <c r="P17" s="76">
        <f>分析係数表!C20</f>
        <v>1.7543859649122862E-2</v>
      </c>
      <c r="Q17" s="82">
        <f t="shared" si="5"/>
        <v>4.2912036859871375E-6</v>
      </c>
      <c r="R17" s="83">
        <v>6.9205406516234758E-6</v>
      </c>
      <c r="S17" s="84">
        <f t="shared" si="6"/>
        <v>2.2344238796730265E-4</v>
      </c>
      <c r="T17" s="85">
        <f>分析係数表!F20</f>
        <v>0.21428571428571427</v>
      </c>
      <c r="U17" s="86">
        <f t="shared" si="7"/>
        <v>4.7880511707279138E-5</v>
      </c>
      <c r="V17" s="87">
        <f>分析係数表!D20</f>
        <v>0</v>
      </c>
      <c r="W17" s="88">
        <f t="shared" si="8"/>
        <v>0</v>
      </c>
      <c r="X17" s="76">
        <f>分析係数表!E20</f>
        <v>0</v>
      </c>
      <c r="Y17" s="89">
        <f t="shared" si="9"/>
        <v>0</v>
      </c>
    </row>
    <row r="18" spans="1:25" x14ac:dyDescent="0.2">
      <c r="A18" s="6" t="s">
        <v>6</v>
      </c>
      <c r="B18" s="5" t="s">
        <v>34</v>
      </c>
      <c r="C18" s="90"/>
      <c r="D18" s="76">
        <f>投入係数表!AE18</f>
        <v>3.9789909279006844E-4</v>
      </c>
      <c r="E18" s="77">
        <f t="shared" si="0"/>
        <v>3.9789909279006844E-2</v>
      </c>
      <c r="F18" s="76">
        <f>分析係数表!C21</f>
        <v>0.22938530734632678</v>
      </c>
      <c r="G18" s="77">
        <f t="shared" si="1"/>
        <v>9.1272205692474444E-3</v>
      </c>
      <c r="H18" s="77">
        <v>3.3255491469425379E-2</v>
      </c>
      <c r="I18" s="77">
        <f t="shared" si="2"/>
        <v>3.3255491469425379E-2</v>
      </c>
      <c r="J18" s="76">
        <f>分析係数表!G21</f>
        <v>0.28442844284428442</v>
      </c>
      <c r="K18" s="78">
        <f t="shared" si="3"/>
        <v>9.4588076546700452E-3</v>
      </c>
      <c r="L18" s="79"/>
      <c r="M18" s="80"/>
      <c r="N18" s="81">
        <f>分析係数表!H21</f>
        <v>8.3680931046912815E-4</v>
      </c>
      <c r="O18" s="82">
        <f t="shared" si="4"/>
        <v>4.0766435016877675E-4</v>
      </c>
      <c r="P18" s="76">
        <f>分析係数表!C21</f>
        <v>0.22938530734632678</v>
      </c>
      <c r="Q18" s="82">
        <f t="shared" si="5"/>
        <v>9.3512212257605435E-5</v>
      </c>
      <c r="R18" s="83">
        <v>1.8759644740776516E-4</v>
      </c>
      <c r="S18" s="84">
        <f t="shared" si="6"/>
        <v>3.344308791683314E-2</v>
      </c>
      <c r="T18" s="85">
        <f>分析係数表!F21</f>
        <v>0.42664266426642666</v>
      </c>
      <c r="U18" s="86">
        <f t="shared" si="7"/>
        <v>1.4268248130134031E-2</v>
      </c>
      <c r="V18" s="87">
        <f>分析係数表!D21</f>
        <v>9.7209720972097208E-2</v>
      </c>
      <c r="W18" s="88">
        <f t="shared" si="8"/>
        <v>0</v>
      </c>
      <c r="X18" s="76">
        <f>分析係数表!E21</f>
        <v>8.1908190819081905E-2</v>
      </c>
      <c r="Y18" s="89">
        <f t="shared" si="9"/>
        <v>0</v>
      </c>
    </row>
    <row r="19" spans="1:25" x14ac:dyDescent="0.2">
      <c r="A19" s="6" t="s">
        <v>7</v>
      </c>
      <c r="B19" s="5" t="s">
        <v>268</v>
      </c>
      <c r="C19" s="90"/>
      <c r="D19" s="76">
        <f>投入係数表!AE19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1.8815277700097389E-5</v>
      </c>
      <c r="P19" s="76">
        <f>分析係数表!C22</f>
        <v>0</v>
      </c>
      <c r="Q19" s="82">
        <f t="shared" si="5"/>
        <v>0</v>
      </c>
      <c r="R19" s="83">
        <v>0</v>
      </c>
      <c r="S19" s="84">
        <f t="shared" si="6"/>
        <v>0</v>
      </c>
      <c r="T19" s="85">
        <f>分析係数表!F22</f>
        <v>0.45454545454545453</v>
      </c>
      <c r="U19" s="86">
        <f t="shared" si="7"/>
        <v>0</v>
      </c>
      <c r="V19" s="87">
        <f>分析係数表!D22</f>
        <v>0.29545454545454547</v>
      </c>
      <c r="W19" s="88">
        <f t="shared" si="8"/>
        <v>0</v>
      </c>
      <c r="X19" s="76">
        <f>分析係数表!E22</f>
        <v>0.18181818181818182</v>
      </c>
      <c r="Y19" s="89">
        <f t="shared" si="9"/>
        <v>0</v>
      </c>
    </row>
    <row r="20" spans="1:25" x14ac:dyDescent="0.2">
      <c r="A20" s="6" t="s">
        <v>8</v>
      </c>
      <c r="B20" s="5" t="s">
        <v>269</v>
      </c>
      <c r="C20" s="90"/>
      <c r="D20" s="76">
        <f>投入係数表!AE20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1.2543518466731592E-5</v>
      </c>
      <c r="P20" s="76">
        <f>分析係数表!C23</f>
        <v>0</v>
      </c>
      <c r="Q20" s="82">
        <f t="shared" si="5"/>
        <v>0</v>
      </c>
      <c r="R20" s="83">
        <v>0</v>
      </c>
      <c r="S20" s="84">
        <f t="shared" si="6"/>
        <v>0</v>
      </c>
      <c r="T20" s="85">
        <f>分析係数表!F23</f>
        <v>0.44318181818181818</v>
      </c>
      <c r="U20" s="86">
        <f t="shared" si="7"/>
        <v>0</v>
      </c>
      <c r="V20" s="87">
        <f>分析係数表!D23</f>
        <v>0</v>
      </c>
      <c r="W20" s="88">
        <f t="shared" si="8"/>
        <v>0</v>
      </c>
      <c r="X20" s="76">
        <f>分析係数表!E23</f>
        <v>0</v>
      </c>
      <c r="Y20" s="89">
        <f t="shared" si="9"/>
        <v>0</v>
      </c>
    </row>
    <row r="21" spans="1:25" x14ac:dyDescent="0.2">
      <c r="A21" s="6" t="s">
        <v>9</v>
      </c>
      <c r="B21" s="5" t="s">
        <v>270</v>
      </c>
      <c r="C21" s="90"/>
      <c r="D21" s="76">
        <f>投入係数表!AE21</f>
        <v>0</v>
      </c>
      <c r="E21" s="77">
        <f t="shared" si="0"/>
        <v>0</v>
      </c>
      <c r="F21" s="76">
        <f>分析係数表!C24</f>
        <v>1.7094017094017144E-2</v>
      </c>
      <c r="G21" s="77">
        <f t="shared" si="1"/>
        <v>0</v>
      </c>
      <c r="H21" s="77">
        <v>1.2103066152019959E-5</v>
      </c>
      <c r="I21" s="77">
        <f t="shared" si="2"/>
        <v>1.2103066152019959E-5</v>
      </c>
      <c r="J21" s="76">
        <f>分析係数表!G24</f>
        <v>0.27777777777777779</v>
      </c>
      <c r="K21" s="78">
        <f t="shared" si="3"/>
        <v>3.3619628200055442E-6</v>
      </c>
      <c r="L21" s="79"/>
      <c r="M21" s="80"/>
      <c r="N21" s="81">
        <f>分析係数表!H24</f>
        <v>2.9610175601215306E-4</v>
      </c>
      <c r="O21" s="82">
        <f t="shared" si="4"/>
        <v>1.4425046236741333E-4</v>
      </c>
      <c r="P21" s="76">
        <f>分析係数表!C24</f>
        <v>1.7094017094017144E-2</v>
      </c>
      <c r="Q21" s="82">
        <f t="shared" si="5"/>
        <v>2.4658198695284403E-6</v>
      </c>
      <c r="R21" s="83">
        <v>7.8393609071919415E-6</v>
      </c>
      <c r="S21" s="84">
        <f t="shared" si="6"/>
        <v>1.99424270592119E-5</v>
      </c>
      <c r="T21" s="85">
        <f>分析係数表!F24</f>
        <v>0.5</v>
      </c>
      <c r="U21" s="86">
        <f t="shared" si="7"/>
        <v>9.9712135296059502E-6</v>
      </c>
      <c r="V21" s="87">
        <f>分析係数表!D24</f>
        <v>0.16666666666666666</v>
      </c>
      <c r="W21" s="88">
        <f t="shared" si="8"/>
        <v>0</v>
      </c>
      <c r="X21" s="76">
        <f>分析係数表!E24</f>
        <v>0.1111111111111111</v>
      </c>
      <c r="Y21" s="89">
        <f t="shared" si="9"/>
        <v>0</v>
      </c>
    </row>
    <row r="22" spans="1:25" x14ac:dyDescent="0.2">
      <c r="A22" s="6" t="s">
        <v>10</v>
      </c>
      <c r="B22" s="5" t="s">
        <v>271</v>
      </c>
      <c r="C22" s="90"/>
      <c r="D22" s="76">
        <f>投入係数表!AE22</f>
        <v>0</v>
      </c>
      <c r="E22" s="77">
        <f t="shared" si="0"/>
        <v>0</v>
      </c>
      <c r="F22" s="76">
        <f>分析係数表!C25</f>
        <v>0.19368131868131866</v>
      </c>
      <c r="G22" s="77">
        <f t="shared" si="1"/>
        <v>0</v>
      </c>
      <c r="H22" s="77">
        <v>3.7652067996436366E-4</v>
      </c>
      <c r="I22" s="77">
        <f t="shared" si="2"/>
        <v>3.7652067996436366E-4</v>
      </c>
      <c r="J22" s="76">
        <f>分析係数表!G25</f>
        <v>0.19689406544647808</v>
      </c>
      <c r="K22" s="78">
        <f t="shared" si="3"/>
        <v>7.4134687402855847E-5</v>
      </c>
      <c r="L22" s="79"/>
      <c r="M22" s="80"/>
      <c r="N22" s="81">
        <f>分析係数表!H25</f>
        <v>4.6346361810597868E-4</v>
      </c>
      <c r="O22" s="82">
        <f t="shared" si="4"/>
        <v>2.2578333240116867E-4</v>
      </c>
      <c r="P22" s="76">
        <f>分析係数表!C25</f>
        <v>0.19368131868131866</v>
      </c>
      <c r="Q22" s="82">
        <f t="shared" si="5"/>
        <v>4.3730013555720853E-5</v>
      </c>
      <c r="R22" s="83">
        <v>1.2957119967937561E-4</v>
      </c>
      <c r="S22" s="84">
        <f t="shared" si="6"/>
        <v>5.0609187964373932E-4</v>
      </c>
      <c r="T22" s="85">
        <f>分析係数表!F25</f>
        <v>0.35108153078202997</v>
      </c>
      <c r="U22" s="86">
        <f t="shared" si="7"/>
        <v>1.7767951182167887E-4</v>
      </c>
      <c r="V22" s="87">
        <f>分析係数表!D25</f>
        <v>0.17692734331669441</v>
      </c>
      <c r="W22" s="88">
        <f t="shared" si="8"/>
        <v>0</v>
      </c>
      <c r="X22" s="76">
        <f>分析係数表!E25</f>
        <v>0.17249029395452026</v>
      </c>
      <c r="Y22" s="89">
        <f t="shared" si="9"/>
        <v>0</v>
      </c>
    </row>
    <row r="23" spans="1:25" x14ac:dyDescent="0.2">
      <c r="A23" s="6" t="s">
        <v>11</v>
      </c>
      <c r="B23" s="5" t="s">
        <v>35</v>
      </c>
      <c r="C23" s="90"/>
      <c r="D23" s="76">
        <f>投入係数表!AE23</f>
        <v>0</v>
      </c>
      <c r="E23" s="77">
        <f t="shared" si="0"/>
        <v>0</v>
      </c>
      <c r="F23" s="76">
        <f>分析係数表!C26</f>
        <v>8.4388185654008518E-3</v>
      </c>
      <c r="G23" s="77">
        <f t="shared" si="1"/>
        <v>0</v>
      </c>
      <c r="H23" s="77">
        <v>7.6824417162537961E-5</v>
      </c>
      <c r="I23" s="77">
        <f t="shared" si="2"/>
        <v>7.6824417162537961E-5</v>
      </c>
      <c r="J23" s="76">
        <f>分析係数表!G26</f>
        <v>0.2073170731707317</v>
      </c>
      <c r="K23" s="78">
        <f t="shared" si="3"/>
        <v>1.5927013314184697E-5</v>
      </c>
      <c r="L23" s="79"/>
      <c r="M23" s="80"/>
      <c r="N23" s="81">
        <f>分析係数表!H26</f>
        <v>9.7456099696173852E-3</v>
      </c>
      <c r="O23" s="82">
        <f t="shared" si="4"/>
        <v>4.7477217396579077E-3</v>
      </c>
      <c r="P23" s="76">
        <f>分析係数表!C26</f>
        <v>8.4388185654008518E-3</v>
      </c>
      <c r="Q23" s="82">
        <f t="shared" si="5"/>
        <v>4.0065162359982382E-5</v>
      </c>
      <c r="R23" s="83">
        <v>4.0934427937369485E-5</v>
      </c>
      <c r="S23" s="84">
        <f t="shared" si="6"/>
        <v>1.1775884509990745E-4</v>
      </c>
      <c r="T23" s="85">
        <f>分析係数表!F26</f>
        <v>0.34146341463414637</v>
      </c>
      <c r="U23" s="86">
        <f t="shared" si="7"/>
        <v>4.0210337351187908E-5</v>
      </c>
      <c r="V23" s="87">
        <f>分析係数表!D26</f>
        <v>3.6585365853658534E-2</v>
      </c>
      <c r="W23" s="88">
        <f t="shared" si="8"/>
        <v>0</v>
      </c>
      <c r="X23" s="76">
        <f>分析係数表!E26</f>
        <v>2.4390243902439025E-2</v>
      </c>
      <c r="Y23" s="89">
        <f t="shared" si="9"/>
        <v>0</v>
      </c>
    </row>
    <row r="24" spans="1:25" x14ac:dyDescent="0.2">
      <c r="A24" s="6" t="s">
        <v>12</v>
      </c>
      <c r="B24" s="5" t="s">
        <v>365</v>
      </c>
      <c r="C24" s="90"/>
      <c r="D24" s="76">
        <f>投入係数表!AE24</f>
        <v>0</v>
      </c>
      <c r="E24" s="77">
        <f t="shared" si="0"/>
        <v>0</v>
      </c>
      <c r="F24" s="76">
        <f>分析係数表!C27</f>
        <v>0.17323420074349438</v>
      </c>
      <c r="G24" s="77">
        <f t="shared" si="1"/>
        <v>0</v>
      </c>
      <c r="H24" s="77">
        <v>3.4499003798850149E-4</v>
      </c>
      <c r="I24" s="77">
        <f t="shared" si="2"/>
        <v>3.4499003798850149E-4</v>
      </c>
      <c r="J24" s="76">
        <f>分析係数表!G27</f>
        <v>0.16805324459234608</v>
      </c>
      <c r="K24" s="78">
        <f t="shared" si="3"/>
        <v>5.7976695236004409E-5</v>
      </c>
      <c r="L24" s="79"/>
      <c r="M24" s="80"/>
      <c r="N24" s="81">
        <f>分析係数表!H27</f>
        <v>9.7971059271847166E-3</v>
      </c>
      <c r="O24" s="82">
        <f t="shared" si="4"/>
        <v>4.772808776591371E-3</v>
      </c>
      <c r="P24" s="76">
        <f>分析係数表!C27</f>
        <v>0.17323420074349438</v>
      </c>
      <c r="Q24" s="82">
        <f t="shared" si="5"/>
        <v>8.2681371371434134E-4</v>
      </c>
      <c r="R24" s="83">
        <v>8.3499954486602177E-4</v>
      </c>
      <c r="S24" s="84">
        <f t="shared" si="6"/>
        <v>1.1799895828545233E-3</v>
      </c>
      <c r="T24" s="85">
        <f>分析係数表!F27</f>
        <v>0.31780366056572379</v>
      </c>
      <c r="U24" s="86">
        <f t="shared" si="7"/>
        <v>3.7500500886058894E-4</v>
      </c>
      <c r="V24" s="87">
        <f>分析係数表!D27</f>
        <v>2.4958402662229616E-2</v>
      </c>
      <c r="W24" s="88">
        <f t="shared" si="8"/>
        <v>0</v>
      </c>
      <c r="X24" s="76">
        <f>分析係数表!E27</f>
        <v>2.9950083194675542E-2</v>
      </c>
      <c r="Y24" s="89">
        <f t="shared" si="9"/>
        <v>0</v>
      </c>
    </row>
    <row r="25" spans="1:25" x14ac:dyDescent="0.2">
      <c r="A25" s="6" t="s">
        <v>13</v>
      </c>
      <c r="B25" s="5" t="s">
        <v>191</v>
      </c>
      <c r="C25" s="90"/>
      <c r="D25" s="76">
        <f>投入係数表!AE25</f>
        <v>0</v>
      </c>
      <c r="E25" s="77">
        <f t="shared" si="0"/>
        <v>0</v>
      </c>
      <c r="F25" s="76">
        <f>分析係数表!C28</f>
        <v>2.7870216306156381E-2</v>
      </c>
      <c r="G25" s="77">
        <f t="shared" si="1"/>
        <v>0</v>
      </c>
      <c r="H25" s="77">
        <v>7.3493894995053772E-5</v>
      </c>
      <c r="I25" s="77">
        <f t="shared" si="2"/>
        <v>7.3493894995053772E-5</v>
      </c>
      <c r="J25" s="76">
        <f>分析係数表!G28</f>
        <v>0.12625250501002003</v>
      </c>
      <c r="K25" s="78">
        <f t="shared" si="3"/>
        <v>9.2787883460689128E-6</v>
      </c>
      <c r="L25" s="79"/>
      <c r="M25" s="80"/>
      <c r="N25" s="81">
        <f>分析係数表!H28</f>
        <v>1.9722951748287761E-2</v>
      </c>
      <c r="O25" s="82">
        <f t="shared" si="4"/>
        <v>9.6083351455164001E-3</v>
      </c>
      <c r="P25" s="76">
        <f>分析係数表!C28</f>
        <v>2.7870216306156381E-2</v>
      </c>
      <c r="Q25" s="82">
        <f t="shared" si="5"/>
        <v>2.677863788475866E-4</v>
      </c>
      <c r="R25" s="83">
        <v>2.7624872782772565E-4</v>
      </c>
      <c r="S25" s="84">
        <f t="shared" si="6"/>
        <v>3.4974262282277941E-4</v>
      </c>
      <c r="T25" s="85">
        <f>分析係数表!F28</f>
        <v>0.21442885771543085</v>
      </c>
      <c r="U25" s="86">
        <f t="shared" si="7"/>
        <v>7.499491110628736E-5</v>
      </c>
      <c r="V25" s="87">
        <f>分析係数表!D28</f>
        <v>6.0120240480961923E-3</v>
      </c>
      <c r="W25" s="88">
        <f t="shared" si="8"/>
        <v>0</v>
      </c>
      <c r="X25" s="76">
        <f>分析係数表!E28</f>
        <v>0</v>
      </c>
      <c r="Y25" s="89">
        <f t="shared" si="9"/>
        <v>0</v>
      </c>
    </row>
    <row r="26" spans="1:25" x14ac:dyDescent="0.2">
      <c r="A26" s="6" t="s">
        <v>14</v>
      </c>
      <c r="B26" s="5" t="s">
        <v>50</v>
      </c>
      <c r="C26" s="90"/>
      <c r="D26" s="76">
        <f>投入係数表!AE26</f>
        <v>0</v>
      </c>
      <c r="E26" s="77">
        <f t="shared" si="0"/>
        <v>0</v>
      </c>
      <c r="F26" s="76">
        <f>分析係数表!C29</f>
        <v>7.0910556003223157E-2</v>
      </c>
      <c r="G26" s="77">
        <f t="shared" si="1"/>
        <v>0</v>
      </c>
      <c r="H26" s="77">
        <v>6.691325066457513E-4</v>
      </c>
      <c r="I26" s="77">
        <f t="shared" si="2"/>
        <v>6.691325066457513E-4</v>
      </c>
      <c r="J26" s="76">
        <f>分析係数表!G29</f>
        <v>0.26315789473684209</v>
      </c>
      <c r="K26" s="78">
        <f t="shared" si="3"/>
        <v>1.760875017488819E-4</v>
      </c>
      <c r="L26" s="79"/>
      <c r="M26" s="80"/>
      <c r="N26" s="81">
        <f>分析係数表!H29</f>
        <v>9.1405324682012467E-3</v>
      </c>
      <c r="O26" s="82">
        <f t="shared" si="4"/>
        <v>4.4529490556897153E-3</v>
      </c>
      <c r="P26" s="76">
        <f>分析係数表!C29</f>
        <v>7.0910556003223157E-2</v>
      </c>
      <c r="Q26" s="82">
        <f t="shared" si="5"/>
        <v>3.1576109339298525E-4</v>
      </c>
      <c r="R26" s="83">
        <v>3.916839766752314E-4</v>
      </c>
      <c r="S26" s="84">
        <f t="shared" si="6"/>
        <v>1.0608164833209826E-3</v>
      </c>
      <c r="T26" s="85">
        <f>分析係数表!F29</f>
        <v>0.38157894736842107</v>
      </c>
      <c r="U26" s="86">
        <f t="shared" si="7"/>
        <v>4.0478523705669075E-4</v>
      </c>
      <c r="V26" s="87">
        <f>分析係数表!D29</f>
        <v>0.16666666666666666</v>
      </c>
      <c r="W26" s="88">
        <f t="shared" si="8"/>
        <v>0</v>
      </c>
      <c r="X26" s="76">
        <f>分析係数表!E29</f>
        <v>7.0175438596491224E-2</v>
      </c>
      <c r="Y26" s="89">
        <f t="shared" si="9"/>
        <v>0</v>
      </c>
    </row>
    <row r="27" spans="1:25" x14ac:dyDescent="0.2">
      <c r="A27" s="6" t="s">
        <v>15</v>
      </c>
      <c r="B27" s="5" t="s">
        <v>36</v>
      </c>
      <c r="C27" s="90"/>
      <c r="D27" s="76">
        <f>投入係数表!AE27</f>
        <v>9.8678975011936981E-3</v>
      </c>
      <c r="E27" s="77">
        <f t="shared" si="0"/>
        <v>0.98678975011936987</v>
      </c>
      <c r="F27" s="76">
        <f>分析係数表!C30</f>
        <v>1</v>
      </c>
      <c r="G27" s="77">
        <f t="shared" si="1"/>
        <v>0.98678975011936987</v>
      </c>
      <c r="H27" s="77">
        <v>0.99687373925465039</v>
      </c>
      <c r="I27" s="77">
        <f t="shared" si="2"/>
        <v>0.99687373925465039</v>
      </c>
      <c r="J27" s="76">
        <f>分析係数表!G30</f>
        <v>0.34535617673579799</v>
      </c>
      <c r="K27" s="78">
        <f t="shared" si="3"/>
        <v>0.34427650327730486</v>
      </c>
      <c r="L27" s="79"/>
      <c r="M27" s="80"/>
      <c r="N27" s="81">
        <f>分析係数表!H30</f>
        <v>0</v>
      </c>
      <c r="O27" s="82">
        <f t="shared" si="4"/>
        <v>0</v>
      </c>
      <c r="P27" s="76">
        <f>分析係数表!C30</f>
        <v>1</v>
      </c>
      <c r="Q27" s="82">
        <f t="shared" si="5"/>
        <v>0</v>
      </c>
      <c r="R27" s="83">
        <v>1.7066255745866329E-3</v>
      </c>
      <c r="S27" s="84">
        <f t="shared" si="6"/>
        <v>0.99858036482923707</v>
      </c>
      <c r="T27" s="85">
        <f>分析係数表!F30</f>
        <v>0.44183949504057712</v>
      </c>
      <c r="U27" s="86">
        <f t="shared" si="7"/>
        <v>0.4412122441535854</v>
      </c>
      <c r="V27" s="87">
        <f>分析係数表!D30</f>
        <v>0.16290952810339646</v>
      </c>
      <c r="W27" s="88">
        <f t="shared" si="8"/>
        <v>0</v>
      </c>
      <c r="X27" s="76">
        <f>分析係数表!E30</f>
        <v>9.6483318304779075E-2</v>
      </c>
      <c r="Y27" s="89">
        <f t="shared" si="9"/>
        <v>0</v>
      </c>
    </row>
    <row r="28" spans="1:25" x14ac:dyDescent="0.2">
      <c r="A28" s="6" t="s">
        <v>16</v>
      </c>
      <c r="B28" s="5" t="s">
        <v>192</v>
      </c>
      <c r="C28" s="90"/>
      <c r="D28" s="76">
        <f>投入係数表!AE28</f>
        <v>1.5915963711602739E-4</v>
      </c>
      <c r="E28" s="77">
        <f t="shared" si="0"/>
        <v>1.591596371160274E-2</v>
      </c>
      <c r="F28" s="76">
        <f>分析係数表!C31</f>
        <v>0.94798822374877334</v>
      </c>
      <c r="G28" s="77">
        <f t="shared" si="1"/>
        <v>1.5088146168212215E-2</v>
      </c>
      <c r="H28" s="77">
        <v>2.6288381599681668E-2</v>
      </c>
      <c r="I28" s="77">
        <f t="shared" si="2"/>
        <v>2.6288381599681668E-2</v>
      </c>
      <c r="J28" s="76">
        <f>分析係数表!G31</f>
        <v>7.0922795797167662E-2</v>
      </c>
      <c r="K28" s="78">
        <f t="shared" si="3"/>
        <v>1.8644455200322427E-3</v>
      </c>
      <c r="L28" s="79"/>
      <c r="M28" s="80"/>
      <c r="N28" s="81">
        <f>分析係数表!H31</f>
        <v>9.4804057881456308E-2</v>
      </c>
      <c r="O28" s="82">
        <f t="shared" si="4"/>
        <v>4.6185234994505726E-2</v>
      </c>
      <c r="P28" s="76">
        <f>分析係数表!C31</f>
        <v>0.94798822374877334</v>
      </c>
      <c r="Q28" s="82">
        <f t="shared" si="5"/>
        <v>4.3783058885861169E-2</v>
      </c>
      <c r="R28" s="83">
        <v>5.0241001651273105E-2</v>
      </c>
      <c r="S28" s="84">
        <f t="shared" si="6"/>
        <v>7.6529383250954777E-2</v>
      </c>
      <c r="T28" s="85">
        <f>分析係数表!F31</f>
        <v>0.34490634993147556</v>
      </c>
      <c r="U28" s="86">
        <f t="shared" si="7"/>
        <v>2.6395470239593814E-2</v>
      </c>
      <c r="V28" s="87">
        <f>分析係数表!D31</f>
        <v>1.4846962083142987E-3</v>
      </c>
      <c r="W28" s="88">
        <f t="shared" si="8"/>
        <v>0</v>
      </c>
      <c r="X28" s="76">
        <f>分析係数表!E31</f>
        <v>1.2562814070351759E-3</v>
      </c>
      <c r="Y28" s="89">
        <f t="shared" si="9"/>
        <v>0</v>
      </c>
    </row>
    <row r="29" spans="1:25" x14ac:dyDescent="0.2">
      <c r="A29" s="6" t="s">
        <v>17</v>
      </c>
      <c r="B29" s="5" t="s">
        <v>272</v>
      </c>
      <c r="C29" s="90"/>
      <c r="D29" s="76">
        <f>投入係数表!AE29</f>
        <v>0</v>
      </c>
      <c r="E29" s="77">
        <f t="shared" si="0"/>
        <v>0</v>
      </c>
      <c r="F29" s="76">
        <f>分析係数表!C32</f>
        <v>0.48216833095577749</v>
      </c>
      <c r="G29" s="77">
        <f t="shared" si="1"/>
        <v>0</v>
      </c>
      <c r="H29" s="77">
        <v>4.6901964101017397E-4</v>
      </c>
      <c r="I29" s="77">
        <f t="shared" si="2"/>
        <v>4.6901964101017397E-4</v>
      </c>
      <c r="J29" s="76">
        <f>分析係数表!G32</f>
        <v>0.14117647058823529</v>
      </c>
      <c r="K29" s="78">
        <f t="shared" si="3"/>
        <v>6.6214537554377503E-5</v>
      </c>
      <c r="L29" s="79"/>
      <c r="M29" s="80"/>
      <c r="N29" s="81">
        <f>分析係数表!H32</f>
        <v>5.9349091096348935E-3</v>
      </c>
      <c r="O29" s="82">
        <f t="shared" si="4"/>
        <v>2.8912810065816318E-3</v>
      </c>
      <c r="P29" s="76">
        <f>分析係数表!C32</f>
        <v>0.48216833095577749</v>
      </c>
      <c r="Q29" s="82">
        <f t="shared" si="5"/>
        <v>1.3940841372676058E-3</v>
      </c>
      <c r="R29" s="83">
        <v>1.6724687292031712E-3</v>
      </c>
      <c r="S29" s="84">
        <f t="shared" si="6"/>
        <v>2.1414883702133452E-3</v>
      </c>
      <c r="T29" s="85">
        <f>分析係数表!F32</f>
        <v>0.4823529411764706</v>
      </c>
      <c r="U29" s="86">
        <f t="shared" si="7"/>
        <v>1.0329532138676136E-3</v>
      </c>
      <c r="V29" s="87">
        <f>分析係数表!D32</f>
        <v>1.4705882352941176E-2</v>
      </c>
      <c r="W29" s="88">
        <f t="shared" si="8"/>
        <v>0</v>
      </c>
      <c r="X29" s="76">
        <f>分析係数表!E32</f>
        <v>2.3529411764705882E-2</v>
      </c>
      <c r="Y29" s="89">
        <f t="shared" si="9"/>
        <v>0</v>
      </c>
    </row>
    <row r="30" spans="1:25" x14ac:dyDescent="0.2">
      <c r="A30" s="6" t="s">
        <v>18</v>
      </c>
      <c r="B30" s="5" t="s">
        <v>273</v>
      </c>
      <c r="C30" s="90"/>
      <c r="D30" s="76">
        <f>投入係数表!AE30</f>
        <v>0</v>
      </c>
      <c r="E30" s="77">
        <f t="shared" si="0"/>
        <v>0</v>
      </c>
      <c r="F30" s="76">
        <f>分析係数表!C33</f>
        <v>1</v>
      </c>
      <c r="G30" s="77">
        <f t="shared" si="1"/>
        <v>0</v>
      </c>
      <c r="H30" s="77">
        <v>3.939885646405886E-3</v>
      </c>
      <c r="I30" s="77">
        <f t="shared" si="2"/>
        <v>3.939885646405886E-3</v>
      </c>
      <c r="J30" s="76">
        <f>分析係数表!G33</f>
        <v>0.50451467268623029</v>
      </c>
      <c r="K30" s="78">
        <f t="shared" si="3"/>
        <v>1.9877301173176426E-3</v>
      </c>
      <c r="L30" s="79"/>
      <c r="M30" s="80"/>
      <c r="N30" s="81">
        <f>分析係数表!H33</f>
        <v>8.6255728925279361E-4</v>
      </c>
      <c r="O30" s="82">
        <f t="shared" si="4"/>
        <v>4.2020786863550833E-4</v>
      </c>
      <c r="P30" s="76">
        <f>分析係数表!C33</f>
        <v>1</v>
      </c>
      <c r="Q30" s="82">
        <f t="shared" si="5"/>
        <v>4.2020786863550833E-4</v>
      </c>
      <c r="R30" s="83">
        <v>1.5401584910113072E-3</v>
      </c>
      <c r="S30" s="84">
        <f t="shared" si="6"/>
        <v>5.480044137417193E-3</v>
      </c>
      <c r="T30" s="85">
        <f>分析係数表!F33</f>
        <v>0.64446952595936791</v>
      </c>
      <c r="U30" s="86">
        <f t="shared" si="7"/>
        <v>3.5317214474776715E-3</v>
      </c>
      <c r="V30" s="87">
        <f>分析係数表!D33</f>
        <v>5.4176072234762979E-2</v>
      </c>
      <c r="W30" s="88">
        <f t="shared" si="8"/>
        <v>0</v>
      </c>
      <c r="X30" s="76">
        <f>分析係数表!E33</f>
        <v>4.5146726862302484E-2</v>
      </c>
      <c r="Y30" s="89">
        <f t="shared" si="9"/>
        <v>0</v>
      </c>
    </row>
    <row r="31" spans="1:25" x14ac:dyDescent="0.2">
      <c r="A31" s="6" t="s">
        <v>19</v>
      </c>
      <c r="B31" s="5" t="s">
        <v>274</v>
      </c>
      <c r="C31" s="90"/>
      <c r="D31" s="76">
        <f>投入係数表!AE31</f>
        <v>6.3663854846410955E-4</v>
      </c>
      <c r="E31" s="77">
        <f t="shared" si="0"/>
        <v>6.3663854846410961E-2</v>
      </c>
      <c r="F31" s="76">
        <f>分析係数表!C34</f>
        <v>0.2053323853537149</v>
      </c>
      <c r="G31" s="77">
        <f t="shared" si="1"/>
        <v>1.3072251176426224E-2</v>
      </c>
      <c r="H31" s="77">
        <v>2.6908648549159142E-2</v>
      </c>
      <c r="I31" s="77">
        <f t="shared" si="2"/>
        <v>2.6908648549159142E-2</v>
      </c>
      <c r="J31" s="76">
        <f>分析係数表!G34</f>
        <v>0.42520016856300041</v>
      </c>
      <c r="K31" s="78">
        <f t="shared" si="3"/>
        <v>1.1441561898905004E-2</v>
      </c>
      <c r="L31" s="79"/>
      <c r="M31" s="80"/>
      <c r="N31" s="81">
        <f>分析係数表!H34</f>
        <v>0.14534734023379164</v>
      </c>
      <c r="O31" s="82">
        <f t="shared" si="4"/>
        <v>7.0808161744699838E-2</v>
      </c>
      <c r="P31" s="76">
        <f>分析係数表!C34</f>
        <v>0.2053323853537149</v>
      </c>
      <c r="Q31" s="82">
        <f t="shared" si="5"/>
        <v>1.4539208753550881E-2</v>
      </c>
      <c r="R31" s="83">
        <v>1.5448774930556072E-2</v>
      </c>
      <c r="S31" s="84">
        <f t="shared" si="6"/>
        <v>4.2357423479715217E-2</v>
      </c>
      <c r="T31" s="85">
        <f>分析係数表!F34</f>
        <v>0.70143278550358201</v>
      </c>
      <c r="U31" s="86">
        <f t="shared" si="7"/>
        <v>2.9710885538131473E-2</v>
      </c>
      <c r="V31" s="87">
        <f>分析係数表!D34</f>
        <v>0.41908975979772439</v>
      </c>
      <c r="W31" s="88">
        <f t="shared" si="8"/>
        <v>0</v>
      </c>
      <c r="X31" s="76">
        <f>分析係数表!E34</f>
        <v>0.33775811209439527</v>
      </c>
      <c r="Y31" s="89">
        <f t="shared" si="9"/>
        <v>0</v>
      </c>
    </row>
    <row r="32" spans="1:25" x14ac:dyDescent="0.2">
      <c r="A32" s="6" t="s">
        <v>20</v>
      </c>
      <c r="B32" s="5" t="s">
        <v>37</v>
      </c>
      <c r="C32" s="90"/>
      <c r="D32" s="76">
        <f>投入係数表!AE32</f>
        <v>7.5202928537322938E-2</v>
      </c>
      <c r="E32" s="77">
        <f t="shared" si="0"/>
        <v>7.5202928537322942</v>
      </c>
      <c r="F32" s="76">
        <f>分析係数表!C35</f>
        <v>4.5295002507103499E-2</v>
      </c>
      <c r="G32" s="77">
        <f t="shared" si="1"/>
        <v>0.3406316836639568</v>
      </c>
      <c r="H32" s="77">
        <v>0.34469002933729687</v>
      </c>
      <c r="I32" s="77">
        <f t="shared" si="2"/>
        <v>0.34469002933729687</v>
      </c>
      <c r="J32" s="76">
        <f>分析係数表!G35</f>
        <v>0.3217993079584775</v>
      </c>
      <c r="K32" s="78">
        <f t="shared" si="3"/>
        <v>0.11092101290092944</v>
      </c>
      <c r="L32" s="79"/>
      <c r="M32" s="80"/>
      <c r="N32" s="81">
        <f>分析係数表!H35</f>
        <v>5.6027601833256092E-2</v>
      </c>
      <c r="O32" s="82">
        <f t="shared" si="4"/>
        <v>2.7294696183607949E-2</v>
      </c>
      <c r="P32" s="76">
        <f>分析係数表!C35</f>
        <v>4.5295002507103499E-2</v>
      </c>
      <c r="Q32" s="82">
        <f t="shared" si="5"/>
        <v>1.2363133320671504E-3</v>
      </c>
      <c r="R32" s="83">
        <v>1.5838430878340236E-3</v>
      </c>
      <c r="S32" s="84">
        <f t="shared" si="6"/>
        <v>0.34627387242513091</v>
      </c>
      <c r="T32" s="85">
        <f>分析係数表!F35</f>
        <v>0.66089965397923878</v>
      </c>
      <c r="U32" s="86">
        <f t="shared" si="7"/>
        <v>0.22885228246782008</v>
      </c>
      <c r="V32" s="87">
        <f>分析係数表!D35</f>
        <v>0.27335640138408307</v>
      </c>
      <c r="W32" s="88">
        <f t="shared" si="8"/>
        <v>0</v>
      </c>
      <c r="X32" s="76">
        <f>分析係数表!E35</f>
        <v>0.23875432525951557</v>
      </c>
      <c r="Y32" s="89">
        <f t="shared" si="9"/>
        <v>0</v>
      </c>
    </row>
    <row r="33" spans="1:25" x14ac:dyDescent="0.2">
      <c r="A33" s="6" t="s">
        <v>21</v>
      </c>
      <c r="B33" s="5" t="s">
        <v>38</v>
      </c>
      <c r="C33" s="75">
        <f>最終需要_まとめ!C34</f>
        <v>100</v>
      </c>
      <c r="D33" s="76">
        <f>投入係数表!AE33</f>
        <v>9.0720993156135597E-3</v>
      </c>
      <c r="E33" s="77">
        <f t="shared" si="0"/>
        <v>0.90720993156135599</v>
      </c>
      <c r="F33" s="76">
        <f>分析係数表!C36</f>
        <v>0.81690507152145642</v>
      </c>
      <c r="G33" s="77">
        <f t="shared" si="1"/>
        <v>0.74110439402710504</v>
      </c>
      <c r="H33" s="77">
        <v>0.75465391803815807</v>
      </c>
      <c r="I33" s="77">
        <f t="shared" si="2"/>
        <v>100.75465391803816</v>
      </c>
      <c r="J33" s="76">
        <f>分析係数表!G36</f>
        <v>2.4669743752984245E-3</v>
      </c>
      <c r="K33" s="78">
        <f t="shared" si="3"/>
        <v>0.24855914940786114</v>
      </c>
      <c r="L33" s="79"/>
      <c r="M33" s="80"/>
      <c r="N33" s="81">
        <f>分析係数表!H36</f>
        <v>0.1886168185797415</v>
      </c>
      <c r="O33" s="82">
        <f t="shared" si="4"/>
        <v>9.1887544528042278E-2</v>
      </c>
      <c r="P33" s="76">
        <f>分析係数表!C36</f>
        <v>0.81690507152145642</v>
      </c>
      <c r="Q33" s="82">
        <f t="shared" si="5"/>
        <v>7.5063401134611393E-2</v>
      </c>
      <c r="R33" s="83">
        <v>7.6685989589358461E-2</v>
      </c>
      <c r="S33" s="84">
        <f t="shared" si="6"/>
        <v>100.83133990762752</v>
      </c>
      <c r="T33" s="85">
        <f>分析係数表!F36</f>
        <v>0.90092312589527301</v>
      </c>
      <c r="U33" s="86">
        <f t="shared" si="7"/>
        <v>90.841285937788584</v>
      </c>
      <c r="V33" s="87">
        <f>分析係数表!D36</f>
        <v>6.6051249403151361E-3</v>
      </c>
      <c r="W33" s="88">
        <f t="shared" si="8"/>
        <v>1</v>
      </c>
      <c r="X33" s="76">
        <f>分析係数表!E36</f>
        <v>5.0931083877128764E-3</v>
      </c>
      <c r="Y33" s="89">
        <f t="shared" si="9"/>
        <v>1</v>
      </c>
    </row>
    <row r="34" spans="1:25" x14ac:dyDescent="0.2">
      <c r="A34" s="6" t="s">
        <v>22</v>
      </c>
      <c r="B34" s="5" t="s">
        <v>377</v>
      </c>
      <c r="C34" s="90"/>
      <c r="D34" s="76">
        <f>投入係数表!AE34</f>
        <v>7.9579818558013694E-5</v>
      </c>
      <c r="E34" s="77">
        <f t="shared" si="0"/>
        <v>7.9579818558013701E-3</v>
      </c>
      <c r="F34" s="76">
        <f>分析係数表!C37</f>
        <v>0.29905561385099688</v>
      </c>
      <c r="G34" s="77">
        <f t="shared" si="1"/>
        <v>2.3798791489017743E-3</v>
      </c>
      <c r="H34" s="77">
        <v>1.4343011116251178E-2</v>
      </c>
      <c r="I34" s="77">
        <f t="shared" si="2"/>
        <v>1.4343011116251178E-2</v>
      </c>
      <c r="J34" s="76">
        <f>分析係数表!G37</f>
        <v>0.52083333333333337</v>
      </c>
      <c r="K34" s="78">
        <f t="shared" si="3"/>
        <v>7.4703182897141555E-3</v>
      </c>
      <c r="L34" s="79"/>
      <c r="M34" s="80"/>
      <c r="N34" s="81">
        <f>分析係数表!H37</f>
        <v>4.2677274833925534E-2</v>
      </c>
      <c r="O34" s="82">
        <f t="shared" si="4"/>
        <v>2.0790881858607613E-2</v>
      </c>
      <c r="P34" s="76">
        <f>分析係数表!C37</f>
        <v>0.29905561385099688</v>
      </c>
      <c r="Q34" s="82">
        <f t="shared" si="5"/>
        <v>6.217629936729455E-3</v>
      </c>
      <c r="R34" s="83">
        <v>7.3002970259883147E-3</v>
      </c>
      <c r="S34" s="84">
        <f t="shared" si="6"/>
        <v>2.1643308142239491E-2</v>
      </c>
      <c r="T34" s="85">
        <f>分析係数表!F37</f>
        <v>0.73171768707482998</v>
      </c>
      <c r="U34" s="86">
        <f t="shared" si="7"/>
        <v>1.5836791374487316E-2</v>
      </c>
      <c r="V34" s="87">
        <f>分析係数表!D37</f>
        <v>0.14753401360544219</v>
      </c>
      <c r="W34" s="88">
        <f t="shared" si="8"/>
        <v>0</v>
      </c>
      <c r="X34" s="76">
        <f>分析係数表!E37</f>
        <v>0.141156462585034</v>
      </c>
      <c r="Y34" s="89">
        <f t="shared" si="9"/>
        <v>0</v>
      </c>
    </row>
    <row r="35" spans="1:25" x14ac:dyDescent="0.2">
      <c r="A35" s="6" t="s">
        <v>23</v>
      </c>
      <c r="B35" s="5" t="s">
        <v>193</v>
      </c>
      <c r="C35" s="90"/>
      <c r="D35" s="76">
        <f>投入係数表!AE35</f>
        <v>7.9579818558013694E-5</v>
      </c>
      <c r="E35" s="77">
        <f t="shared" si="0"/>
        <v>7.9579818558013701E-3</v>
      </c>
      <c r="F35" s="76">
        <f>分析係数表!C38</f>
        <v>4.4463264874020636E-3</v>
      </c>
      <c r="G35" s="77">
        <f t="shared" si="1"/>
        <v>3.5383785511714664E-5</v>
      </c>
      <c r="H35" s="77">
        <v>1.8004000582108273E-4</v>
      </c>
      <c r="I35" s="77">
        <f t="shared" si="2"/>
        <v>1.8004000582108273E-4</v>
      </c>
      <c r="J35" s="76">
        <f>分析係数表!G38</f>
        <v>0.34146341463414637</v>
      </c>
      <c r="K35" s="78">
        <f t="shared" si="3"/>
        <v>6.1477075158418491E-5</v>
      </c>
      <c r="L35" s="79"/>
      <c r="M35" s="80"/>
      <c r="N35" s="81">
        <f>分析係数表!H38</f>
        <v>3.8918069931510375E-2</v>
      </c>
      <c r="O35" s="82">
        <f t="shared" si="4"/>
        <v>1.8959528162464802E-2</v>
      </c>
      <c r="P35" s="76">
        <f>分析係数表!C38</f>
        <v>4.4463264874020636E-3</v>
      </c>
      <c r="Q35" s="82">
        <f t="shared" si="5"/>
        <v>8.430025225741262E-5</v>
      </c>
      <c r="R35" s="83">
        <v>9.4426662579458266E-5</v>
      </c>
      <c r="S35" s="84">
        <f t="shared" si="6"/>
        <v>2.7446666840054098E-4</v>
      </c>
      <c r="T35" s="85">
        <f>分析係数表!F38</f>
        <v>0.56097560975609762</v>
      </c>
      <c r="U35" s="86">
        <f t="shared" si="7"/>
        <v>1.5396910666371812E-4</v>
      </c>
      <c r="V35" s="87">
        <f>分析係数表!D38</f>
        <v>0.87804878048780488</v>
      </c>
      <c r="W35" s="88">
        <f t="shared" si="8"/>
        <v>0</v>
      </c>
      <c r="X35" s="76">
        <f>分析係数表!E38</f>
        <v>0.68292682926829273</v>
      </c>
      <c r="Y35" s="89">
        <f t="shared" si="9"/>
        <v>0</v>
      </c>
    </row>
    <row r="36" spans="1:25" x14ac:dyDescent="0.2">
      <c r="A36" s="6" t="s">
        <v>24</v>
      </c>
      <c r="B36" s="5" t="s">
        <v>39</v>
      </c>
      <c r="C36" s="90"/>
      <c r="D36" s="76">
        <f>投入係数表!AE36</f>
        <v>0</v>
      </c>
      <c r="E36" s="77">
        <f t="shared" si="0"/>
        <v>0</v>
      </c>
      <c r="F36" s="76">
        <f>分析係数表!C39</f>
        <v>1</v>
      </c>
      <c r="G36" s="77">
        <f t="shared" si="1"/>
        <v>0</v>
      </c>
      <c r="H36" s="77">
        <v>2.9917817217525418E-4</v>
      </c>
      <c r="I36" s="77">
        <f t="shared" si="2"/>
        <v>2.9917817217525418E-4</v>
      </c>
      <c r="J36" s="76">
        <f>分析係数表!G39</f>
        <v>0.35427190863167141</v>
      </c>
      <c r="K36" s="78">
        <f t="shared" si="3"/>
        <v>1.0599042207746211E-4</v>
      </c>
      <c r="L36" s="79"/>
      <c r="M36" s="80"/>
      <c r="N36" s="81">
        <f>分析係数表!H39</f>
        <v>3.437355167619342E-3</v>
      </c>
      <c r="O36" s="82">
        <f t="shared" si="4"/>
        <v>1.6745597153086677E-3</v>
      </c>
      <c r="P36" s="76">
        <f>分析係数表!C39</f>
        <v>1</v>
      </c>
      <c r="Q36" s="82">
        <f t="shared" si="5"/>
        <v>1.6745597153086677E-3</v>
      </c>
      <c r="R36" s="83">
        <v>1.7879146545819269E-3</v>
      </c>
      <c r="S36" s="84">
        <f t="shared" si="6"/>
        <v>2.087092826757181E-3</v>
      </c>
      <c r="T36" s="85">
        <f>分析係数表!F39</f>
        <v>0.7050296507797057</v>
      </c>
      <c r="U36" s="86">
        <f t="shared" si="7"/>
        <v>1.4714623267934441E-3</v>
      </c>
      <c r="V36" s="87">
        <f>分析係数表!D39</f>
        <v>5.7324840764331211E-2</v>
      </c>
      <c r="W36" s="88">
        <f t="shared" si="8"/>
        <v>0</v>
      </c>
      <c r="X36" s="76">
        <f>分析係数表!E39</f>
        <v>7.26993191302438E-2</v>
      </c>
      <c r="Y36" s="89">
        <f t="shared" si="9"/>
        <v>0</v>
      </c>
    </row>
    <row r="37" spans="1:25" x14ac:dyDescent="0.2">
      <c r="A37" s="6" t="s">
        <v>25</v>
      </c>
      <c r="B37" s="5" t="s">
        <v>40</v>
      </c>
      <c r="C37" s="90"/>
      <c r="D37" s="76">
        <f>投入係数表!AE37</f>
        <v>0</v>
      </c>
      <c r="E37" s="77">
        <f t="shared" si="0"/>
        <v>0</v>
      </c>
      <c r="F37" s="76">
        <f>分析係数表!C40</f>
        <v>0.83920615633859863</v>
      </c>
      <c r="G37" s="77">
        <f t="shared" si="1"/>
        <v>0</v>
      </c>
      <c r="H37" s="77">
        <v>2.5437775280667341E-4</v>
      </c>
      <c r="I37" s="77">
        <f t="shared" si="2"/>
        <v>2.5437775280667341E-4</v>
      </c>
      <c r="J37" s="76">
        <f>分析係数表!G40</f>
        <v>0.51760656605771782</v>
      </c>
      <c r="K37" s="78">
        <f t="shared" si="3"/>
        <v>1.3166759511174122E-4</v>
      </c>
      <c r="L37" s="79"/>
      <c r="M37" s="80"/>
      <c r="N37" s="81">
        <f>分析係数表!H40</f>
        <v>3.2622689118904168E-2</v>
      </c>
      <c r="O37" s="82">
        <f t="shared" si="4"/>
        <v>1.5892637897348929E-2</v>
      </c>
      <c r="P37" s="76">
        <f>分析係数表!C40</f>
        <v>0.83920615633859863</v>
      </c>
      <c r="Q37" s="82">
        <f t="shared" si="5"/>
        <v>1.3337199563915342E-2</v>
      </c>
      <c r="R37" s="83">
        <v>1.3344307786083011E-2</v>
      </c>
      <c r="S37" s="84">
        <f t="shared" si="6"/>
        <v>1.3598685538889684E-2</v>
      </c>
      <c r="T37" s="85">
        <f>分析係数表!F40</f>
        <v>0.71604447974583008</v>
      </c>
      <c r="U37" s="86">
        <f t="shared" si="7"/>
        <v>9.7372637119214067E-3</v>
      </c>
      <c r="V37" s="87">
        <f>分析係数表!D40</f>
        <v>0.10193275086047128</v>
      </c>
      <c r="W37" s="88">
        <f t="shared" si="8"/>
        <v>0</v>
      </c>
      <c r="X37" s="76">
        <f>分析係数表!E40</f>
        <v>6.4469155414350013E-2</v>
      </c>
      <c r="Y37" s="89">
        <f t="shared" si="9"/>
        <v>0</v>
      </c>
    </row>
    <row r="38" spans="1:25" x14ac:dyDescent="0.2">
      <c r="A38" s="6" t="s">
        <v>26</v>
      </c>
      <c r="B38" s="5" t="s">
        <v>276</v>
      </c>
      <c r="C38" s="90"/>
      <c r="D38" s="76">
        <f>投入係数表!AE38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2.2672409628617354E-2</v>
      </c>
      <c r="P38" s="76">
        <f>分析係数表!C41</f>
        <v>0.78804261408809029</v>
      </c>
      <c r="Q38" s="82">
        <f t="shared" si="5"/>
        <v>1.7866824951411609E-2</v>
      </c>
      <c r="R38" s="83">
        <v>1.8165219201516803E-2</v>
      </c>
      <c r="S38" s="84">
        <f t="shared" si="6"/>
        <v>1.8165219201516803E-2</v>
      </c>
      <c r="T38" s="85">
        <f>分析係数表!F41</f>
        <v>0.55067630164906434</v>
      </c>
      <c r="U38" s="86">
        <f t="shared" si="7"/>
        <v>1.0003155728535842E-2</v>
      </c>
      <c r="V38" s="87">
        <f>分析係数表!D41</f>
        <v>0.13461182138224939</v>
      </c>
      <c r="W38" s="88">
        <f t="shared" si="8"/>
        <v>0</v>
      </c>
      <c r="X38" s="76">
        <f>分析係数表!E41</f>
        <v>0.12840466926070038</v>
      </c>
      <c r="Y38" s="89">
        <f t="shared" si="9"/>
        <v>0</v>
      </c>
    </row>
    <row r="39" spans="1:25" x14ac:dyDescent="0.2">
      <c r="A39" s="6" t="s">
        <v>51</v>
      </c>
      <c r="B39" s="5" t="s">
        <v>367</v>
      </c>
      <c r="C39" s="90"/>
      <c r="D39" s="76">
        <f>投入係数表!AE39</f>
        <v>0</v>
      </c>
      <c r="E39" s="77">
        <f>$C$33*D39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5.3435388668276584E-3</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投入係数表!AE40</f>
        <v>2.3078147381823968E-3</v>
      </c>
      <c r="E40" s="77">
        <f>$C$33*D40</f>
        <v>0.23078147381823969</v>
      </c>
      <c r="F40" s="76">
        <f>分析係数表!C43</f>
        <v>0.20173745173745172</v>
      </c>
      <c r="G40" s="77">
        <f>E40*F40</f>
        <v>4.655726643630511E-2</v>
      </c>
      <c r="H40" s="77">
        <v>7.7604370855095764E-2</v>
      </c>
      <c r="I40" s="77">
        <f>C40+H40</f>
        <v>7.7604370855095764E-2</v>
      </c>
      <c r="J40" s="76">
        <f>分析係数表!G43</f>
        <v>0.40060929169840059</v>
      </c>
      <c r="K40" s="78">
        <f>I40*J40</f>
        <v>3.1089032040959915E-2</v>
      </c>
      <c r="L40" s="79"/>
      <c r="M40" s="80"/>
      <c r="N40" s="81">
        <f>分析係数表!H43</f>
        <v>3.0614346773778257E-2</v>
      </c>
      <c r="O40" s="82">
        <f t="shared" si="4"/>
        <v>1.4914243456943864E-2</v>
      </c>
      <c r="P40" s="76">
        <f>分析係数表!C43</f>
        <v>0.20173745173745172</v>
      </c>
      <c r="Q40" s="82">
        <f>O40*P40</f>
        <v>3.0087614695958179E-3</v>
      </c>
      <c r="R40" s="83">
        <v>4.8690276999585631E-3</v>
      </c>
      <c r="S40" s="84">
        <f>I40+R40</f>
        <v>8.2473398555054325E-2</v>
      </c>
      <c r="T40" s="85">
        <f>分析係数表!F43</f>
        <v>0.64280274181264285</v>
      </c>
      <c r="U40" s="86">
        <f>S40*T40</f>
        <v>5.3014126717795776E-2</v>
      </c>
      <c r="V40" s="87">
        <f>分析係数表!D43</f>
        <v>0.46991622239146991</v>
      </c>
      <c r="W40" s="88">
        <f>ROUND(S40*V40,0)</f>
        <v>0</v>
      </c>
      <c r="X40" s="76">
        <f>分析係数表!E43</f>
        <v>0.30083777608530082</v>
      </c>
      <c r="Y40" s="89">
        <f>ROUND(S40*X40,0)</f>
        <v>0</v>
      </c>
    </row>
    <row r="41" spans="1:25" x14ac:dyDescent="0.2">
      <c r="A41" s="6" t="s">
        <v>340</v>
      </c>
      <c r="B41" s="5" t="s">
        <v>42</v>
      </c>
      <c r="C41" s="90"/>
      <c r="D41" s="76">
        <f>投入係数表!AE41</f>
        <v>3.1831927423205477E-4</v>
      </c>
      <c r="E41" s="77">
        <f>$C$33*D41</f>
        <v>3.1831927423205481E-2</v>
      </c>
      <c r="F41" s="76">
        <f>分析係数表!C44</f>
        <v>0.27638971906754328</v>
      </c>
      <c r="G41" s="77">
        <f>E41*F41</f>
        <v>8.7980174778781901E-3</v>
      </c>
      <c r="H41" s="77">
        <v>9.0103416974102093E-3</v>
      </c>
      <c r="I41" s="77">
        <f>C41+H41</f>
        <v>9.0103416974102093E-3</v>
      </c>
      <c r="J41" s="76">
        <f>分析係数表!G44</f>
        <v>0.27192982456140352</v>
      </c>
      <c r="K41" s="78">
        <f>I41*J41</f>
        <v>2.4501806370150572E-3</v>
      </c>
      <c r="L41" s="79"/>
      <c r="M41" s="80"/>
      <c r="N41" s="81">
        <f>分析係数表!H44</f>
        <v>9.8074051186981828E-2</v>
      </c>
      <c r="O41" s="82">
        <f t="shared" si="4"/>
        <v>4.7778261839780636E-2</v>
      </c>
      <c r="P41" s="76">
        <f>分析係数表!C44</f>
        <v>0.27638971906754328</v>
      </c>
      <c r="Q41" s="82">
        <f>O41*P41</f>
        <v>1.3205420367432493E-2</v>
      </c>
      <c r="R41" s="83">
        <v>1.3350339692439374E-2</v>
      </c>
      <c r="S41" s="84">
        <f>I41+R41</f>
        <v>2.2360681389849583E-2</v>
      </c>
      <c r="T41" s="85">
        <f>分析係数表!F44</f>
        <v>0.48268106162843005</v>
      </c>
      <c r="U41" s="86">
        <f>S41*T41</f>
        <v>1.0793077431987676E-2</v>
      </c>
      <c r="V41" s="87">
        <f>分析係数表!D44</f>
        <v>0.23571749887539362</v>
      </c>
      <c r="W41" s="88">
        <f>ROUND(S41*V41,0)</f>
        <v>0</v>
      </c>
      <c r="X41" s="76">
        <f>分析係数表!E44</f>
        <v>0.16711650922177237</v>
      </c>
      <c r="Y41" s="89">
        <f>ROUND(S41*X41,0)</f>
        <v>0</v>
      </c>
    </row>
    <row r="42" spans="1:25" x14ac:dyDescent="0.2">
      <c r="A42" s="6" t="s">
        <v>341</v>
      </c>
      <c r="B42" s="5" t="s">
        <v>278</v>
      </c>
      <c r="C42" s="90"/>
      <c r="D42" s="76">
        <f>投入係数表!AE42</f>
        <v>0</v>
      </c>
      <c r="E42" s="77">
        <f>$C$33*D42</f>
        <v>0</v>
      </c>
      <c r="F42" s="76">
        <f>分析係数表!C45</f>
        <v>1</v>
      </c>
      <c r="G42" s="77">
        <f>E42*F42</f>
        <v>0</v>
      </c>
      <c r="H42" s="77">
        <v>7.1239651818996708E-4</v>
      </c>
      <c r="I42" s="77">
        <f>C42+H42</f>
        <v>7.1239651818996708E-4</v>
      </c>
      <c r="J42" s="76">
        <f>分析係数表!G45</f>
        <v>0</v>
      </c>
      <c r="K42" s="78">
        <f>I42*J42</f>
        <v>0</v>
      </c>
      <c r="L42" s="79"/>
      <c r="M42" s="80"/>
      <c r="N42" s="81">
        <f>分析係数表!H45</f>
        <v>0</v>
      </c>
      <c r="O42" s="82">
        <f t="shared" si="4"/>
        <v>0</v>
      </c>
      <c r="P42" s="76">
        <f>分析係数表!C45</f>
        <v>1</v>
      </c>
      <c r="Q42" s="82">
        <f>O42*P42</f>
        <v>0</v>
      </c>
      <c r="R42" s="83">
        <v>8.7053548484838759E-5</v>
      </c>
      <c r="S42" s="84">
        <f>I42+R42</f>
        <v>7.9945006667480581E-4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投入係数表!AE43</f>
        <v>7.9579818558013694E-5</v>
      </c>
      <c r="E43" s="77">
        <f>$C$33*D43</f>
        <v>7.9579818558013701E-3</v>
      </c>
      <c r="F43" s="76">
        <f>分析係数表!C46</f>
        <v>5.367793240556662E-2</v>
      </c>
      <c r="G43" s="77">
        <f>E43*F43</f>
        <v>4.2716801214043158E-4</v>
      </c>
      <c r="H43" s="77">
        <v>1.53863059975845E-3</v>
      </c>
      <c r="I43" s="77">
        <f>C43+H43</f>
        <v>1.53863059975845E-3</v>
      </c>
      <c r="J43" s="76">
        <f>分析係数表!G46</f>
        <v>9.2592592592592587E-3</v>
      </c>
      <c r="K43" s="78">
        <f>I43*J43</f>
        <v>1.4246579627393055E-5</v>
      </c>
      <c r="L43" s="79"/>
      <c r="M43" s="80"/>
      <c r="N43" s="81">
        <f>分析係数表!H46</f>
        <v>2.0456769143622225E-2</v>
      </c>
      <c r="O43" s="82">
        <f t="shared" si="4"/>
        <v>9.9658254218182498E-3</v>
      </c>
      <c r="P43" s="76">
        <f>分析係数表!C46</f>
        <v>5.367793240556662E-2</v>
      </c>
      <c r="Q43" s="82">
        <f>O43*P43</f>
        <v>5.3494490335803744E-4</v>
      </c>
      <c r="R43" s="83">
        <v>5.8296825911961835E-4</v>
      </c>
      <c r="S43" s="84">
        <f>I43+R43</f>
        <v>2.1215988588780682E-3</v>
      </c>
      <c r="T43" s="85">
        <f>分析係数表!F46</f>
        <v>0.30555555555555558</v>
      </c>
      <c r="U43" s="86">
        <f>S43*T43</f>
        <v>6.4826631799052084E-4</v>
      </c>
      <c r="V43" s="87">
        <f>分析係数表!D46</f>
        <v>2.7777777777777776E-2</v>
      </c>
      <c r="W43" s="88">
        <f>ROUND(S43*V43,0)</f>
        <v>0</v>
      </c>
      <c r="X43" s="76">
        <f>分析係数表!E46</f>
        <v>8.3333333333333329E-2</v>
      </c>
      <c r="Y43" s="89">
        <f>ROUND(S43*X43,0)</f>
        <v>0</v>
      </c>
    </row>
    <row r="44" spans="1:25" x14ac:dyDescent="0.2">
      <c r="A44" s="192">
        <v>40</v>
      </c>
      <c r="B44" s="14" t="s">
        <v>150</v>
      </c>
      <c r="C44" s="197">
        <f>SUM(C5:C43)</f>
        <v>100</v>
      </c>
      <c r="D44" s="92">
        <f>投入係数表!AE44</f>
        <v>9.8997294286169032E-2</v>
      </c>
      <c r="E44" s="91">
        <f>SUM(E5:E43)</f>
        <v>9.8997294286169044</v>
      </c>
      <c r="F44" s="92">
        <f>分析係数表!C47</f>
        <v>0.43100924499229587</v>
      </c>
      <c r="G44" s="91">
        <f>SUM(G5:G43)</f>
        <v>2.1697731407517793</v>
      </c>
      <c r="H44" s="91">
        <f>SUM(H5:H43)</f>
        <v>2.3276606273240881</v>
      </c>
      <c r="I44" s="91">
        <f>SUM(I5:I43)</f>
        <v>102.32766062732408</v>
      </c>
      <c r="J44" s="92">
        <f>分析係数表!G47</f>
        <v>0.27411589384994556</v>
      </c>
      <c r="K44" s="93">
        <f>SUM(K5:K43)</f>
        <v>0.77697794292013012</v>
      </c>
      <c r="L44" s="94">
        <f>最終需要_まとめ!$L$33</f>
        <v>0.627</v>
      </c>
      <c r="M44" s="91">
        <f>K44*L44</f>
        <v>0.48716517021092159</v>
      </c>
      <c r="N44" s="95">
        <f>分析係数表!H47</f>
        <v>1</v>
      </c>
      <c r="O44" s="96">
        <f>SUM(O5:O43)</f>
        <v>0.48716517021092143</v>
      </c>
      <c r="P44" s="92">
        <f>分析係数表!C47</f>
        <v>0.43100924499229587</v>
      </c>
      <c r="Q44" s="96">
        <f>SUM(Q5:Q43)</f>
        <v>0.19593825850524468</v>
      </c>
      <c r="R44" s="91">
        <f>SUM(R5:R43)</f>
        <v>0.21269672835414319</v>
      </c>
      <c r="S44" s="97">
        <f>SUM(S5:S43)</f>
        <v>102.54035735567825</v>
      </c>
      <c r="T44" s="98">
        <f>分析係数表!F47</f>
        <v>0.60561987734280964</v>
      </c>
      <c r="U44" s="99">
        <f>SUM(U5:U43)</f>
        <v>91.704675300772422</v>
      </c>
      <c r="V44" s="100">
        <f>分析係数表!D47</f>
        <v>0.12179744368659369</v>
      </c>
      <c r="W44" s="101">
        <f>SUM(W5:W43)</f>
        <v>1</v>
      </c>
      <c r="X44" s="92">
        <f>分析係数表!E47</f>
        <v>9.5847423625838257E-2</v>
      </c>
      <c r="Y44" s="102">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377</v>
      </c>
      <c r="S2" s="3" t="s">
        <v>152</v>
      </c>
      <c r="U2" s="64" t="s">
        <v>209</v>
      </c>
      <c r="W2" s="3" t="s">
        <v>130</v>
      </c>
      <c r="Y2" s="3" t="s">
        <v>153</v>
      </c>
    </row>
    <row r="3" spans="1:25" ht="44" x14ac:dyDescent="0.2">
      <c r="B3" s="65"/>
      <c r="C3" s="66" t="s">
        <v>227</v>
      </c>
      <c r="D3" s="66" t="s">
        <v>381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投入係数表!AF5</f>
        <v>0</v>
      </c>
      <c r="E5" s="77">
        <f t="shared" ref="E5:E38" si="0">$C$34*D5</f>
        <v>0</v>
      </c>
      <c r="F5" s="76">
        <f>分析係数表!C8</f>
        <v>0.30496453900709219</v>
      </c>
      <c r="G5" s="77">
        <f t="shared" ref="G5:G38" si="1">E5*F5</f>
        <v>0</v>
      </c>
      <c r="H5" s="77">
        <f t="array" ref="H5:H43">MMULT(逆行列係数!C5:AO43,'30'!G5:G43)</f>
        <v>1.7168649376496123E-4</v>
      </c>
      <c r="I5" s="77">
        <f t="shared" ref="I5:I38" si="2">C5+H5</f>
        <v>1.7168649376496123E-4</v>
      </c>
      <c r="J5" s="76">
        <f>分析係数表!G8</f>
        <v>0.12049861495844875</v>
      </c>
      <c r="K5" s="78">
        <f t="shared" ref="K5:K38" si="3">I5*J5</f>
        <v>2.0687984705750178E-5</v>
      </c>
      <c r="L5" s="79" t="s">
        <v>186</v>
      </c>
      <c r="M5" s="80" t="s">
        <v>186</v>
      </c>
      <c r="N5" s="81">
        <f>分析係数表!H8</f>
        <v>1.0415057417992687E-2</v>
      </c>
      <c r="O5" s="82">
        <f t="shared" ref="O5:O43" si="4">$M$44*N5</f>
        <v>0.35143743993205906</v>
      </c>
      <c r="P5" s="76">
        <f>分析係数表!C8</f>
        <v>0.30496453900709219</v>
      </c>
      <c r="Q5" s="82">
        <f t="shared" ref="Q5:Q38" si="5">O5*P5</f>
        <v>0.10717595685871305</v>
      </c>
      <c r="R5" s="83">
        <f t="array" ref="R5:R43">MMULT(逆行列係数!C5:AO43,'30'!Q5:Q43)</f>
        <v>0.12030928680452505</v>
      </c>
      <c r="S5" s="84">
        <f t="shared" ref="S5:S38" si="6">I5+R5</f>
        <v>0.12048097329829001</v>
      </c>
      <c r="T5" s="85">
        <f>分析係数表!F8</f>
        <v>0.45429362880886426</v>
      </c>
      <c r="U5" s="86">
        <f t="shared" ref="U5:U38" si="7">S5*T5</f>
        <v>5.4733738562104048E-2</v>
      </c>
      <c r="V5" s="87">
        <f>分析係数表!D8</f>
        <v>0.67451523545706371</v>
      </c>
      <c r="W5" s="88">
        <f t="shared" ref="W5:W38" si="8">ROUND(S5*V5,0)</f>
        <v>0</v>
      </c>
      <c r="X5" s="76">
        <f>分析係数表!E8</f>
        <v>0.3476454293628809</v>
      </c>
      <c r="Y5" s="89">
        <f t="shared" ref="Y5:Y38" si="9">ROUND(S5*X5,0)</f>
        <v>0</v>
      </c>
    </row>
    <row r="6" spans="1:25" x14ac:dyDescent="0.2">
      <c r="A6" s="6" t="s">
        <v>219</v>
      </c>
      <c r="B6" s="5" t="s">
        <v>265</v>
      </c>
      <c r="C6" s="90"/>
      <c r="D6" s="76">
        <f>投入係数表!AF6</f>
        <v>0</v>
      </c>
      <c r="E6" s="77">
        <f t="shared" si="0"/>
        <v>0</v>
      </c>
      <c r="F6" s="76">
        <f>分析係数表!C9</f>
        <v>0.30769230769230771</v>
      </c>
      <c r="G6" s="77">
        <f t="shared" si="1"/>
        <v>0</v>
      </c>
      <c r="H6" s="77">
        <v>1.034782277598973E-4</v>
      </c>
      <c r="I6" s="77">
        <f t="shared" si="2"/>
        <v>1.034782277598973E-4</v>
      </c>
      <c r="J6" s="76">
        <f>分析係数表!G9</f>
        <v>0.27272727272727271</v>
      </c>
      <c r="K6" s="78">
        <f t="shared" si="3"/>
        <v>2.8221334843608352E-5</v>
      </c>
      <c r="L6" s="79"/>
      <c r="M6" s="80"/>
      <c r="N6" s="81">
        <f>分析係数表!H9</f>
        <v>5.5358154384880782E-4</v>
      </c>
      <c r="O6" s="82">
        <f t="shared" si="4"/>
        <v>1.8679616708378911E-2</v>
      </c>
      <c r="P6" s="76">
        <f>分析係数表!C9</f>
        <v>0.30769230769230771</v>
      </c>
      <c r="Q6" s="82">
        <f t="shared" si="5"/>
        <v>5.7475743718088963E-3</v>
      </c>
      <c r="R6" s="83">
        <v>6.41055771566631E-3</v>
      </c>
      <c r="S6" s="84">
        <f t="shared" si="6"/>
        <v>6.5140359434262074E-3</v>
      </c>
      <c r="T6" s="85">
        <f>分析係数表!F9</f>
        <v>0.77272727272727271</v>
      </c>
      <c r="U6" s="86">
        <f t="shared" si="7"/>
        <v>5.0335732290111602E-3</v>
      </c>
      <c r="V6" s="87">
        <f>分析係数表!D9</f>
        <v>0.36363636363636365</v>
      </c>
      <c r="W6" s="88">
        <f t="shared" si="8"/>
        <v>0</v>
      </c>
      <c r="X6" s="76">
        <f>分析係数表!E9</f>
        <v>0</v>
      </c>
      <c r="Y6" s="89">
        <f t="shared" si="9"/>
        <v>0</v>
      </c>
    </row>
    <row r="7" spans="1:25" x14ac:dyDescent="0.2">
      <c r="A7" s="6" t="s">
        <v>220</v>
      </c>
      <c r="B7" s="5" t="s">
        <v>266</v>
      </c>
      <c r="C7" s="90"/>
      <c r="D7" s="76">
        <f>投入係数表!AF7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3.6056004344080225E-2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投入係数表!AF8</f>
        <v>0</v>
      </c>
      <c r="E8" s="77">
        <f t="shared" si="0"/>
        <v>0</v>
      </c>
      <c r="F8" s="76">
        <f>分析係数表!C11</f>
        <v>7.2833211944645093E-4</v>
      </c>
      <c r="G8" s="77">
        <f t="shared" si="1"/>
        <v>0</v>
      </c>
      <c r="H8" s="77">
        <v>1.2400329262768152E-4</v>
      </c>
      <c r="I8" s="77">
        <f t="shared" si="2"/>
        <v>1.2400329262768152E-4</v>
      </c>
      <c r="J8" s="76">
        <f>分析係数表!G11</f>
        <v>0.75</v>
      </c>
      <c r="K8" s="78">
        <f t="shared" si="3"/>
        <v>9.3002469470761137E-5</v>
      </c>
      <c r="L8" s="79"/>
      <c r="M8" s="80"/>
      <c r="N8" s="81">
        <f>分析係数表!H11</f>
        <v>-1.2873989391832741E-5</v>
      </c>
      <c r="O8" s="82">
        <f t="shared" si="4"/>
        <v>-4.3440969089253282E-4</v>
      </c>
      <c r="P8" s="76">
        <f>分析係数表!C11</f>
        <v>7.2833211944645093E-4</v>
      </c>
      <c r="Q8" s="82">
        <f t="shared" si="5"/>
        <v>-3.1639453087583605E-7</v>
      </c>
      <c r="R8" s="83">
        <v>7.6388496124449345E-4</v>
      </c>
      <c r="S8" s="84">
        <f t="shared" si="6"/>
        <v>8.87888253872175E-4</v>
      </c>
      <c r="T8" s="85">
        <f>分析係数表!F11</f>
        <v>1</v>
      </c>
      <c r="U8" s="86">
        <f t="shared" si="7"/>
        <v>8.87888253872175E-4</v>
      </c>
      <c r="V8" s="87">
        <f>分析係数表!D11</f>
        <v>0</v>
      </c>
      <c r="W8" s="88">
        <f t="shared" si="8"/>
        <v>0</v>
      </c>
      <c r="X8" s="76">
        <f>分析係数表!E11</f>
        <v>0</v>
      </c>
      <c r="Y8" s="89">
        <f t="shared" si="9"/>
        <v>0</v>
      </c>
    </row>
    <row r="9" spans="1:25" x14ac:dyDescent="0.2">
      <c r="A9" s="6" t="s">
        <v>222</v>
      </c>
      <c r="B9" s="5" t="s">
        <v>190</v>
      </c>
      <c r="C9" s="90"/>
      <c r="D9" s="76">
        <f>投入係数表!AF9</f>
        <v>0</v>
      </c>
      <c r="E9" s="77">
        <f t="shared" si="0"/>
        <v>0</v>
      </c>
      <c r="F9" s="76">
        <f>分析係数表!C12</f>
        <v>4.5760430686406783E-3</v>
      </c>
      <c r="G9" s="77">
        <f t="shared" si="1"/>
        <v>0</v>
      </c>
      <c r="H9" s="77">
        <v>9.8024367585307772E-6</v>
      </c>
      <c r="I9" s="77">
        <f t="shared" si="2"/>
        <v>9.8024367585307772E-6</v>
      </c>
      <c r="J9" s="76">
        <f>分析係数表!G12</f>
        <v>0.12408759124087591</v>
      </c>
      <c r="K9" s="78">
        <f t="shared" si="3"/>
        <v>1.2163607656571038E-6</v>
      </c>
      <c r="L9" s="79"/>
      <c r="M9" s="80"/>
      <c r="N9" s="81">
        <f>分析係数表!H12</f>
        <v>8.1814202585097071E-2</v>
      </c>
      <c r="O9" s="82">
        <f t="shared" si="4"/>
        <v>2.7606735856220461</v>
      </c>
      <c r="P9" s="76">
        <f>分析係数表!C12</f>
        <v>4.5760430686406783E-3</v>
      </c>
      <c r="Q9" s="82">
        <f t="shared" si="5"/>
        <v>1.2632961226265173E-2</v>
      </c>
      <c r="R9" s="83">
        <v>1.3475735059772806E-2</v>
      </c>
      <c r="S9" s="84">
        <f t="shared" si="6"/>
        <v>1.3485537496531336E-2</v>
      </c>
      <c r="T9" s="85">
        <f>分析係数表!F12</f>
        <v>0.42153284671532848</v>
      </c>
      <c r="U9" s="86">
        <f t="shared" si="7"/>
        <v>5.6845970103991585E-3</v>
      </c>
      <c r="V9" s="87">
        <f>分析係数表!D12</f>
        <v>4.3795620437956206E-2</v>
      </c>
      <c r="W9" s="88">
        <f t="shared" si="8"/>
        <v>0</v>
      </c>
      <c r="X9" s="76">
        <f>分析係数表!E12</f>
        <v>3.2846715328467155E-2</v>
      </c>
      <c r="Y9" s="89">
        <f t="shared" si="9"/>
        <v>0</v>
      </c>
    </row>
    <row r="10" spans="1:25" x14ac:dyDescent="0.2">
      <c r="A10" s="6" t="s">
        <v>223</v>
      </c>
      <c r="B10" s="5" t="s">
        <v>28</v>
      </c>
      <c r="C10" s="90"/>
      <c r="D10" s="76">
        <f>投入係数表!AF10</f>
        <v>1.2755102040816326E-3</v>
      </c>
      <c r="E10" s="77">
        <f t="shared" si="0"/>
        <v>0.12755102040816327</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0.4313688230562851</v>
      </c>
      <c r="P10" s="76">
        <f>分析係数表!C13</f>
        <v>0</v>
      </c>
      <c r="Q10" s="82">
        <f t="shared" si="5"/>
        <v>0</v>
      </c>
      <c r="R10" s="83">
        <v>0</v>
      </c>
      <c r="S10" s="84">
        <f t="shared" si="6"/>
        <v>0</v>
      </c>
      <c r="T10" s="85">
        <f>分析係数表!F13</f>
        <v>1</v>
      </c>
      <c r="U10" s="86">
        <f t="shared" si="7"/>
        <v>0</v>
      </c>
      <c r="V10" s="87">
        <f>分析係数表!D13</f>
        <v>0</v>
      </c>
      <c r="W10" s="88">
        <f t="shared" si="8"/>
        <v>0</v>
      </c>
      <c r="X10" s="76">
        <f>分析係数表!E13</f>
        <v>0</v>
      </c>
      <c r="Y10" s="89">
        <f t="shared" si="9"/>
        <v>0</v>
      </c>
    </row>
    <row r="11" spans="1:25" x14ac:dyDescent="0.2">
      <c r="A11" s="6" t="s">
        <v>224</v>
      </c>
      <c r="B11" s="5" t="s">
        <v>267</v>
      </c>
      <c r="C11" s="90"/>
      <c r="D11" s="76">
        <f>投入係数表!AF11</f>
        <v>8.5034013605442174E-4</v>
      </c>
      <c r="E11" s="77">
        <f t="shared" si="0"/>
        <v>8.5034013605442174E-2</v>
      </c>
      <c r="F11" s="76">
        <f>分析係数表!C14</f>
        <v>3.0252100840336138E-2</v>
      </c>
      <c r="G11" s="77">
        <f t="shared" si="1"/>
        <v>2.5724575544503517E-3</v>
      </c>
      <c r="H11" s="77">
        <v>3.6363775179867395E-3</v>
      </c>
      <c r="I11" s="77">
        <f t="shared" si="2"/>
        <v>3.6363775179867395E-3</v>
      </c>
      <c r="J11" s="76">
        <f>分析係数表!G14</f>
        <v>0.20338983050847459</v>
      </c>
      <c r="K11" s="78">
        <f t="shared" si="3"/>
        <v>7.3960220704815045E-4</v>
      </c>
      <c r="L11" s="79"/>
      <c r="M11" s="80"/>
      <c r="N11" s="81">
        <f>分析係数表!H14</f>
        <v>1.0556671301302847E-3</v>
      </c>
      <c r="O11" s="82">
        <f t="shared" si="4"/>
        <v>3.5621594653187691E-2</v>
      </c>
      <c r="P11" s="76">
        <f>分析係数表!C14</f>
        <v>3.0252100840336138E-2</v>
      </c>
      <c r="Q11" s="82">
        <f t="shared" si="5"/>
        <v>1.0776280735418126E-3</v>
      </c>
      <c r="R11" s="83">
        <v>2.8390986725000296E-3</v>
      </c>
      <c r="S11" s="84">
        <f t="shared" si="6"/>
        <v>6.4754761904867696E-3</v>
      </c>
      <c r="T11" s="85">
        <f>分析係数表!F14</f>
        <v>0.40677966101694918</v>
      </c>
      <c r="U11" s="86">
        <f t="shared" si="7"/>
        <v>2.6340920096895337E-3</v>
      </c>
      <c r="V11" s="87">
        <f>分析係数表!D14</f>
        <v>0.16949152542372881</v>
      </c>
      <c r="W11" s="88">
        <f t="shared" si="8"/>
        <v>0</v>
      </c>
      <c r="X11" s="76">
        <f>分析係数表!E14</f>
        <v>0.11864406779661017</v>
      </c>
      <c r="Y11" s="89">
        <f t="shared" si="9"/>
        <v>0</v>
      </c>
    </row>
    <row r="12" spans="1:25" x14ac:dyDescent="0.2">
      <c r="A12" s="6" t="s">
        <v>225</v>
      </c>
      <c r="B12" s="5" t="s">
        <v>29</v>
      </c>
      <c r="C12" s="90"/>
      <c r="D12" s="76">
        <f>投入係数表!AF12</f>
        <v>4.2517006802721087E-4</v>
      </c>
      <c r="E12" s="77">
        <f t="shared" si="0"/>
        <v>4.2517006802721087E-2</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0.25499848855391677</v>
      </c>
      <c r="P12" s="76">
        <f>分析係数表!C15</f>
        <v>0</v>
      </c>
      <c r="Q12" s="82">
        <f t="shared" si="5"/>
        <v>0</v>
      </c>
      <c r="R12" s="83">
        <v>0</v>
      </c>
      <c r="S12" s="84">
        <f t="shared" si="6"/>
        <v>0</v>
      </c>
      <c r="T12" s="85">
        <f>分析係数表!F15</f>
        <v>0.30219780219780218</v>
      </c>
      <c r="U12" s="86">
        <f t="shared" si="7"/>
        <v>0</v>
      </c>
      <c r="V12" s="87">
        <f>分析係数表!D15</f>
        <v>0.15384615384615385</v>
      </c>
      <c r="W12" s="88">
        <f t="shared" si="8"/>
        <v>0</v>
      </c>
      <c r="X12" s="76">
        <f>分析係数表!E15</f>
        <v>0.11538461538461539</v>
      </c>
      <c r="Y12" s="89">
        <f t="shared" si="9"/>
        <v>0</v>
      </c>
    </row>
    <row r="13" spans="1:25" x14ac:dyDescent="0.2">
      <c r="A13" s="6" t="s">
        <v>226</v>
      </c>
      <c r="B13" s="5" t="s">
        <v>30</v>
      </c>
      <c r="C13" s="90"/>
      <c r="D13" s="76">
        <f>投入係数表!AF13</f>
        <v>5.7823129251700682E-2</v>
      </c>
      <c r="E13" s="77">
        <f t="shared" si="0"/>
        <v>5.7823129251700678</v>
      </c>
      <c r="F13" s="76">
        <f>分析係数表!C16</f>
        <v>1.9157088122605526E-3</v>
      </c>
      <c r="G13" s="77">
        <f t="shared" si="1"/>
        <v>1.1077227825996391E-2</v>
      </c>
      <c r="H13" s="77">
        <v>1.1340716503455518E-2</v>
      </c>
      <c r="I13" s="77">
        <f t="shared" si="2"/>
        <v>1.1340716503455518E-2</v>
      </c>
      <c r="J13" s="76">
        <f>分析係数表!G16</f>
        <v>0.1111111111111111</v>
      </c>
      <c r="K13" s="78">
        <f t="shared" si="3"/>
        <v>1.2600796114950574E-3</v>
      </c>
      <c r="L13" s="79"/>
      <c r="M13" s="80"/>
      <c r="N13" s="81">
        <f>分析係数表!H16</f>
        <v>1.5294299397497296E-2</v>
      </c>
      <c r="O13" s="82">
        <f t="shared" si="4"/>
        <v>0.51607871278032902</v>
      </c>
      <c r="P13" s="76">
        <f>分析係数表!C16</f>
        <v>1.9157088122605526E-3</v>
      </c>
      <c r="Q13" s="82">
        <f t="shared" si="5"/>
        <v>9.8865653789335906E-4</v>
      </c>
      <c r="R13" s="83">
        <v>1.4609716392297543E-3</v>
      </c>
      <c r="S13" s="84">
        <f t="shared" si="6"/>
        <v>1.2801688142685272E-2</v>
      </c>
      <c r="T13" s="85">
        <f>分析係数表!F16</f>
        <v>0.33333333333333331</v>
      </c>
      <c r="U13" s="86">
        <f t="shared" si="7"/>
        <v>4.2672293808950906E-3</v>
      </c>
      <c r="V13" s="87">
        <f>分析係数表!D16</f>
        <v>0</v>
      </c>
      <c r="W13" s="88">
        <f t="shared" si="8"/>
        <v>0</v>
      </c>
      <c r="X13" s="76">
        <f>分析係数表!E16</f>
        <v>0</v>
      </c>
      <c r="Y13" s="89">
        <f t="shared" si="9"/>
        <v>0</v>
      </c>
    </row>
    <row r="14" spans="1:25" x14ac:dyDescent="0.2">
      <c r="A14" s="6" t="s">
        <v>2</v>
      </c>
      <c r="B14" s="5" t="s">
        <v>364</v>
      </c>
      <c r="C14" s="90"/>
      <c r="D14" s="76">
        <f>投入係数表!AF14</f>
        <v>2.1258503401360546E-3</v>
      </c>
      <c r="E14" s="77">
        <f t="shared" si="0"/>
        <v>0.21258503401360546</v>
      </c>
      <c r="F14" s="76">
        <f>分析係数表!C17</f>
        <v>5.5194805194805241E-2</v>
      </c>
      <c r="G14" s="77">
        <f t="shared" si="1"/>
        <v>1.1733589539712E-2</v>
      </c>
      <c r="H14" s="77">
        <v>1.379331011600439E-2</v>
      </c>
      <c r="I14" s="77">
        <f t="shared" si="2"/>
        <v>1.379331011600439E-2</v>
      </c>
      <c r="J14" s="76">
        <f>分析係数表!G17</f>
        <v>0.21860465116279071</v>
      </c>
      <c r="K14" s="78">
        <f t="shared" si="3"/>
        <v>3.0152817462893318E-3</v>
      </c>
      <c r="L14" s="79"/>
      <c r="M14" s="80"/>
      <c r="N14" s="81">
        <f>分析係数表!H17</f>
        <v>2.7035377722848756E-3</v>
      </c>
      <c r="O14" s="82">
        <f t="shared" si="4"/>
        <v>9.1226035087431892E-2</v>
      </c>
      <c r="P14" s="76">
        <f>分析係数表!C17</f>
        <v>5.5194805194805241E-2</v>
      </c>
      <c r="Q14" s="82">
        <f t="shared" si="5"/>
        <v>5.0352032353452713E-3</v>
      </c>
      <c r="R14" s="83">
        <v>7.1996036697602106E-3</v>
      </c>
      <c r="S14" s="84">
        <f t="shared" si="6"/>
        <v>2.0992913785764601E-2</v>
      </c>
      <c r="T14" s="85">
        <f>分析係数表!F17</f>
        <v>0.33023255813953489</v>
      </c>
      <c r="U14" s="86">
        <f t="shared" si="7"/>
        <v>6.932543622275752E-3</v>
      </c>
      <c r="V14" s="87">
        <f>分析係数表!D17</f>
        <v>0</v>
      </c>
      <c r="W14" s="88">
        <f t="shared" si="8"/>
        <v>0</v>
      </c>
      <c r="X14" s="76">
        <f>分析係数表!E17</f>
        <v>0</v>
      </c>
      <c r="Y14" s="89">
        <f t="shared" si="9"/>
        <v>0</v>
      </c>
    </row>
    <row r="15" spans="1:25" x14ac:dyDescent="0.2">
      <c r="A15" s="6" t="s">
        <v>3</v>
      </c>
      <c r="B15" s="5" t="s">
        <v>31</v>
      </c>
      <c r="C15" s="90"/>
      <c r="D15" s="76">
        <f>投入係数表!AF15</f>
        <v>0</v>
      </c>
      <c r="E15" s="77">
        <f t="shared" si="0"/>
        <v>0</v>
      </c>
      <c r="F15" s="76">
        <f>分析係数表!C18</f>
        <v>0.35732009925558317</v>
      </c>
      <c r="G15" s="77">
        <f t="shared" si="1"/>
        <v>0</v>
      </c>
      <c r="H15" s="77">
        <v>5.3200845028111652E-3</v>
      </c>
      <c r="I15" s="77">
        <f t="shared" si="2"/>
        <v>5.3200845028111652E-3</v>
      </c>
      <c r="J15" s="76">
        <f>分析係数表!G18</f>
        <v>0.21543778801843319</v>
      </c>
      <c r="K15" s="78">
        <f t="shared" si="3"/>
        <v>1.1461472373567832E-3</v>
      </c>
      <c r="L15" s="79"/>
      <c r="M15" s="80"/>
      <c r="N15" s="81">
        <f>分析係数表!H18</f>
        <v>3.9909367114681499E-4</v>
      </c>
      <c r="O15" s="82">
        <f t="shared" si="4"/>
        <v>1.3466700417668518E-2</v>
      </c>
      <c r="P15" s="76">
        <f>分析係数表!C18</f>
        <v>0.35732009925558317</v>
      </c>
      <c r="Q15" s="82">
        <f t="shared" si="5"/>
        <v>4.8119227298865181E-3</v>
      </c>
      <c r="R15" s="83">
        <v>1.0322334869222806E-2</v>
      </c>
      <c r="S15" s="84">
        <f t="shared" si="6"/>
        <v>1.5642419372033971E-2</v>
      </c>
      <c r="T15" s="85">
        <f>分析係数表!F18</f>
        <v>0.46082949308755761</v>
      </c>
      <c r="U15" s="86">
        <f t="shared" si="7"/>
        <v>7.2084881898774062E-3</v>
      </c>
      <c r="V15" s="87">
        <f>分析係数表!D18</f>
        <v>4.0322580645161289E-2</v>
      </c>
      <c r="W15" s="88">
        <f t="shared" si="8"/>
        <v>0</v>
      </c>
      <c r="X15" s="76">
        <f>分析係数表!E18</f>
        <v>3.6866359447004608E-2</v>
      </c>
      <c r="Y15" s="89">
        <f t="shared" si="9"/>
        <v>0</v>
      </c>
    </row>
    <row r="16" spans="1:25" x14ac:dyDescent="0.2">
      <c r="A16" s="6" t="s">
        <v>4</v>
      </c>
      <c r="B16" s="5" t="s">
        <v>32</v>
      </c>
      <c r="C16" s="90"/>
      <c r="D16" s="76">
        <f>投入係数表!AF16</f>
        <v>0</v>
      </c>
      <c r="E16" s="77">
        <f t="shared" si="0"/>
        <v>0</v>
      </c>
      <c r="F16" s="76">
        <f>分析係数表!C19</f>
        <v>0.13532513181019334</v>
      </c>
      <c r="G16" s="77">
        <f t="shared" si="1"/>
        <v>0</v>
      </c>
      <c r="H16" s="77">
        <v>1.8971421922052707E-3</v>
      </c>
      <c r="I16" s="77">
        <f t="shared" si="2"/>
        <v>1.8971421922052707E-3</v>
      </c>
      <c r="J16" s="76">
        <f>分析係数表!G19</f>
        <v>5.8997050147492625E-2</v>
      </c>
      <c r="K16" s="78">
        <f t="shared" si="3"/>
        <v>1.1192579305045844E-4</v>
      </c>
      <c r="L16" s="79"/>
      <c r="M16" s="80"/>
      <c r="N16" s="81">
        <f>分析係数表!H19</f>
        <v>-1.0299191513466193E-4</v>
      </c>
      <c r="O16" s="82">
        <f t="shared" si="4"/>
        <v>-3.4752775271402626E-3</v>
      </c>
      <c r="P16" s="76">
        <f>分析係数表!C19</f>
        <v>0.13532513181019334</v>
      </c>
      <c r="Q16" s="82">
        <f t="shared" si="5"/>
        <v>-4.7029238943725878E-4</v>
      </c>
      <c r="R16" s="83">
        <v>7.1837701901335672E-4</v>
      </c>
      <c r="S16" s="84">
        <f t="shared" si="6"/>
        <v>2.6155192112186274E-3</v>
      </c>
      <c r="T16" s="85">
        <f>分析係数表!F19</f>
        <v>0.24483775811209441</v>
      </c>
      <c r="U16" s="86">
        <f t="shared" si="7"/>
        <v>6.4037785997388228E-4</v>
      </c>
      <c r="V16" s="87">
        <f>分析係数表!D19</f>
        <v>3.8348082595870206E-2</v>
      </c>
      <c r="W16" s="88">
        <f t="shared" si="8"/>
        <v>0</v>
      </c>
      <c r="X16" s="76">
        <f>分析係数表!E19</f>
        <v>3.2448377581120944E-2</v>
      </c>
      <c r="Y16" s="89">
        <f t="shared" si="9"/>
        <v>0</v>
      </c>
    </row>
    <row r="17" spans="1:25" x14ac:dyDescent="0.2">
      <c r="A17" s="6" t="s">
        <v>5</v>
      </c>
      <c r="B17" s="5" t="s">
        <v>33</v>
      </c>
      <c r="C17" s="90"/>
      <c r="D17" s="76">
        <f>投入係数表!AF17</f>
        <v>0</v>
      </c>
      <c r="E17" s="77">
        <f t="shared" si="0"/>
        <v>0</v>
      </c>
      <c r="F17" s="76">
        <f>分析係数表!C20</f>
        <v>1.7543859649122862E-2</v>
      </c>
      <c r="G17" s="77">
        <f t="shared" si="1"/>
        <v>0</v>
      </c>
      <c r="H17" s="77">
        <v>9.0382235295200983E-5</v>
      </c>
      <c r="I17" s="77">
        <f t="shared" si="2"/>
        <v>9.0382235295200983E-5</v>
      </c>
      <c r="J17" s="76">
        <f>分析係数表!G20</f>
        <v>9.5238095238095233E-2</v>
      </c>
      <c r="K17" s="78">
        <f t="shared" si="3"/>
        <v>8.6078319328762829E-6</v>
      </c>
      <c r="L17" s="79"/>
      <c r="M17" s="80"/>
      <c r="N17" s="81">
        <f>分析係数表!H20</f>
        <v>5.0208558628147691E-4</v>
      </c>
      <c r="O17" s="82">
        <f t="shared" si="4"/>
        <v>1.694197794480878E-2</v>
      </c>
      <c r="P17" s="76">
        <f>分析係数表!C20</f>
        <v>1.7543859649122862E-2</v>
      </c>
      <c r="Q17" s="82">
        <f t="shared" si="5"/>
        <v>2.9722768324226025E-4</v>
      </c>
      <c r="R17" s="83">
        <v>4.7934715179867913E-4</v>
      </c>
      <c r="S17" s="84">
        <f t="shared" si="6"/>
        <v>5.6972938709388011E-4</v>
      </c>
      <c r="T17" s="85">
        <f>分析係数表!F20</f>
        <v>0.21428571428571427</v>
      </c>
      <c r="U17" s="86">
        <f t="shared" si="7"/>
        <v>1.2208486866297429E-4</v>
      </c>
      <c r="V17" s="87">
        <f>分析係数表!D20</f>
        <v>0</v>
      </c>
      <c r="W17" s="88">
        <f t="shared" si="8"/>
        <v>0</v>
      </c>
      <c r="X17" s="76">
        <f>分析係数表!E20</f>
        <v>0</v>
      </c>
      <c r="Y17" s="89">
        <f t="shared" si="9"/>
        <v>0</v>
      </c>
    </row>
    <row r="18" spans="1:25" x14ac:dyDescent="0.2">
      <c r="A18" s="6" t="s">
        <v>6</v>
      </c>
      <c r="B18" s="5" t="s">
        <v>34</v>
      </c>
      <c r="C18" s="90"/>
      <c r="D18" s="76">
        <f>投入係数表!AF18</f>
        <v>1.2755102040816326E-3</v>
      </c>
      <c r="E18" s="77">
        <f t="shared" si="0"/>
        <v>0.12755102040816327</v>
      </c>
      <c r="F18" s="76">
        <f>分析係数表!C21</f>
        <v>0.22938530734632678</v>
      </c>
      <c r="G18" s="77">
        <f t="shared" si="1"/>
        <v>2.9258330018664132E-2</v>
      </c>
      <c r="H18" s="77">
        <v>3.5069382392899293E-2</v>
      </c>
      <c r="I18" s="77">
        <f t="shared" si="2"/>
        <v>3.5069382392899293E-2</v>
      </c>
      <c r="J18" s="76">
        <f>分析係数表!G21</f>
        <v>0.28442844284428442</v>
      </c>
      <c r="K18" s="78">
        <f t="shared" si="3"/>
        <v>9.9747298255231116E-3</v>
      </c>
      <c r="L18" s="79"/>
      <c r="M18" s="80"/>
      <c r="N18" s="81">
        <f>分析係数表!H21</f>
        <v>8.3680931046912815E-4</v>
      </c>
      <c r="O18" s="82">
        <f t="shared" si="4"/>
        <v>2.8236629908014635E-2</v>
      </c>
      <c r="P18" s="76">
        <f>分析係数表!C21</f>
        <v>0.22938530734632678</v>
      </c>
      <c r="Q18" s="82">
        <f t="shared" si="5"/>
        <v>6.4770680298744197E-3</v>
      </c>
      <c r="R18" s="83">
        <v>1.2993756886807376E-2</v>
      </c>
      <c r="S18" s="84">
        <f t="shared" si="6"/>
        <v>4.8063139279706665E-2</v>
      </c>
      <c r="T18" s="85">
        <f>分析係数表!F21</f>
        <v>0.42664266426642666</v>
      </c>
      <c r="U18" s="86">
        <f t="shared" si="7"/>
        <v>2.0505785795302395E-2</v>
      </c>
      <c r="V18" s="87">
        <f>分析係数表!D21</f>
        <v>9.7209720972097208E-2</v>
      </c>
      <c r="W18" s="88">
        <f t="shared" si="8"/>
        <v>0</v>
      </c>
      <c r="X18" s="76">
        <f>分析係数表!E21</f>
        <v>8.1908190819081905E-2</v>
      </c>
      <c r="Y18" s="89">
        <f t="shared" si="9"/>
        <v>0</v>
      </c>
    </row>
    <row r="19" spans="1:25" x14ac:dyDescent="0.2">
      <c r="A19" s="6" t="s">
        <v>7</v>
      </c>
      <c r="B19" s="5" t="s">
        <v>268</v>
      </c>
      <c r="C19" s="90"/>
      <c r="D19" s="76">
        <f>投入係数表!AF19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1.3032290726775985E-3</v>
      </c>
      <c r="P19" s="76">
        <f>分析係数表!C22</f>
        <v>0</v>
      </c>
      <c r="Q19" s="82">
        <f t="shared" si="5"/>
        <v>0</v>
      </c>
      <c r="R19" s="83">
        <v>0</v>
      </c>
      <c r="S19" s="84">
        <f t="shared" si="6"/>
        <v>0</v>
      </c>
      <c r="T19" s="85">
        <f>分析係数表!F22</f>
        <v>0.45454545454545453</v>
      </c>
      <c r="U19" s="86">
        <f t="shared" si="7"/>
        <v>0</v>
      </c>
      <c r="V19" s="87">
        <f>分析係数表!D22</f>
        <v>0.29545454545454547</v>
      </c>
      <c r="W19" s="88">
        <f t="shared" si="8"/>
        <v>0</v>
      </c>
      <c r="X19" s="76">
        <f>分析係数表!E22</f>
        <v>0.18181818181818182</v>
      </c>
      <c r="Y19" s="89">
        <f t="shared" si="9"/>
        <v>0</v>
      </c>
    </row>
    <row r="20" spans="1:25" x14ac:dyDescent="0.2">
      <c r="A20" s="6" t="s">
        <v>8</v>
      </c>
      <c r="B20" s="5" t="s">
        <v>269</v>
      </c>
      <c r="C20" s="90"/>
      <c r="D20" s="76">
        <f>投入係数表!AF20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8.6881938178506564E-4</v>
      </c>
      <c r="P20" s="76">
        <f>分析係数表!C23</f>
        <v>0</v>
      </c>
      <c r="Q20" s="82">
        <f t="shared" si="5"/>
        <v>0</v>
      </c>
      <c r="R20" s="83">
        <v>0</v>
      </c>
      <c r="S20" s="84">
        <f t="shared" si="6"/>
        <v>0</v>
      </c>
      <c r="T20" s="85">
        <f>分析係数表!F23</f>
        <v>0.44318181818181818</v>
      </c>
      <c r="U20" s="86">
        <f t="shared" si="7"/>
        <v>0</v>
      </c>
      <c r="V20" s="87">
        <f>分析係数表!D23</f>
        <v>0</v>
      </c>
      <c r="W20" s="88">
        <f t="shared" si="8"/>
        <v>0</v>
      </c>
      <c r="X20" s="76">
        <f>分析係数表!E23</f>
        <v>0</v>
      </c>
      <c r="Y20" s="89">
        <f t="shared" si="9"/>
        <v>0</v>
      </c>
    </row>
    <row r="21" spans="1:25" x14ac:dyDescent="0.2">
      <c r="A21" s="6" t="s">
        <v>9</v>
      </c>
      <c r="B21" s="5" t="s">
        <v>270</v>
      </c>
      <c r="C21" s="90"/>
      <c r="D21" s="76">
        <f>投入係数表!AF21</f>
        <v>0</v>
      </c>
      <c r="E21" s="77">
        <f t="shared" si="0"/>
        <v>0</v>
      </c>
      <c r="F21" s="76">
        <f>分析係数表!C24</f>
        <v>1.7094017094017144E-2</v>
      </c>
      <c r="G21" s="77">
        <f t="shared" si="1"/>
        <v>0</v>
      </c>
      <c r="H21" s="77">
        <v>1.1554135653788259E-4</v>
      </c>
      <c r="I21" s="77">
        <f t="shared" si="2"/>
        <v>1.1554135653788259E-4</v>
      </c>
      <c r="J21" s="76">
        <f>分析係数表!G24</f>
        <v>0.27777777777777779</v>
      </c>
      <c r="K21" s="78">
        <f t="shared" si="3"/>
        <v>3.2094821260522941E-5</v>
      </c>
      <c r="L21" s="79"/>
      <c r="M21" s="80"/>
      <c r="N21" s="81">
        <f>分析係数表!H24</f>
        <v>2.9610175601215306E-4</v>
      </c>
      <c r="O21" s="82">
        <f t="shared" si="4"/>
        <v>9.9914228905282551E-3</v>
      </c>
      <c r="P21" s="76">
        <f>分析係数表!C24</f>
        <v>1.7094017094017144E-2</v>
      </c>
      <c r="Q21" s="82">
        <f t="shared" si="5"/>
        <v>1.7079355368424418E-4</v>
      </c>
      <c r="R21" s="83">
        <v>5.4298869292861347E-4</v>
      </c>
      <c r="S21" s="84">
        <f t="shared" si="6"/>
        <v>6.5853004946649606E-4</v>
      </c>
      <c r="T21" s="85">
        <f>分析係数表!F24</f>
        <v>0.5</v>
      </c>
      <c r="U21" s="86">
        <f t="shared" si="7"/>
        <v>3.2926502473324803E-4</v>
      </c>
      <c r="V21" s="87">
        <f>分析係数表!D24</f>
        <v>0.16666666666666666</v>
      </c>
      <c r="W21" s="88">
        <f t="shared" si="8"/>
        <v>0</v>
      </c>
      <c r="X21" s="76">
        <f>分析係数表!E24</f>
        <v>0.1111111111111111</v>
      </c>
      <c r="Y21" s="89">
        <f t="shared" si="9"/>
        <v>0</v>
      </c>
    </row>
    <row r="22" spans="1:25" x14ac:dyDescent="0.2">
      <c r="A22" s="6" t="s">
        <v>10</v>
      </c>
      <c r="B22" s="5" t="s">
        <v>271</v>
      </c>
      <c r="C22" s="90"/>
      <c r="D22" s="76">
        <f>投入係数表!AF22</f>
        <v>0</v>
      </c>
      <c r="E22" s="77">
        <f t="shared" si="0"/>
        <v>0</v>
      </c>
      <c r="F22" s="76">
        <f>分析係数表!C25</f>
        <v>0.19368131868131866</v>
      </c>
      <c r="G22" s="77">
        <f t="shared" si="1"/>
        <v>0</v>
      </c>
      <c r="H22" s="77">
        <v>8.243501273514902E-3</v>
      </c>
      <c r="I22" s="77">
        <f t="shared" si="2"/>
        <v>8.243501273514902E-3</v>
      </c>
      <c r="J22" s="76">
        <f>分析係数表!G25</f>
        <v>0.19689406544647808</v>
      </c>
      <c r="K22" s="78">
        <f t="shared" si="3"/>
        <v>1.6230964792555685E-3</v>
      </c>
      <c r="L22" s="79"/>
      <c r="M22" s="80"/>
      <c r="N22" s="81">
        <f>分析係数表!H25</f>
        <v>4.6346361810597868E-4</v>
      </c>
      <c r="O22" s="82">
        <f t="shared" si="4"/>
        <v>1.5638748872131181E-2</v>
      </c>
      <c r="P22" s="76">
        <f>分析係数表!C25</f>
        <v>0.19368131868131866</v>
      </c>
      <c r="Q22" s="82">
        <f t="shared" si="5"/>
        <v>3.0289335040803518E-3</v>
      </c>
      <c r="R22" s="83">
        <v>8.9746724494532762E-3</v>
      </c>
      <c r="S22" s="84">
        <f t="shared" si="6"/>
        <v>1.7218173722968178E-2</v>
      </c>
      <c r="T22" s="85">
        <f>分析係数表!F25</f>
        <v>0.35108153078202997</v>
      </c>
      <c r="U22" s="86">
        <f t="shared" si="7"/>
        <v>6.0449827879305923E-3</v>
      </c>
      <c r="V22" s="87">
        <f>分析係数表!D25</f>
        <v>0.17692734331669441</v>
      </c>
      <c r="W22" s="88">
        <f t="shared" si="8"/>
        <v>0</v>
      </c>
      <c r="X22" s="76">
        <f>分析係数表!E25</f>
        <v>0.17249029395452026</v>
      </c>
      <c r="Y22" s="89">
        <f t="shared" si="9"/>
        <v>0</v>
      </c>
    </row>
    <row r="23" spans="1:25" x14ac:dyDescent="0.2">
      <c r="A23" s="6" t="s">
        <v>11</v>
      </c>
      <c r="B23" s="5" t="s">
        <v>35</v>
      </c>
      <c r="C23" s="90"/>
      <c r="D23" s="76">
        <f>投入係数表!AF23</f>
        <v>0</v>
      </c>
      <c r="E23" s="77">
        <f t="shared" si="0"/>
        <v>0</v>
      </c>
      <c r="F23" s="76">
        <f>分析係数表!C26</f>
        <v>8.4388185654008518E-3</v>
      </c>
      <c r="G23" s="77">
        <f t="shared" si="1"/>
        <v>0</v>
      </c>
      <c r="H23" s="77">
        <v>1.0002789526752016E-4</v>
      </c>
      <c r="I23" s="77">
        <f t="shared" si="2"/>
        <v>1.0002789526752016E-4</v>
      </c>
      <c r="J23" s="76">
        <f>分析係数表!G26</f>
        <v>0.2073170731707317</v>
      </c>
      <c r="K23" s="78">
        <f t="shared" si="3"/>
        <v>2.0737490482290764E-5</v>
      </c>
      <c r="L23" s="79"/>
      <c r="M23" s="80"/>
      <c r="N23" s="81">
        <f>分析係数表!H26</f>
        <v>9.7456099696173852E-3</v>
      </c>
      <c r="O23" s="82">
        <f t="shared" si="4"/>
        <v>0.32884813600564738</v>
      </c>
      <c r="P23" s="76">
        <f>分析係数表!C26</f>
        <v>8.4388185654008518E-3</v>
      </c>
      <c r="Q23" s="82">
        <f t="shared" si="5"/>
        <v>2.7750897553219214E-3</v>
      </c>
      <c r="R23" s="83">
        <v>2.8352989210002405E-3</v>
      </c>
      <c r="S23" s="84">
        <f t="shared" si="6"/>
        <v>2.9353268162677607E-3</v>
      </c>
      <c r="T23" s="85">
        <f>分析係数表!F26</f>
        <v>0.34146341463414637</v>
      </c>
      <c r="U23" s="86">
        <f t="shared" si="7"/>
        <v>1.0023067177499672E-3</v>
      </c>
      <c r="V23" s="87">
        <f>分析係数表!D26</f>
        <v>3.6585365853658534E-2</v>
      </c>
      <c r="W23" s="88">
        <f t="shared" si="8"/>
        <v>0</v>
      </c>
      <c r="X23" s="76">
        <f>分析係数表!E26</f>
        <v>2.4390243902439025E-2</v>
      </c>
      <c r="Y23" s="89">
        <f t="shared" si="9"/>
        <v>0</v>
      </c>
    </row>
    <row r="24" spans="1:25" x14ac:dyDescent="0.2">
      <c r="A24" s="6" t="s">
        <v>12</v>
      </c>
      <c r="B24" s="5" t="s">
        <v>365</v>
      </c>
      <c r="C24" s="90"/>
      <c r="D24" s="76">
        <f>投入係数表!AF24</f>
        <v>0</v>
      </c>
      <c r="E24" s="77">
        <f t="shared" si="0"/>
        <v>0</v>
      </c>
      <c r="F24" s="76">
        <f>分析係数表!C27</f>
        <v>0.17323420074349438</v>
      </c>
      <c r="G24" s="77">
        <f t="shared" si="1"/>
        <v>0</v>
      </c>
      <c r="H24" s="77">
        <v>5.4845047941028742E-4</v>
      </c>
      <c r="I24" s="77">
        <f t="shared" si="2"/>
        <v>5.4845047941028742E-4</v>
      </c>
      <c r="J24" s="76">
        <f>分析係数表!G27</f>
        <v>0.16805324459234608</v>
      </c>
      <c r="K24" s="78">
        <f t="shared" si="3"/>
        <v>9.2168882563126506E-5</v>
      </c>
      <c r="L24" s="79"/>
      <c r="M24" s="80"/>
      <c r="N24" s="81">
        <f>分析係数表!H27</f>
        <v>9.7971059271847166E-3</v>
      </c>
      <c r="O24" s="82">
        <f t="shared" si="4"/>
        <v>0.33058577476921752</v>
      </c>
      <c r="P24" s="76">
        <f>分析係数表!C27</f>
        <v>0.17323420074349438</v>
      </c>
      <c r="Q24" s="82">
        <f t="shared" si="5"/>
        <v>5.7268762469314248E-2</v>
      </c>
      <c r="R24" s="83">
        <v>5.7835749218643213E-2</v>
      </c>
      <c r="S24" s="84">
        <f t="shared" si="6"/>
        <v>5.8384199698053502E-2</v>
      </c>
      <c r="T24" s="85">
        <f>分析係数表!F27</f>
        <v>0.31780366056572379</v>
      </c>
      <c r="U24" s="86">
        <f t="shared" si="7"/>
        <v>1.8554712383241627E-2</v>
      </c>
      <c r="V24" s="87">
        <f>分析係数表!D27</f>
        <v>2.4958402662229616E-2</v>
      </c>
      <c r="W24" s="88">
        <f t="shared" si="8"/>
        <v>0</v>
      </c>
      <c r="X24" s="76">
        <f>分析係数表!E27</f>
        <v>2.9950083194675542E-2</v>
      </c>
      <c r="Y24" s="89">
        <f t="shared" si="9"/>
        <v>0</v>
      </c>
    </row>
    <row r="25" spans="1:25" x14ac:dyDescent="0.2">
      <c r="A25" s="6" t="s">
        <v>13</v>
      </c>
      <c r="B25" s="5" t="s">
        <v>191</v>
      </c>
      <c r="C25" s="90"/>
      <c r="D25" s="76">
        <f>投入係数表!AF25</f>
        <v>0</v>
      </c>
      <c r="E25" s="77">
        <f t="shared" si="0"/>
        <v>0</v>
      </c>
      <c r="F25" s="76">
        <f>分析係数表!C28</f>
        <v>2.7870216306156381E-2</v>
      </c>
      <c r="G25" s="77">
        <f t="shared" si="1"/>
        <v>0</v>
      </c>
      <c r="H25" s="77">
        <v>1.1548346158778999E-3</v>
      </c>
      <c r="I25" s="77">
        <f t="shared" si="2"/>
        <v>1.1548346158778999E-3</v>
      </c>
      <c r="J25" s="76">
        <f>分析係数表!G28</f>
        <v>0.12625250501002003</v>
      </c>
      <c r="K25" s="78">
        <f t="shared" si="3"/>
        <v>1.4580076312686912E-4</v>
      </c>
      <c r="L25" s="79"/>
      <c r="M25" s="80"/>
      <c r="N25" s="81">
        <f>分析係数表!H28</f>
        <v>1.9722951748287761E-2</v>
      </c>
      <c r="O25" s="82">
        <f t="shared" si="4"/>
        <v>0.66551564644736039</v>
      </c>
      <c r="P25" s="76">
        <f>分析係数表!C28</f>
        <v>2.7870216306156381E-2</v>
      </c>
      <c r="Q25" s="82">
        <f t="shared" si="5"/>
        <v>1.8548065021619427E-2</v>
      </c>
      <c r="R25" s="83">
        <v>1.9134204614658964E-2</v>
      </c>
      <c r="S25" s="84">
        <f t="shared" si="6"/>
        <v>2.0289039230536866E-2</v>
      </c>
      <c r="T25" s="85">
        <f>分析係数表!F28</f>
        <v>0.21442885771543085</v>
      </c>
      <c r="U25" s="86">
        <f t="shared" si="7"/>
        <v>4.3505555063475844E-3</v>
      </c>
      <c r="V25" s="87">
        <f>分析係数表!D28</f>
        <v>6.0120240480961923E-3</v>
      </c>
      <c r="W25" s="88">
        <f t="shared" si="8"/>
        <v>0</v>
      </c>
      <c r="X25" s="76">
        <f>分析係数表!E28</f>
        <v>0</v>
      </c>
      <c r="Y25" s="89">
        <f t="shared" si="9"/>
        <v>0</v>
      </c>
    </row>
    <row r="26" spans="1:25" x14ac:dyDescent="0.2">
      <c r="A26" s="6" t="s">
        <v>14</v>
      </c>
      <c r="B26" s="5" t="s">
        <v>50</v>
      </c>
      <c r="C26" s="90"/>
      <c r="D26" s="76">
        <f>投入係数表!AF26</f>
        <v>2.1258503401360546E-3</v>
      </c>
      <c r="E26" s="77">
        <f t="shared" si="0"/>
        <v>0.21258503401360546</v>
      </c>
      <c r="F26" s="76">
        <f>分析係数表!C29</f>
        <v>7.0910556003223157E-2</v>
      </c>
      <c r="G26" s="77">
        <f t="shared" si="1"/>
        <v>1.507452295986887E-2</v>
      </c>
      <c r="H26" s="77">
        <v>1.6892625410877039E-2</v>
      </c>
      <c r="I26" s="77">
        <f t="shared" si="2"/>
        <v>1.6892625410877039E-2</v>
      </c>
      <c r="J26" s="76">
        <f>分析係数表!G29</f>
        <v>0.26315789473684209</v>
      </c>
      <c r="K26" s="78">
        <f t="shared" si="3"/>
        <v>4.4454277397044835E-3</v>
      </c>
      <c r="L26" s="79"/>
      <c r="M26" s="80"/>
      <c r="N26" s="81">
        <f>分析係数表!H29</f>
        <v>9.1405324682012467E-3</v>
      </c>
      <c r="O26" s="82">
        <f t="shared" si="4"/>
        <v>0.30843088053369833</v>
      </c>
      <c r="P26" s="76">
        <f>分析係数表!C29</f>
        <v>7.0910556003223157E-2</v>
      </c>
      <c r="Q26" s="82">
        <f t="shared" si="5"/>
        <v>2.1871005227208248E-2</v>
      </c>
      <c r="R26" s="83">
        <v>2.7129758797155248E-2</v>
      </c>
      <c r="S26" s="84">
        <f t="shared" si="6"/>
        <v>4.4022384208032284E-2</v>
      </c>
      <c r="T26" s="85">
        <f>分析係数表!F29</f>
        <v>0.38157894736842107</v>
      </c>
      <c r="U26" s="86">
        <f t="shared" si="7"/>
        <v>1.6798015026749161E-2</v>
      </c>
      <c r="V26" s="87">
        <f>分析係数表!D29</f>
        <v>0.16666666666666666</v>
      </c>
      <c r="W26" s="88">
        <f t="shared" si="8"/>
        <v>0</v>
      </c>
      <c r="X26" s="76">
        <f>分析係数表!E29</f>
        <v>7.0175438596491224E-2</v>
      </c>
      <c r="Y26" s="89">
        <f t="shared" si="9"/>
        <v>0</v>
      </c>
    </row>
    <row r="27" spans="1:25" x14ac:dyDescent="0.2">
      <c r="A27" s="6" t="s">
        <v>15</v>
      </c>
      <c r="B27" s="5" t="s">
        <v>36</v>
      </c>
      <c r="C27" s="90"/>
      <c r="D27" s="76">
        <f>投入係数表!AF27</f>
        <v>1.2755102040816326E-3</v>
      </c>
      <c r="E27" s="77">
        <f t="shared" si="0"/>
        <v>0.12755102040816327</v>
      </c>
      <c r="F27" s="76">
        <f>分析係数表!C30</f>
        <v>1</v>
      </c>
      <c r="G27" s="77">
        <f t="shared" si="1"/>
        <v>0.12755102040816327</v>
      </c>
      <c r="H27" s="77">
        <v>0.15394739650935635</v>
      </c>
      <c r="I27" s="77">
        <f t="shared" si="2"/>
        <v>0.15394739650935635</v>
      </c>
      <c r="J27" s="76">
        <f>分析係数表!G30</f>
        <v>0.34535617673579799</v>
      </c>
      <c r="K27" s="78">
        <f t="shared" si="3"/>
        <v>5.3166684276901244E-2</v>
      </c>
      <c r="L27" s="79"/>
      <c r="M27" s="80"/>
      <c r="N27" s="81">
        <f>分析係数表!H30</f>
        <v>0</v>
      </c>
      <c r="O27" s="82">
        <f t="shared" si="4"/>
        <v>0</v>
      </c>
      <c r="P27" s="76">
        <f>分析係数表!C30</f>
        <v>1</v>
      </c>
      <c r="Q27" s="82">
        <f t="shared" si="5"/>
        <v>0</v>
      </c>
      <c r="R27" s="83">
        <v>0.11820841023063393</v>
      </c>
      <c r="S27" s="84">
        <f t="shared" si="6"/>
        <v>0.27215580673999029</v>
      </c>
      <c r="T27" s="85">
        <f>分析係数表!F30</f>
        <v>0.44183949504057712</v>
      </c>
      <c r="U27" s="86">
        <f t="shared" si="7"/>
        <v>0.12024918422235821</v>
      </c>
      <c r="V27" s="87">
        <f>分析係数表!D30</f>
        <v>0.16290952810339646</v>
      </c>
      <c r="W27" s="88">
        <f t="shared" si="8"/>
        <v>0</v>
      </c>
      <c r="X27" s="76">
        <f>分析係数表!E30</f>
        <v>9.6483318304779075E-2</v>
      </c>
      <c r="Y27" s="89">
        <f t="shared" si="9"/>
        <v>0</v>
      </c>
    </row>
    <row r="28" spans="1:25" x14ac:dyDescent="0.2">
      <c r="A28" s="6" t="s">
        <v>16</v>
      </c>
      <c r="B28" s="5" t="s">
        <v>192</v>
      </c>
      <c r="C28" s="90"/>
      <c r="D28" s="76">
        <f>投入係数表!AF28</f>
        <v>4.6768707482993197E-3</v>
      </c>
      <c r="E28" s="77">
        <f t="shared" si="0"/>
        <v>0.46768707482993199</v>
      </c>
      <c r="F28" s="76">
        <f>分析係数表!C31</f>
        <v>0.94798822374877334</v>
      </c>
      <c r="G28" s="77">
        <f t="shared" si="1"/>
        <v>0.44336183933828688</v>
      </c>
      <c r="H28" s="77">
        <v>0.5400554539609117</v>
      </c>
      <c r="I28" s="77">
        <f t="shared" si="2"/>
        <v>0.5400554539609117</v>
      </c>
      <c r="J28" s="76">
        <f>分析係数表!G31</f>
        <v>7.0922795797167662E-2</v>
      </c>
      <c r="K28" s="78">
        <f t="shared" si="3"/>
        <v>3.8302242680416425E-2</v>
      </c>
      <c r="L28" s="79"/>
      <c r="M28" s="80"/>
      <c r="N28" s="81">
        <f>分析係数表!H31</f>
        <v>9.4804057881456308E-2</v>
      </c>
      <c r="O28" s="82">
        <f t="shared" si="4"/>
        <v>3.198992963732612</v>
      </c>
      <c r="P28" s="76">
        <f>分析係数表!C31</f>
        <v>0.94798822374877334</v>
      </c>
      <c r="Q28" s="82">
        <f t="shared" si="5"/>
        <v>3.0326076574737031</v>
      </c>
      <c r="R28" s="83">
        <v>3.47991324050686</v>
      </c>
      <c r="S28" s="84">
        <f t="shared" si="6"/>
        <v>4.0199686944677717</v>
      </c>
      <c r="T28" s="85">
        <f>分析係数表!F31</f>
        <v>0.34490634993147556</v>
      </c>
      <c r="U28" s="86">
        <f t="shared" si="7"/>
        <v>1.3865127292476782</v>
      </c>
      <c r="V28" s="87">
        <f>分析係数表!D31</f>
        <v>1.4846962083142987E-3</v>
      </c>
      <c r="W28" s="88">
        <f t="shared" si="8"/>
        <v>0</v>
      </c>
      <c r="X28" s="76">
        <f>分析係数表!E31</f>
        <v>1.2562814070351759E-3</v>
      </c>
      <c r="Y28" s="89">
        <f t="shared" si="9"/>
        <v>0</v>
      </c>
    </row>
    <row r="29" spans="1:25" x14ac:dyDescent="0.2">
      <c r="A29" s="6" t="s">
        <v>17</v>
      </c>
      <c r="B29" s="5" t="s">
        <v>272</v>
      </c>
      <c r="C29" s="90"/>
      <c r="D29" s="76">
        <f>投入係数表!AF29</f>
        <v>1.2755102040816326E-3</v>
      </c>
      <c r="E29" s="77">
        <f t="shared" si="0"/>
        <v>0.12755102040816327</v>
      </c>
      <c r="F29" s="76">
        <f>分析係数表!C32</f>
        <v>0.48216833095577749</v>
      </c>
      <c r="G29" s="77">
        <f t="shared" si="1"/>
        <v>6.1501062621910393E-2</v>
      </c>
      <c r="H29" s="77">
        <v>6.7566636263158161E-2</v>
      </c>
      <c r="I29" s="77">
        <f t="shared" si="2"/>
        <v>6.7566636263158161E-2</v>
      </c>
      <c r="J29" s="76">
        <f>分析係数表!G32</f>
        <v>0.14117647058823529</v>
      </c>
      <c r="K29" s="78">
        <f t="shared" si="3"/>
        <v>9.5388192371517397E-3</v>
      </c>
      <c r="L29" s="79"/>
      <c r="M29" s="80"/>
      <c r="N29" s="81">
        <f>分析係数表!H32</f>
        <v>5.9349091096348935E-3</v>
      </c>
      <c r="O29" s="82">
        <f t="shared" si="4"/>
        <v>0.20026286750145764</v>
      </c>
      <c r="P29" s="76">
        <f>分析係数表!C32</f>
        <v>0.48216833095577749</v>
      </c>
      <c r="Q29" s="82">
        <f t="shared" si="5"/>
        <v>9.6560412575595847E-2</v>
      </c>
      <c r="R29" s="83">
        <v>0.11584255655341452</v>
      </c>
      <c r="S29" s="84">
        <f t="shared" si="6"/>
        <v>0.1834091928165727</v>
      </c>
      <c r="T29" s="85">
        <f>分析係数表!F32</f>
        <v>0.4823529411764706</v>
      </c>
      <c r="U29" s="86">
        <f t="shared" si="7"/>
        <v>8.8467963593876237E-2</v>
      </c>
      <c r="V29" s="87">
        <f>分析係数表!D32</f>
        <v>1.4705882352941176E-2</v>
      </c>
      <c r="W29" s="88">
        <f t="shared" si="8"/>
        <v>0</v>
      </c>
      <c r="X29" s="76">
        <f>分析係数表!E32</f>
        <v>2.3529411764705882E-2</v>
      </c>
      <c r="Y29" s="89">
        <f t="shared" si="9"/>
        <v>0</v>
      </c>
    </row>
    <row r="30" spans="1:25" x14ac:dyDescent="0.2">
      <c r="A30" s="6" t="s">
        <v>18</v>
      </c>
      <c r="B30" s="5" t="s">
        <v>273</v>
      </c>
      <c r="C30" s="90"/>
      <c r="D30" s="76">
        <f>投入係数表!AF30</f>
        <v>2.1258503401360546E-3</v>
      </c>
      <c r="E30" s="77">
        <f t="shared" si="0"/>
        <v>0.21258503401360546</v>
      </c>
      <c r="F30" s="76">
        <f>分析係数表!C33</f>
        <v>1</v>
      </c>
      <c r="G30" s="77">
        <f t="shared" si="1"/>
        <v>0.21258503401360546</v>
      </c>
      <c r="H30" s="77">
        <v>0.22527832392649239</v>
      </c>
      <c r="I30" s="77">
        <f t="shared" si="2"/>
        <v>0.22527832392649239</v>
      </c>
      <c r="J30" s="76">
        <f>分析係数表!G33</f>
        <v>0.50451467268623029</v>
      </c>
      <c r="K30" s="78">
        <f t="shared" si="3"/>
        <v>0.11365621985907687</v>
      </c>
      <c r="L30" s="79"/>
      <c r="M30" s="80"/>
      <c r="N30" s="81">
        <f>分析係数表!H33</f>
        <v>8.6255728925279361E-4</v>
      </c>
      <c r="O30" s="82">
        <f t="shared" si="4"/>
        <v>2.91054492897997E-2</v>
      </c>
      <c r="P30" s="76">
        <f>分析係数表!C33</f>
        <v>1</v>
      </c>
      <c r="Q30" s="82">
        <f t="shared" si="5"/>
        <v>2.91054492897997E-2</v>
      </c>
      <c r="R30" s="83">
        <v>0.10667816622269707</v>
      </c>
      <c r="S30" s="84">
        <f t="shared" si="6"/>
        <v>0.33195649014918949</v>
      </c>
      <c r="T30" s="85">
        <f>分析係数表!F33</f>
        <v>0.64446952595936791</v>
      </c>
      <c r="U30" s="86">
        <f t="shared" si="7"/>
        <v>0.21393584184558373</v>
      </c>
      <c r="V30" s="87">
        <f>分析係数表!D33</f>
        <v>5.4176072234762979E-2</v>
      </c>
      <c r="W30" s="88">
        <f t="shared" si="8"/>
        <v>0</v>
      </c>
      <c r="X30" s="76">
        <f>分析係数表!E33</f>
        <v>4.5146726862302484E-2</v>
      </c>
      <c r="Y30" s="89">
        <f t="shared" si="9"/>
        <v>0</v>
      </c>
    </row>
    <row r="31" spans="1:25" x14ac:dyDescent="0.2">
      <c r="A31" s="6" t="s">
        <v>19</v>
      </c>
      <c r="B31" s="5" t="s">
        <v>274</v>
      </c>
      <c r="C31" s="90"/>
      <c r="D31" s="76">
        <f>投入係数表!AF31</f>
        <v>1.2755102040816327E-2</v>
      </c>
      <c r="E31" s="77">
        <f t="shared" si="0"/>
        <v>1.2755102040816326</v>
      </c>
      <c r="F31" s="76">
        <f>分析係数表!C34</f>
        <v>0.2053323853537149</v>
      </c>
      <c r="G31" s="77">
        <f t="shared" si="1"/>
        <v>0.26190355274708532</v>
      </c>
      <c r="H31" s="77">
        <v>0.28631809196006791</v>
      </c>
      <c r="I31" s="77">
        <f t="shared" si="2"/>
        <v>0.28631809196006791</v>
      </c>
      <c r="J31" s="76">
        <f>分析係数表!G34</f>
        <v>0.42520016856300041</v>
      </c>
      <c r="K31" s="78">
        <f t="shared" si="3"/>
        <v>0.12174250096405753</v>
      </c>
      <c r="L31" s="79"/>
      <c r="M31" s="80"/>
      <c r="N31" s="81">
        <f>分析係数表!H34</f>
        <v>0.14534734023379164</v>
      </c>
      <c r="O31" s="82">
        <f t="shared" si="4"/>
        <v>4.9044854101766955</v>
      </c>
      <c r="P31" s="76">
        <f>分析係数表!C34</f>
        <v>0.2053323853537149</v>
      </c>
      <c r="Q31" s="82">
        <f t="shared" si="5"/>
        <v>1.0070496882040738</v>
      </c>
      <c r="R31" s="83">
        <v>1.0700502510600369</v>
      </c>
      <c r="S31" s="84">
        <f t="shared" si="6"/>
        <v>1.3563683430201048</v>
      </c>
      <c r="T31" s="85">
        <f>分析係数表!F34</f>
        <v>0.70143278550358201</v>
      </c>
      <c r="U31" s="86">
        <f t="shared" si="7"/>
        <v>0.95140122501347013</v>
      </c>
      <c r="V31" s="87">
        <f>分析係数表!D34</f>
        <v>0.41908975979772439</v>
      </c>
      <c r="W31" s="88">
        <f t="shared" si="8"/>
        <v>1</v>
      </c>
      <c r="X31" s="76">
        <f>分析係数表!E34</f>
        <v>0.33775811209439527</v>
      </c>
      <c r="Y31" s="89">
        <f t="shared" si="9"/>
        <v>0</v>
      </c>
    </row>
    <row r="32" spans="1:25" x14ac:dyDescent="0.2">
      <c r="A32" s="6" t="s">
        <v>20</v>
      </c>
      <c r="B32" s="5" t="s">
        <v>37</v>
      </c>
      <c r="C32" s="90"/>
      <c r="D32" s="76">
        <f>投入係数表!AF32</f>
        <v>1.1479591836734694E-2</v>
      </c>
      <c r="E32" s="77">
        <f t="shared" si="0"/>
        <v>1.1479591836734695</v>
      </c>
      <c r="F32" s="76">
        <f>分析係数表!C35</f>
        <v>4.5295002507103499E-2</v>
      </c>
      <c r="G32" s="77">
        <f t="shared" si="1"/>
        <v>5.1996814102542289E-2</v>
      </c>
      <c r="H32" s="77">
        <v>5.8485468925601317E-2</v>
      </c>
      <c r="I32" s="77">
        <f t="shared" si="2"/>
        <v>5.8485468925601317E-2</v>
      </c>
      <c r="J32" s="76">
        <f>分析係数表!G35</f>
        <v>0.3217993079584775</v>
      </c>
      <c r="K32" s="78">
        <f t="shared" si="3"/>
        <v>1.8820583425885544E-2</v>
      </c>
      <c r="L32" s="79"/>
      <c r="M32" s="80"/>
      <c r="N32" s="81">
        <f>分析係数表!H35</f>
        <v>5.6027601833256092E-2</v>
      </c>
      <c r="O32" s="82">
        <f t="shared" si="4"/>
        <v>1.890550974764303</v>
      </c>
      <c r="P32" s="76">
        <f>分析係数表!C35</f>
        <v>4.5295002507103499E-2</v>
      </c>
      <c r="Q32" s="82">
        <f t="shared" si="5"/>
        <v>8.5632511141756074E-2</v>
      </c>
      <c r="R32" s="83">
        <v>0.10970395396364914</v>
      </c>
      <c r="S32" s="84">
        <f t="shared" si="6"/>
        <v>0.16818942288925046</v>
      </c>
      <c r="T32" s="85">
        <f>分析係数表!F35</f>
        <v>0.66089965397923878</v>
      </c>
      <c r="U32" s="86">
        <f t="shared" si="7"/>
        <v>0.11115633139047348</v>
      </c>
      <c r="V32" s="87">
        <f>分析係数表!D35</f>
        <v>0.27335640138408307</v>
      </c>
      <c r="W32" s="88">
        <f t="shared" si="8"/>
        <v>0</v>
      </c>
      <c r="X32" s="76">
        <f>分析係数表!E35</f>
        <v>0.23875432525951557</v>
      </c>
      <c r="Y32" s="89">
        <f t="shared" si="9"/>
        <v>0</v>
      </c>
    </row>
    <row r="33" spans="1:25" x14ac:dyDescent="0.2">
      <c r="A33" s="6" t="s">
        <v>21</v>
      </c>
      <c r="B33" s="5" t="s">
        <v>38</v>
      </c>
      <c r="C33" s="90"/>
      <c r="D33" s="76">
        <f>投入係数表!AF33</f>
        <v>1.4030612244897959E-2</v>
      </c>
      <c r="E33" s="77">
        <f t="shared" si="0"/>
        <v>1.403061224489796</v>
      </c>
      <c r="F33" s="76">
        <f>分析係数表!C36</f>
        <v>0.81690507152145642</v>
      </c>
      <c r="G33" s="77">
        <f t="shared" si="1"/>
        <v>1.1461678299408189</v>
      </c>
      <c r="H33" s="77">
        <v>1.1891025056980118</v>
      </c>
      <c r="I33" s="77">
        <f t="shared" si="2"/>
        <v>1.1891025056980118</v>
      </c>
      <c r="J33" s="76">
        <f>分析係数表!G36</f>
        <v>2.4669743752984245E-3</v>
      </c>
      <c r="K33" s="78">
        <f t="shared" si="3"/>
        <v>2.9334854111601441E-3</v>
      </c>
      <c r="L33" s="79"/>
      <c r="M33" s="80"/>
      <c r="N33" s="81">
        <f>分析係数表!H36</f>
        <v>0.1886168185797415</v>
      </c>
      <c r="O33" s="82">
        <f t="shared" si="4"/>
        <v>6.3645363812664986</v>
      </c>
      <c r="P33" s="76">
        <f>分析係数表!C36</f>
        <v>0.81690507152145642</v>
      </c>
      <c r="Q33" s="82">
        <f t="shared" si="5"/>
        <v>5.1992220477394202</v>
      </c>
      <c r="R33" s="83">
        <v>5.3116096766079792</v>
      </c>
      <c r="S33" s="84">
        <f t="shared" si="6"/>
        <v>6.5007121823059908</v>
      </c>
      <c r="T33" s="85">
        <f>分析係数表!F36</f>
        <v>0.90092312589527301</v>
      </c>
      <c r="U33" s="86">
        <f t="shared" si="7"/>
        <v>5.8566419398285952</v>
      </c>
      <c r="V33" s="87">
        <f>分析係数表!D36</f>
        <v>6.6051249403151361E-3</v>
      </c>
      <c r="W33" s="88">
        <f t="shared" si="8"/>
        <v>0</v>
      </c>
      <c r="X33" s="76">
        <f>分析係数表!E36</f>
        <v>5.0931083877128764E-3</v>
      </c>
      <c r="Y33" s="89">
        <f t="shared" si="9"/>
        <v>0</v>
      </c>
    </row>
    <row r="34" spans="1:25" x14ac:dyDescent="0.2">
      <c r="A34" s="6" t="s">
        <v>22</v>
      </c>
      <c r="B34" s="5" t="s">
        <v>377</v>
      </c>
      <c r="C34" s="75">
        <f>最終需要_まとめ!C35</f>
        <v>100</v>
      </c>
      <c r="D34" s="76">
        <f>投入係数表!AF34</f>
        <v>5.3146258503401357E-2</v>
      </c>
      <c r="E34" s="77">
        <f t="shared" si="0"/>
        <v>5.3146258503401356</v>
      </c>
      <c r="F34" s="76">
        <f>分析係数表!C37</f>
        <v>0.29905561385099688</v>
      </c>
      <c r="G34" s="77">
        <f t="shared" si="1"/>
        <v>1.5893686960618456</v>
      </c>
      <c r="H34" s="77">
        <v>1.6391388358664087</v>
      </c>
      <c r="I34" s="77">
        <f t="shared" si="2"/>
        <v>101.6391388358664</v>
      </c>
      <c r="J34" s="76">
        <f>分析係数表!G37</f>
        <v>0.52083333333333337</v>
      </c>
      <c r="K34" s="78">
        <f t="shared" si="3"/>
        <v>52.937051477013753</v>
      </c>
      <c r="L34" s="79"/>
      <c r="M34" s="80"/>
      <c r="N34" s="81">
        <f>分析係数表!H37</f>
        <v>4.2677274833925534E-2</v>
      </c>
      <c r="O34" s="82">
        <f t="shared" si="4"/>
        <v>1.4400681253087462</v>
      </c>
      <c r="P34" s="76">
        <f>分析係数表!C37</f>
        <v>0.29905561385099688</v>
      </c>
      <c r="Q34" s="82">
        <f t="shared" si="5"/>
        <v>0.4306604572014614</v>
      </c>
      <c r="R34" s="83">
        <v>0.50565075228204248</v>
      </c>
      <c r="S34" s="84">
        <f t="shared" si="6"/>
        <v>102.14478958814844</v>
      </c>
      <c r="T34" s="85">
        <f>分析係数表!F37</f>
        <v>0.73171768707482998</v>
      </c>
      <c r="U34" s="86">
        <f t="shared" si="7"/>
        <v>74.741149184185147</v>
      </c>
      <c r="V34" s="87">
        <f>分析係数表!D37</f>
        <v>0.14753401360544219</v>
      </c>
      <c r="W34" s="88">
        <f t="shared" si="8"/>
        <v>15</v>
      </c>
      <c r="X34" s="76">
        <f>分析係数表!E37</f>
        <v>0.141156462585034</v>
      </c>
      <c r="Y34" s="89">
        <f t="shared" si="9"/>
        <v>14</v>
      </c>
    </row>
    <row r="35" spans="1:25" x14ac:dyDescent="0.2">
      <c r="A35" s="6" t="s">
        <v>23</v>
      </c>
      <c r="B35" s="5" t="s">
        <v>193</v>
      </c>
      <c r="C35" s="90"/>
      <c r="D35" s="76">
        <f>投入係数表!AF35</f>
        <v>9.7789115646258508E-3</v>
      </c>
      <c r="E35" s="77">
        <f t="shared" si="0"/>
        <v>0.97789115646258506</v>
      </c>
      <c r="F35" s="76">
        <f>分析係数表!C38</f>
        <v>4.4463264874020636E-3</v>
      </c>
      <c r="G35" s="77">
        <f t="shared" si="1"/>
        <v>4.348023350775828E-3</v>
      </c>
      <c r="H35" s="77">
        <v>4.6966511760769105E-3</v>
      </c>
      <c r="I35" s="77">
        <f t="shared" si="2"/>
        <v>4.6966511760769105E-3</v>
      </c>
      <c r="J35" s="76">
        <f>分析係数表!G38</f>
        <v>0.34146341463414637</v>
      </c>
      <c r="K35" s="78">
        <f t="shared" si="3"/>
        <v>1.6037345479287012E-3</v>
      </c>
      <c r="L35" s="79"/>
      <c r="M35" s="80"/>
      <c r="N35" s="81">
        <f>分析係数表!H38</f>
        <v>3.8918069931510375E-2</v>
      </c>
      <c r="O35" s="82">
        <f t="shared" si="4"/>
        <v>1.3132204955681268</v>
      </c>
      <c r="P35" s="76">
        <f>分析係数表!C38</f>
        <v>4.4463264874020636E-3</v>
      </c>
      <c r="Q35" s="82">
        <f t="shared" si="5"/>
        <v>5.8390070732438262E-3</v>
      </c>
      <c r="R35" s="83">
        <v>6.5404068901322105E-3</v>
      </c>
      <c r="S35" s="84">
        <f t="shared" si="6"/>
        <v>1.1237058066209121E-2</v>
      </c>
      <c r="T35" s="85">
        <f>分析係数表!F38</f>
        <v>0.56097560975609762</v>
      </c>
      <c r="U35" s="86">
        <f t="shared" si="7"/>
        <v>6.3037155005563365E-3</v>
      </c>
      <c r="V35" s="87">
        <f>分析係数表!D38</f>
        <v>0.87804878048780488</v>
      </c>
      <c r="W35" s="88">
        <f t="shared" si="8"/>
        <v>0</v>
      </c>
      <c r="X35" s="76">
        <f>分析係数表!E38</f>
        <v>0.68292682926829273</v>
      </c>
      <c r="Y35" s="89">
        <f t="shared" si="9"/>
        <v>0</v>
      </c>
    </row>
    <row r="36" spans="1:25" x14ac:dyDescent="0.2">
      <c r="A36" s="6" t="s">
        <v>24</v>
      </c>
      <c r="B36" s="5" t="s">
        <v>39</v>
      </c>
      <c r="C36" s="90"/>
      <c r="D36" s="76">
        <f>投入係数表!AF36</f>
        <v>0</v>
      </c>
      <c r="E36" s="77">
        <f t="shared" si="0"/>
        <v>0</v>
      </c>
      <c r="F36" s="76">
        <f>分析係数表!C39</f>
        <v>1</v>
      </c>
      <c r="G36" s="77">
        <f t="shared" si="1"/>
        <v>0</v>
      </c>
      <c r="H36" s="77">
        <v>1.5101273055099418E-2</v>
      </c>
      <c r="I36" s="77">
        <f t="shared" si="2"/>
        <v>1.5101273055099418E-2</v>
      </c>
      <c r="J36" s="76">
        <f>分析係数表!G39</f>
        <v>0.35427190863167141</v>
      </c>
      <c r="K36" s="78">
        <f t="shared" si="3"/>
        <v>5.3499568279981027E-3</v>
      </c>
      <c r="L36" s="79"/>
      <c r="M36" s="80"/>
      <c r="N36" s="81">
        <f>分析係数表!H39</f>
        <v>3.437355167619342E-3</v>
      </c>
      <c r="O36" s="82">
        <f t="shared" si="4"/>
        <v>0.11598738746830627</v>
      </c>
      <c r="P36" s="76">
        <f>分析係数表!C39</f>
        <v>1</v>
      </c>
      <c r="Q36" s="82">
        <f t="shared" si="5"/>
        <v>0.11598738746830627</v>
      </c>
      <c r="R36" s="83">
        <v>0.12383885023952812</v>
      </c>
      <c r="S36" s="84">
        <f t="shared" si="6"/>
        <v>0.13894012329462754</v>
      </c>
      <c r="T36" s="85">
        <f>分析係数表!F39</f>
        <v>0.7050296507797057</v>
      </c>
      <c r="U36" s="86">
        <f t="shared" si="7"/>
        <v>9.7956906605700514E-2</v>
      </c>
      <c r="V36" s="87">
        <f>分析係数表!D39</f>
        <v>5.7324840764331211E-2</v>
      </c>
      <c r="W36" s="88">
        <f t="shared" si="8"/>
        <v>0</v>
      </c>
      <c r="X36" s="76">
        <f>分析係数表!E39</f>
        <v>7.26993191302438E-2</v>
      </c>
      <c r="Y36" s="89">
        <f t="shared" si="9"/>
        <v>0</v>
      </c>
    </row>
    <row r="37" spans="1:25" x14ac:dyDescent="0.2">
      <c r="A37" s="6" t="s">
        <v>25</v>
      </c>
      <c r="B37" s="5" t="s">
        <v>40</v>
      </c>
      <c r="C37" s="90"/>
      <c r="D37" s="76">
        <f>投入係数表!AF37</f>
        <v>0</v>
      </c>
      <c r="E37" s="77">
        <f t="shared" si="0"/>
        <v>0</v>
      </c>
      <c r="F37" s="76">
        <f>分析係数表!C40</f>
        <v>0.83920615633859863</v>
      </c>
      <c r="G37" s="77">
        <f t="shared" si="1"/>
        <v>0</v>
      </c>
      <c r="H37" s="77">
        <v>1.0105002623400095E-4</v>
      </c>
      <c r="I37" s="77">
        <f t="shared" si="2"/>
        <v>1.0105002623400095E-4</v>
      </c>
      <c r="J37" s="76">
        <f>分析係数表!G40</f>
        <v>0.51760656605771782</v>
      </c>
      <c r="K37" s="78">
        <f t="shared" si="3"/>
        <v>5.2304157079023534E-5</v>
      </c>
      <c r="L37" s="79"/>
      <c r="M37" s="80"/>
      <c r="N37" s="81">
        <f>分析係数表!H40</f>
        <v>3.2622689118904168E-2</v>
      </c>
      <c r="O37" s="82">
        <f t="shared" si="4"/>
        <v>1.1007941567216784</v>
      </c>
      <c r="P37" s="76">
        <f>分析係数表!C40</f>
        <v>0.83920615633859863</v>
      </c>
      <c r="Q37" s="82">
        <f t="shared" si="5"/>
        <v>0.9237932331823886</v>
      </c>
      <c r="R37" s="83">
        <v>0.92428557998330285</v>
      </c>
      <c r="S37" s="84">
        <f t="shared" si="6"/>
        <v>0.9243866300095368</v>
      </c>
      <c r="T37" s="85">
        <f>分析係数表!F40</f>
        <v>0.71604447974583008</v>
      </c>
      <c r="U37" s="86">
        <f t="shared" si="7"/>
        <v>0.66190194356917986</v>
      </c>
      <c r="V37" s="87">
        <f>分析係数表!D40</f>
        <v>0.10193275086047128</v>
      </c>
      <c r="W37" s="88">
        <f t="shared" si="8"/>
        <v>0</v>
      </c>
      <c r="X37" s="76">
        <f>分析係数表!E40</f>
        <v>6.4469155414350013E-2</v>
      </c>
      <c r="Y37" s="89">
        <f t="shared" si="9"/>
        <v>0</v>
      </c>
    </row>
    <row r="38" spans="1:25" x14ac:dyDescent="0.2">
      <c r="A38" s="6" t="s">
        <v>26</v>
      </c>
      <c r="B38" s="5" t="s">
        <v>276</v>
      </c>
      <c r="C38" s="90"/>
      <c r="D38" s="76">
        <f>投入係数表!AF38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1.5703910325765063</v>
      </c>
      <c r="P38" s="76">
        <f>分析係数表!C41</f>
        <v>0.78804261408809029</v>
      </c>
      <c r="Q38" s="82">
        <f t="shared" si="5"/>
        <v>1.2375350544520853</v>
      </c>
      <c r="R38" s="83">
        <v>1.2582031555588209</v>
      </c>
      <c r="S38" s="84">
        <f t="shared" si="6"/>
        <v>1.2582031555588209</v>
      </c>
      <c r="T38" s="85">
        <f>分析係数表!F41</f>
        <v>0.55067630164906434</v>
      </c>
      <c r="U38" s="86">
        <f t="shared" si="7"/>
        <v>0.69286266042631384</v>
      </c>
      <c r="V38" s="87">
        <f>分析係数表!D41</f>
        <v>0.13461182138224939</v>
      </c>
      <c r="W38" s="88">
        <f t="shared" si="8"/>
        <v>0</v>
      </c>
      <c r="X38" s="76">
        <f>分析係数表!E41</f>
        <v>0.12840466926070038</v>
      </c>
      <c r="Y38" s="89">
        <f t="shared" si="9"/>
        <v>0</v>
      </c>
    </row>
    <row r="39" spans="1:25" x14ac:dyDescent="0.2">
      <c r="A39" s="6" t="s">
        <v>51</v>
      </c>
      <c r="B39" s="5" t="s">
        <v>367</v>
      </c>
      <c r="C39" s="90"/>
      <c r="D39" s="76">
        <f>投入係数表!AF39</f>
        <v>1.7006802721088435E-3</v>
      </c>
      <c r="E39" s="77">
        <f>$C$34*D39</f>
        <v>0.17006802721088435</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0.37011705664043792</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投入係数表!AF40</f>
        <v>5.6547619047619048E-2</v>
      </c>
      <c r="E40" s="77">
        <f>$C$34*D40</f>
        <v>5.6547619047619051</v>
      </c>
      <c r="F40" s="76">
        <f>分析係数表!C43</f>
        <v>0.20173745173745172</v>
      </c>
      <c r="G40" s="77">
        <f>E40*F40</f>
        <v>1.1407772568486854</v>
      </c>
      <c r="H40" s="77">
        <v>1.2177198222842003</v>
      </c>
      <c r="I40" s="77">
        <f>C40+H40</f>
        <v>1.2177198222842003</v>
      </c>
      <c r="J40" s="76">
        <f>分析係数表!G43</f>
        <v>0.40060929169840059</v>
      </c>
      <c r="K40" s="78">
        <f>I40*J40</f>
        <v>0.48782987549237572</v>
      </c>
      <c r="L40" s="79"/>
      <c r="M40" s="80"/>
      <c r="N40" s="81">
        <f>分析係数表!H43</f>
        <v>3.0614346773778257E-2</v>
      </c>
      <c r="O40" s="82">
        <f t="shared" si="4"/>
        <v>1.033026244942443</v>
      </c>
      <c r="P40" s="76">
        <f>分析係数表!C43</f>
        <v>0.20173745173745172</v>
      </c>
      <c r="Q40" s="82">
        <f>O40*P40</f>
        <v>0.20840008223259707</v>
      </c>
      <c r="R40" s="83">
        <v>0.33725032154192941</v>
      </c>
      <c r="S40" s="84">
        <f>I40+R40</f>
        <v>1.5549701438261296</v>
      </c>
      <c r="T40" s="85">
        <f>分析係数表!F43</f>
        <v>0.64280274181264285</v>
      </c>
      <c r="U40" s="86">
        <f>S40*T40</f>
        <v>0.99953907188823576</v>
      </c>
      <c r="V40" s="87">
        <f>分析係数表!D43</f>
        <v>0.46991622239146991</v>
      </c>
      <c r="W40" s="88">
        <f>ROUND(S40*V40,0)</f>
        <v>1</v>
      </c>
      <c r="X40" s="76">
        <f>分析係数表!E43</f>
        <v>0.30083777608530082</v>
      </c>
      <c r="Y40" s="89">
        <f>ROUND(S40*X40,0)</f>
        <v>0</v>
      </c>
    </row>
    <row r="41" spans="1:25" x14ac:dyDescent="0.2">
      <c r="A41" s="6" t="s">
        <v>340</v>
      </c>
      <c r="B41" s="5" t="s">
        <v>42</v>
      </c>
      <c r="C41" s="90"/>
      <c r="D41" s="76">
        <f>投入係数表!AF41</f>
        <v>4.2517006802721087E-4</v>
      </c>
      <c r="E41" s="77">
        <f>$C$34*D41</f>
        <v>4.2517006802721087E-2</v>
      </c>
      <c r="F41" s="76">
        <f>分析係数表!C44</f>
        <v>0.27638971906754328</v>
      </c>
      <c r="G41" s="77">
        <f>E41*F41</f>
        <v>1.1751263565796907E-2</v>
      </c>
      <c r="H41" s="77">
        <v>1.2471907220519196E-2</v>
      </c>
      <c r="I41" s="77">
        <f>C41+H41</f>
        <v>1.2471907220519196E-2</v>
      </c>
      <c r="J41" s="76">
        <f>分析係数表!G44</f>
        <v>0.27192982456140352</v>
      </c>
      <c r="K41" s="78">
        <f>I41*J41</f>
        <v>3.3914835424218867E-3</v>
      </c>
      <c r="L41" s="79"/>
      <c r="M41" s="80"/>
      <c r="N41" s="81">
        <f>分析係数表!H44</f>
        <v>9.8074051186981828E-2</v>
      </c>
      <c r="O41" s="82">
        <f t="shared" si="4"/>
        <v>3.3093330252193152</v>
      </c>
      <c r="P41" s="76">
        <f>分析係数表!C44</f>
        <v>0.27638971906754328</v>
      </c>
      <c r="Q41" s="82">
        <f>O41*P41</f>
        <v>0.91466562514130967</v>
      </c>
      <c r="R41" s="83">
        <v>0.92470337640664468</v>
      </c>
      <c r="S41" s="84">
        <f>I41+R41</f>
        <v>0.93717528362716385</v>
      </c>
      <c r="T41" s="85">
        <f>分析係数表!F44</f>
        <v>0.48268106162843005</v>
      </c>
      <c r="U41" s="86">
        <f>S41*T41</f>
        <v>0.45235676083308446</v>
      </c>
      <c r="V41" s="87">
        <f>分析係数表!D44</f>
        <v>0.23571749887539362</v>
      </c>
      <c r="W41" s="88">
        <f>ROUND(S41*V41,0)</f>
        <v>0</v>
      </c>
      <c r="X41" s="76">
        <f>分析係数表!E44</f>
        <v>0.16711650922177237</v>
      </c>
      <c r="Y41" s="89">
        <f>ROUND(S41*X41,0)</f>
        <v>0</v>
      </c>
    </row>
    <row r="42" spans="1:25" x14ac:dyDescent="0.2">
      <c r="A42" s="6" t="s">
        <v>341</v>
      </c>
      <c r="B42" s="5" t="s">
        <v>278</v>
      </c>
      <c r="C42" s="90"/>
      <c r="D42" s="76">
        <f>投入係数表!AF42</f>
        <v>8.5034013605442174E-4</v>
      </c>
      <c r="E42" s="77">
        <f>$C$34*D42</f>
        <v>8.5034013605442174E-2</v>
      </c>
      <c r="F42" s="76">
        <f>分析係数表!C45</f>
        <v>1</v>
      </c>
      <c r="G42" s="77">
        <f>E42*F42</f>
        <v>8.5034013605442174E-2</v>
      </c>
      <c r="H42" s="77">
        <v>8.8098203170692613E-2</v>
      </c>
      <c r="I42" s="77">
        <f>C42+H42</f>
        <v>8.8098203170692613E-2</v>
      </c>
      <c r="J42" s="76">
        <f>分析係数表!G45</f>
        <v>0</v>
      </c>
      <c r="K42" s="78">
        <f>I42*J42</f>
        <v>0</v>
      </c>
      <c r="L42" s="79"/>
      <c r="M42" s="80"/>
      <c r="N42" s="81">
        <f>分析係数表!H45</f>
        <v>0</v>
      </c>
      <c r="O42" s="82">
        <f t="shared" si="4"/>
        <v>0</v>
      </c>
      <c r="P42" s="76">
        <f>分析係数表!C45</f>
        <v>1</v>
      </c>
      <c r="Q42" s="82">
        <f>O42*P42</f>
        <v>0</v>
      </c>
      <c r="R42" s="83">
        <v>6.0297125066936172E-3</v>
      </c>
      <c r="S42" s="84">
        <f>I42+R42</f>
        <v>9.4127915677386237E-2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投入係数表!AF43</f>
        <v>1.4030612244897959E-2</v>
      </c>
      <c r="E43" s="77">
        <f>$C$34*D43</f>
        <v>1.403061224489796</v>
      </c>
      <c r="F43" s="76">
        <f>分析係数表!C46</f>
        <v>5.367793240556662E-2</v>
      </c>
      <c r="G43" s="77">
        <f>E43*F43</f>
        <v>7.5313425569034795E-2</v>
      </c>
      <c r="H43" s="77">
        <v>7.7663689997654148E-2</v>
      </c>
      <c r="I43" s="77">
        <f>C43+H43</f>
        <v>7.7663689997654148E-2</v>
      </c>
      <c r="J43" s="76">
        <f>分析係数表!G46</f>
        <v>9.2592592592592587E-3</v>
      </c>
      <c r="K43" s="78">
        <f>I43*J43</f>
        <v>7.191082407190199E-4</v>
      </c>
      <c r="L43" s="79"/>
      <c r="M43" s="80"/>
      <c r="N43" s="81">
        <f>分析係数表!H46</f>
        <v>2.0456769143622225E-2</v>
      </c>
      <c r="O43" s="82">
        <f t="shared" si="4"/>
        <v>0.69027699882823468</v>
      </c>
      <c r="P43" s="76">
        <f>分析係数表!C46</f>
        <v>5.367793240556662E-2</v>
      </c>
      <c r="Q43" s="82">
        <f>O43*P43</f>
        <v>3.7052642084219371E-2</v>
      </c>
      <c r="R43" s="83">
        <v>4.0378951394855145E-2</v>
      </c>
      <c r="S43" s="84">
        <f>I43+R43</f>
        <v>0.11804264139250929</v>
      </c>
      <c r="T43" s="85">
        <f>分析係数表!F46</f>
        <v>0.30555555555555558</v>
      </c>
      <c r="U43" s="86">
        <f>S43*T43</f>
        <v>3.6068584869933397E-2</v>
      </c>
      <c r="V43" s="87">
        <f>分析係数表!D46</f>
        <v>2.7777777777777776E-2</v>
      </c>
      <c r="W43" s="88">
        <f>ROUND(S43*V43,0)</f>
        <v>0</v>
      </c>
      <c r="X43" s="76">
        <f>分析係数表!E46</f>
        <v>8.3333333333333329E-2</v>
      </c>
      <c r="Y43" s="89">
        <f>ROUND(S43*X43,0)</f>
        <v>0</v>
      </c>
    </row>
    <row r="44" spans="1:25" x14ac:dyDescent="0.2">
      <c r="A44" s="192">
        <v>40</v>
      </c>
      <c r="B44" s="14" t="s">
        <v>150</v>
      </c>
      <c r="C44" s="197">
        <f>SUM(C5:C43)</f>
        <v>100</v>
      </c>
      <c r="D44" s="92">
        <f>投入係数表!AF44</f>
        <v>0.25</v>
      </c>
      <c r="E44" s="91">
        <f>SUM(E5:E43)</f>
        <v>25</v>
      </c>
      <c r="F44" s="92">
        <f>分析係数表!C47</f>
        <v>0.43100924499229587</v>
      </c>
      <c r="G44" s="91">
        <f>SUM(G5:G43)</f>
        <v>5.2813759600726851</v>
      </c>
      <c r="H44" s="91">
        <f>SUM(H5:H43)</f>
        <v>5.6743566569835373</v>
      </c>
      <c r="I44" s="91">
        <f>SUM(I5:I43)</f>
        <v>105.67435665698351</v>
      </c>
      <c r="J44" s="92">
        <f>分析係数表!G47</f>
        <v>0.27411589384994556</v>
      </c>
      <c r="K44" s="93">
        <f>SUM(K5:K43)</f>
        <v>53.816917304255796</v>
      </c>
      <c r="L44" s="94">
        <f>最終需要_まとめ!$L$33</f>
        <v>0.627</v>
      </c>
      <c r="M44" s="91">
        <f>K44*L44</f>
        <v>33.743207149768381</v>
      </c>
      <c r="N44" s="95">
        <f>分析係数表!H47</f>
        <v>1</v>
      </c>
      <c r="O44" s="96">
        <f>SUM(O5:O43)</f>
        <v>33.743207149768381</v>
      </c>
      <c r="P44" s="92">
        <f>分析係数表!C47</f>
        <v>0.43100924499229587</v>
      </c>
      <c r="Q44" s="96">
        <f>SUM(Q5:Q43)</f>
        <v>13.571547494753791</v>
      </c>
      <c r="R44" s="91">
        <f>SUM(R5:R43)</f>
        <v>14.732312989092602</v>
      </c>
      <c r="S44" s="97">
        <f>SUM(S5:S43)</f>
        <v>120.40666964607614</v>
      </c>
      <c r="T44" s="98">
        <f>分析係数表!F47</f>
        <v>0.60561987734280964</v>
      </c>
      <c r="U44" s="99">
        <f>SUM(U5:U43)</f>
        <v>86.572234279249002</v>
      </c>
      <c r="V44" s="100">
        <f>分析係数表!D47</f>
        <v>0.12179744368659369</v>
      </c>
      <c r="W44" s="101">
        <f>SUM(W5:W43)</f>
        <v>17</v>
      </c>
      <c r="X44" s="92">
        <f>分析係数表!E47</f>
        <v>9.5847423625838257E-2</v>
      </c>
      <c r="Y44" s="102">
        <f>SUM(Y5:Y43)</f>
        <v>14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289</v>
      </c>
      <c r="S2" s="3" t="s">
        <v>152</v>
      </c>
      <c r="U2" s="64" t="s">
        <v>209</v>
      </c>
      <c r="W2" s="3" t="s">
        <v>130</v>
      </c>
      <c r="Y2" s="3" t="s">
        <v>153</v>
      </c>
    </row>
    <row r="3" spans="1:25" ht="44" x14ac:dyDescent="0.2">
      <c r="B3" s="65"/>
      <c r="C3" s="66" t="s">
        <v>227</v>
      </c>
      <c r="D3" s="66" t="s">
        <v>231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投入係数表!AG5</f>
        <v>0</v>
      </c>
      <c r="E5" s="77">
        <f t="shared" ref="E5:E38" si="0">$C$35*D5</f>
        <v>0</v>
      </c>
      <c r="F5" s="76">
        <f>分析係数表!C8</f>
        <v>0.30496453900709219</v>
      </c>
      <c r="G5" s="77">
        <f t="shared" ref="G5:G38" si="1">E5*F5</f>
        <v>0</v>
      </c>
      <c r="H5" s="77">
        <f t="array" ref="H5:H43">MMULT(逆行列係数!C5:AO43,'31'!G5:G43)</f>
        <v>5.132377530111005E-3</v>
      </c>
      <c r="I5" s="77">
        <f t="shared" ref="I5:I38" si="2">C5+H5</f>
        <v>5.132377530111005E-3</v>
      </c>
      <c r="J5" s="76">
        <f>分析係数表!G8</f>
        <v>0.12049861495844875</v>
      </c>
      <c r="K5" s="78">
        <f t="shared" ref="K5:K38" si="3">I5*J5</f>
        <v>6.1844438382224027E-4</v>
      </c>
      <c r="L5" s="79" t="s">
        <v>187</v>
      </c>
      <c r="M5" s="80" t="s">
        <v>187</v>
      </c>
      <c r="N5" s="81">
        <f>分析係数表!H8</f>
        <v>1.0415057417992687E-2</v>
      </c>
      <c r="O5" s="82">
        <f t="shared" ref="O5:O43" si="4">$M$44*N5</f>
        <v>0.23502804499717944</v>
      </c>
      <c r="P5" s="76">
        <f>分析係数表!C8</f>
        <v>0.30496453900709219</v>
      </c>
      <c r="Q5" s="82">
        <f t="shared" ref="Q5:Q38" si="5">O5*P5</f>
        <v>7.1675219396302947E-2</v>
      </c>
      <c r="R5" s="83">
        <f t="array" ref="R5:R43">MMULT(逆行列係数!C5:AO43,'31'!Q5:Q43)</f>
        <v>8.0458292884613827E-2</v>
      </c>
      <c r="S5" s="84">
        <f t="shared" ref="S5:S38" si="6">I5+R5</f>
        <v>8.5590670414724832E-2</v>
      </c>
      <c r="T5" s="85">
        <f>分析係数表!F8</f>
        <v>0.45429362880886426</v>
      </c>
      <c r="U5" s="86">
        <f t="shared" ref="U5:U38" si="7">S5*T5</f>
        <v>3.8883296254888844E-2</v>
      </c>
      <c r="V5" s="87">
        <f>分析係数表!D8</f>
        <v>0.67451523545706371</v>
      </c>
      <c r="W5" s="88">
        <f t="shared" ref="W5:W38" si="8">ROUND(S5*V5,0)</f>
        <v>0</v>
      </c>
      <c r="X5" s="76">
        <f>分析係数表!E8</f>
        <v>0.3476454293628809</v>
      </c>
      <c r="Y5" s="89">
        <f t="shared" ref="Y5:Y38" si="9">ROUND(S5*X5,0)</f>
        <v>0</v>
      </c>
    </row>
    <row r="6" spans="1:25" x14ac:dyDescent="0.2">
      <c r="A6" s="6" t="s">
        <v>219</v>
      </c>
      <c r="B6" s="5" t="s">
        <v>265</v>
      </c>
      <c r="C6" s="90"/>
      <c r="D6" s="76">
        <f>投入係数表!AG6</f>
        <v>0</v>
      </c>
      <c r="E6" s="77">
        <f t="shared" si="0"/>
        <v>0</v>
      </c>
      <c r="F6" s="76">
        <f>分析係数表!C9</f>
        <v>0.30769230769230771</v>
      </c>
      <c r="G6" s="77">
        <f t="shared" si="1"/>
        <v>0</v>
      </c>
      <c r="H6" s="77">
        <v>4.3296701816916347E-3</v>
      </c>
      <c r="I6" s="77">
        <f t="shared" si="2"/>
        <v>4.3296701816916347E-3</v>
      </c>
      <c r="J6" s="76">
        <f>分析係数表!G9</f>
        <v>0.27272727272727271</v>
      </c>
      <c r="K6" s="78">
        <f t="shared" si="3"/>
        <v>1.1808191404613548E-3</v>
      </c>
      <c r="L6" s="79"/>
      <c r="M6" s="80"/>
      <c r="N6" s="81">
        <f>分析係数表!H9</f>
        <v>5.5358154384880782E-4</v>
      </c>
      <c r="O6" s="82">
        <f t="shared" si="4"/>
        <v>1.2492219944225854E-2</v>
      </c>
      <c r="P6" s="76">
        <f>分析係数表!C9</f>
        <v>0.30769230769230771</v>
      </c>
      <c r="Q6" s="82">
        <f t="shared" si="5"/>
        <v>3.8437599828387244E-3</v>
      </c>
      <c r="R6" s="83">
        <v>4.287138124913238E-3</v>
      </c>
      <c r="S6" s="84">
        <f t="shared" si="6"/>
        <v>8.6168083066048735E-3</v>
      </c>
      <c r="T6" s="85">
        <f>分析係数表!F9</f>
        <v>0.77272727272727271</v>
      </c>
      <c r="U6" s="86">
        <f t="shared" si="7"/>
        <v>6.6584427823764931E-3</v>
      </c>
      <c r="V6" s="87">
        <f>分析係数表!D9</f>
        <v>0.36363636363636365</v>
      </c>
      <c r="W6" s="88">
        <f t="shared" si="8"/>
        <v>0</v>
      </c>
      <c r="X6" s="76">
        <f>分析係数表!E9</f>
        <v>0</v>
      </c>
      <c r="Y6" s="89">
        <f t="shared" si="9"/>
        <v>0</v>
      </c>
    </row>
    <row r="7" spans="1:25" x14ac:dyDescent="0.2">
      <c r="A7" s="6" t="s">
        <v>220</v>
      </c>
      <c r="B7" s="5" t="s">
        <v>266</v>
      </c>
      <c r="C7" s="90"/>
      <c r="D7" s="76">
        <f>投入係数表!AG7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2.4112889659784791E-2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投入係数表!AG8</f>
        <v>0</v>
      </c>
      <c r="E8" s="77">
        <f t="shared" si="0"/>
        <v>0</v>
      </c>
      <c r="F8" s="76">
        <f>分析係数表!C11</f>
        <v>7.2833211944645093E-4</v>
      </c>
      <c r="G8" s="77">
        <f t="shared" si="1"/>
        <v>0</v>
      </c>
      <c r="H8" s="77">
        <v>1.7218385847704512E-5</v>
      </c>
      <c r="I8" s="77">
        <f t="shared" si="2"/>
        <v>1.7218385847704512E-5</v>
      </c>
      <c r="J8" s="76">
        <f>分析係数表!G11</f>
        <v>0.75</v>
      </c>
      <c r="K8" s="78">
        <f t="shared" si="3"/>
        <v>1.2913789385778384E-5</v>
      </c>
      <c r="L8" s="79"/>
      <c r="M8" s="80"/>
      <c r="N8" s="81">
        <f>分析係数表!H11</f>
        <v>-1.2873989391832741E-5</v>
      </c>
      <c r="O8" s="82">
        <f t="shared" si="4"/>
        <v>-2.9051674288897337E-4</v>
      </c>
      <c r="P8" s="76">
        <f>分析係数表!C11</f>
        <v>7.2833211944645093E-4</v>
      </c>
      <c r="Q8" s="82">
        <f t="shared" si="5"/>
        <v>-2.1159267508300562E-7</v>
      </c>
      <c r="R8" s="83">
        <v>5.1085732094664576E-4</v>
      </c>
      <c r="S8" s="84">
        <f t="shared" si="6"/>
        <v>5.2807570679435029E-4</v>
      </c>
      <c r="T8" s="85">
        <f>分析係数表!F11</f>
        <v>1</v>
      </c>
      <c r="U8" s="86">
        <f t="shared" si="7"/>
        <v>5.2807570679435029E-4</v>
      </c>
      <c r="V8" s="87">
        <f>分析係数表!D11</f>
        <v>0</v>
      </c>
      <c r="W8" s="88">
        <f t="shared" si="8"/>
        <v>0</v>
      </c>
      <c r="X8" s="76">
        <f>分析係数表!E11</f>
        <v>0</v>
      </c>
      <c r="Y8" s="89">
        <f t="shared" si="9"/>
        <v>0</v>
      </c>
    </row>
    <row r="9" spans="1:25" x14ac:dyDescent="0.2">
      <c r="A9" s="6" t="s">
        <v>222</v>
      </c>
      <c r="B9" s="5" t="s">
        <v>190</v>
      </c>
      <c r="C9" s="90"/>
      <c r="D9" s="76">
        <f>投入係数表!AG9</f>
        <v>0</v>
      </c>
      <c r="E9" s="77">
        <f t="shared" si="0"/>
        <v>0</v>
      </c>
      <c r="F9" s="76">
        <f>分析係数表!C12</f>
        <v>4.5760430686406783E-3</v>
      </c>
      <c r="G9" s="77">
        <f t="shared" si="1"/>
        <v>0</v>
      </c>
      <c r="H9" s="77">
        <v>5.1508545070948707E-4</v>
      </c>
      <c r="I9" s="77">
        <f t="shared" si="2"/>
        <v>5.1508545070948707E-4</v>
      </c>
      <c r="J9" s="76">
        <f>分析係数表!G12</f>
        <v>0.12408759124087591</v>
      </c>
      <c r="K9" s="78">
        <f t="shared" si="3"/>
        <v>6.3915712861761171E-5</v>
      </c>
      <c r="L9" s="79"/>
      <c r="M9" s="80"/>
      <c r="N9" s="81">
        <f>分析係数表!H12</f>
        <v>8.1814202585097071E-2</v>
      </c>
      <c r="O9" s="82">
        <f t="shared" si="4"/>
        <v>1.8462339010594258</v>
      </c>
      <c r="P9" s="76">
        <f>分析係数表!C12</f>
        <v>4.5760430686406783E-3</v>
      </c>
      <c r="Q9" s="82">
        <f t="shared" si="5"/>
        <v>8.4484458460324253E-3</v>
      </c>
      <c r="R9" s="83">
        <v>9.012061055904113E-3</v>
      </c>
      <c r="S9" s="84">
        <f t="shared" si="6"/>
        <v>9.5271465066136003E-3</v>
      </c>
      <c r="T9" s="85">
        <f>分析係数表!F12</f>
        <v>0.42153284671532848</v>
      </c>
      <c r="U9" s="86">
        <f t="shared" si="7"/>
        <v>4.0160051880068276E-3</v>
      </c>
      <c r="V9" s="87">
        <f>分析係数表!D12</f>
        <v>4.3795620437956206E-2</v>
      </c>
      <c r="W9" s="88">
        <f t="shared" si="8"/>
        <v>0</v>
      </c>
      <c r="X9" s="76">
        <f>分析係数表!E12</f>
        <v>3.2846715328467155E-2</v>
      </c>
      <c r="Y9" s="89">
        <f t="shared" si="9"/>
        <v>0</v>
      </c>
    </row>
    <row r="10" spans="1:25" x14ac:dyDescent="0.2">
      <c r="A10" s="6" t="s">
        <v>223</v>
      </c>
      <c r="B10" s="5" t="s">
        <v>28</v>
      </c>
      <c r="C10" s="90"/>
      <c r="D10" s="76">
        <f>投入係数表!AG10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0.28848312568875056</v>
      </c>
      <c r="P10" s="76">
        <f>分析係数表!C13</f>
        <v>0</v>
      </c>
      <c r="Q10" s="82">
        <f t="shared" si="5"/>
        <v>0</v>
      </c>
      <c r="R10" s="83">
        <v>0</v>
      </c>
      <c r="S10" s="84">
        <f t="shared" si="6"/>
        <v>0</v>
      </c>
      <c r="T10" s="85">
        <f>分析係数表!F13</f>
        <v>1</v>
      </c>
      <c r="U10" s="86">
        <f t="shared" si="7"/>
        <v>0</v>
      </c>
      <c r="V10" s="87">
        <f>分析係数表!D13</f>
        <v>0</v>
      </c>
      <c r="W10" s="88">
        <f t="shared" si="8"/>
        <v>0</v>
      </c>
      <c r="X10" s="76">
        <f>分析係数表!E13</f>
        <v>0</v>
      </c>
      <c r="Y10" s="89">
        <f t="shared" si="9"/>
        <v>0</v>
      </c>
    </row>
    <row r="11" spans="1:25" x14ac:dyDescent="0.2">
      <c r="A11" s="6" t="s">
        <v>224</v>
      </c>
      <c r="B11" s="5" t="s">
        <v>267</v>
      </c>
      <c r="C11" s="90"/>
      <c r="D11" s="76">
        <f>投入係数表!AG11</f>
        <v>4.878048780487805E-2</v>
      </c>
      <c r="E11" s="77">
        <f t="shared" si="0"/>
        <v>4.8780487804878048</v>
      </c>
      <c r="F11" s="76">
        <f>分析係数表!C14</f>
        <v>3.0252100840336138E-2</v>
      </c>
      <c r="G11" s="77">
        <f t="shared" si="1"/>
        <v>0.1475712236113958</v>
      </c>
      <c r="H11" s="77">
        <v>0.15007451773720742</v>
      </c>
      <c r="I11" s="77">
        <f t="shared" si="2"/>
        <v>0.15007451773720742</v>
      </c>
      <c r="J11" s="76">
        <f>分析係数表!G14</f>
        <v>0.20338983050847459</v>
      </c>
      <c r="K11" s="78">
        <f t="shared" si="3"/>
        <v>3.0523630726211681E-2</v>
      </c>
      <c r="L11" s="79"/>
      <c r="M11" s="80"/>
      <c r="N11" s="81">
        <f>分析係数表!H14</f>
        <v>1.0556671301302847E-3</v>
      </c>
      <c r="O11" s="82">
        <f t="shared" si="4"/>
        <v>2.3822372916895814E-2</v>
      </c>
      <c r="P11" s="76">
        <f>分析係数表!C14</f>
        <v>3.0252100840336138E-2</v>
      </c>
      <c r="Q11" s="82">
        <f t="shared" si="5"/>
        <v>7.2067682773802467E-4</v>
      </c>
      <c r="R11" s="83">
        <v>1.8986816278902089E-3</v>
      </c>
      <c r="S11" s="84">
        <f t="shared" si="6"/>
        <v>0.15197319936509762</v>
      </c>
      <c r="T11" s="85">
        <f>分析係数表!F14</f>
        <v>0.40677966101694918</v>
      </c>
      <c r="U11" s="86">
        <f t="shared" si="7"/>
        <v>6.1819606521395648E-2</v>
      </c>
      <c r="V11" s="87">
        <f>分析係数表!D14</f>
        <v>0.16949152542372881</v>
      </c>
      <c r="W11" s="88">
        <f t="shared" si="8"/>
        <v>0</v>
      </c>
      <c r="X11" s="76">
        <f>分析係数表!E14</f>
        <v>0.11864406779661017</v>
      </c>
      <c r="Y11" s="89">
        <f t="shared" si="9"/>
        <v>0</v>
      </c>
    </row>
    <row r="12" spans="1:25" x14ac:dyDescent="0.2">
      <c r="A12" s="6" t="s">
        <v>225</v>
      </c>
      <c r="B12" s="5" t="s">
        <v>29</v>
      </c>
      <c r="C12" s="90"/>
      <c r="D12" s="76">
        <f>投入係数表!AG12</f>
        <v>0</v>
      </c>
      <c r="E12" s="77">
        <f t="shared" si="0"/>
        <v>0</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0.17053332807582736</v>
      </c>
      <c r="P12" s="76">
        <f>分析係数表!C15</f>
        <v>0</v>
      </c>
      <c r="Q12" s="82">
        <f t="shared" si="5"/>
        <v>0</v>
      </c>
      <c r="R12" s="83">
        <v>0</v>
      </c>
      <c r="S12" s="84">
        <f t="shared" si="6"/>
        <v>0</v>
      </c>
      <c r="T12" s="85">
        <f>分析係数表!F15</f>
        <v>0.30219780219780218</v>
      </c>
      <c r="U12" s="86">
        <f t="shared" si="7"/>
        <v>0</v>
      </c>
      <c r="V12" s="87">
        <f>分析係数表!D15</f>
        <v>0.15384615384615385</v>
      </c>
      <c r="W12" s="88">
        <f t="shared" si="8"/>
        <v>0</v>
      </c>
      <c r="X12" s="76">
        <f>分析係数表!E15</f>
        <v>0.11538461538461539</v>
      </c>
      <c r="Y12" s="89">
        <f t="shared" si="9"/>
        <v>0</v>
      </c>
    </row>
    <row r="13" spans="1:25" x14ac:dyDescent="0.2">
      <c r="A13" s="6" t="s">
        <v>226</v>
      </c>
      <c r="B13" s="5" t="s">
        <v>30</v>
      </c>
      <c r="C13" s="90"/>
      <c r="D13" s="76">
        <f>投入係数表!AG13</f>
        <v>0</v>
      </c>
      <c r="E13" s="77">
        <f t="shared" si="0"/>
        <v>0</v>
      </c>
      <c r="F13" s="76">
        <f>分析係数表!C16</f>
        <v>1.9157088122605526E-3</v>
      </c>
      <c r="G13" s="77">
        <f t="shared" si="1"/>
        <v>0</v>
      </c>
      <c r="H13" s="77">
        <v>4.0059042081263974E-5</v>
      </c>
      <c r="I13" s="77">
        <f t="shared" si="2"/>
        <v>4.0059042081263974E-5</v>
      </c>
      <c r="J13" s="76">
        <f>分析係数表!G16</f>
        <v>0.1111111111111111</v>
      </c>
      <c r="K13" s="78">
        <f t="shared" si="3"/>
        <v>4.4510046756959972E-6</v>
      </c>
      <c r="L13" s="79"/>
      <c r="M13" s="80"/>
      <c r="N13" s="81">
        <f>分析係数表!H16</f>
        <v>1.5294299397497296E-2</v>
      </c>
      <c r="O13" s="82">
        <f t="shared" si="4"/>
        <v>0.34513389055210036</v>
      </c>
      <c r="P13" s="76">
        <f>分析係数表!C16</f>
        <v>1.9157088122605526E-3</v>
      </c>
      <c r="Q13" s="82">
        <f t="shared" si="5"/>
        <v>6.6117603554042778E-4</v>
      </c>
      <c r="R13" s="83">
        <v>9.7704248082069707E-4</v>
      </c>
      <c r="S13" s="84">
        <f t="shared" si="6"/>
        <v>1.017101522901961E-3</v>
      </c>
      <c r="T13" s="85">
        <f>分析係数表!F16</f>
        <v>0.33333333333333331</v>
      </c>
      <c r="U13" s="86">
        <f t="shared" si="7"/>
        <v>3.3903384096732028E-4</v>
      </c>
      <c r="V13" s="87">
        <f>分析係数表!D16</f>
        <v>0</v>
      </c>
      <c r="W13" s="88">
        <f t="shared" si="8"/>
        <v>0</v>
      </c>
      <c r="X13" s="76">
        <f>分析係数表!E16</f>
        <v>0</v>
      </c>
      <c r="Y13" s="89">
        <f t="shared" si="9"/>
        <v>0</v>
      </c>
    </row>
    <row r="14" spans="1:25" x14ac:dyDescent="0.2">
      <c r="A14" s="6" t="s">
        <v>2</v>
      </c>
      <c r="B14" s="5" t="s">
        <v>364</v>
      </c>
      <c r="C14" s="90"/>
      <c r="D14" s="76">
        <f>投入係数表!AG14</f>
        <v>0</v>
      </c>
      <c r="E14" s="77">
        <f t="shared" si="0"/>
        <v>0</v>
      </c>
      <c r="F14" s="76">
        <f>分析係数表!C17</f>
        <v>5.5194805194805241E-2</v>
      </c>
      <c r="G14" s="77">
        <f t="shared" si="1"/>
        <v>0</v>
      </c>
      <c r="H14" s="77">
        <v>4.0908612846114519E-3</v>
      </c>
      <c r="I14" s="77">
        <f t="shared" si="2"/>
        <v>4.0908612846114519E-3</v>
      </c>
      <c r="J14" s="76">
        <f>分析係数表!G17</f>
        <v>0.21860465116279071</v>
      </c>
      <c r="K14" s="78">
        <f t="shared" si="3"/>
        <v>8.9428130407785233E-4</v>
      </c>
      <c r="L14" s="79"/>
      <c r="M14" s="80"/>
      <c r="N14" s="81">
        <f>分析係数表!H17</f>
        <v>2.7035377722848756E-3</v>
      </c>
      <c r="O14" s="82">
        <f t="shared" si="4"/>
        <v>6.1008516006684402E-2</v>
      </c>
      <c r="P14" s="76">
        <f>分析係数表!C17</f>
        <v>5.5194805194805241E-2</v>
      </c>
      <c r="Q14" s="82">
        <f t="shared" si="5"/>
        <v>3.3673531562131028E-3</v>
      </c>
      <c r="R14" s="83">
        <v>4.8148221646088247E-3</v>
      </c>
      <c r="S14" s="84">
        <f t="shared" si="6"/>
        <v>8.9056834492202766E-3</v>
      </c>
      <c r="T14" s="85">
        <f>分析係数表!F17</f>
        <v>0.33023255813953489</v>
      </c>
      <c r="U14" s="86">
        <f t="shared" si="7"/>
        <v>2.9409466274169286E-3</v>
      </c>
      <c r="V14" s="87">
        <f>分析係数表!D17</f>
        <v>0</v>
      </c>
      <c r="W14" s="88">
        <f t="shared" si="8"/>
        <v>0</v>
      </c>
      <c r="X14" s="76">
        <f>分析係数表!E17</f>
        <v>0</v>
      </c>
      <c r="Y14" s="89">
        <f t="shared" si="9"/>
        <v>0</v>
      </c>
    </row>
    <row r="15" spans="1:25" x14ac:dyDescent="0.2">
      <c r="A15" s="6" t="s">
        <v>3</v>
      </c>
      <c r="B15" s="5" t="s">
        <v>31</v>
      </c>
      <c r="C15" s="90"/>
      <c r="D15" s="76">
        <f>投入係数表!AG15</f>
        <v>0</v>
      </c>
      <c r="E15" s="77">
        <f t="shared" si="0"/>
        <v>0</v>
      </c>
      <c r="F15" s="76">
        <f>分析係数表!C18</f>
        <v>0.35732009925558317</v>
      </c>
      <c r="G15" s="77">
        <f t="shared" si="1"/>
        <v>0</v>
      </c>
      <c r="H15" s="77">
        <v>5.0447706369502127E-3</v>
      </c>
      <c r="I15" s="77">
        <f t="shared" si="2"/>
        <v>5.0447706369502127E-3</v>
      </c>
      <c r="J15" s="76">
        <f>分析係数表!G18</f>
        <v>0.21543778801843319</v>
      </c>
      <c r="K15" s="78">
        <f t="shared" si="3"/>
        <v>1.0868342270848961E-3</v>
      </c>
      <c r="L15" s="79"/>
      <c r="M15" s="80"/>
      <c r="N15" s="81">
        <f>分析係数表!H18</f>
        <v>3.9909367114681499E-4</v>
      </c>
      <c r="O15" s="82">
        <f t="shared" si="4"/>
        <v>9.0060190295581741E-3</v>
      </c>
      <c r="P15" s="76">
        <f>分析係数表!C18</f>
        <v>0.35732009925558317</v>
      </c>
      <c r="Q15" s="82">
        <f t="shared" si="5"/>
        <v>3.2180316135393978E-3</v>
      </c>
      <c r="R15" s="83">
        <v>6.9031864806113463E-3</v>
      </c>
      <c r="S15" s="84">
        <f t="shared" si="6"/>
        <v>1.194795711756156E-2</v>
      </c>
      <c r="T15" s="85">
        <f>分析係数表!F18</f>
        <v>0.46082949308755761</v>
      </c>
      <c r="U15" s="86">
        <f t="shared" si="7"/>
        <v>5.5059710219177698E-3</v>
      </c>
      <c r="V15" s="87">
        <f>分析係数表!D18</f>
        <v>4.0322580645161289E-2</v>
      </c>
      <c r="W15" s="88">
        <f t="shared" si="8"/>
        <v>0</v>
      </c>
      <c r="X15" s="76">
        <f>分析係数表!E18</f>
        <v>3.6866359447004608E-2</v>
      </c>
      <c r="Y15" s="89">
        <f t="shared" si="9"/>
        <v>0</v>
      </c>
    </row>
    <row r="16" spans="1:25" x14ac:dyDescent="0.2">
      <c r="A16" s="6" t="s">
        <v>4</v>
      </c>
      <c r="B16" s="5" t="s">
        <v>32</v>
      </c>
      <c r="C16" s="90"/>
      <c r="D16" s="76">
        <f>投入係数表!AG16</f>
        <v>0</v>
      </c>
      <c r="E16" s="77">
        <f t="shared" si="0"/>
        <v>0</v>
      </c>
      <c r="F16" s="76">
        <f>分析係数表!C19</f>
        <v>0.13532513181019334</v>
      </c>
      <c r="G16" s="77">
        <f t="shared" si="1"/>
        <v>0</v>
      </c>
      <c r="H16" s="77">
        <v>6.2951636258505995E-4</v>
      </c>
      <c r="I16" s="77">
        <f t="shared" si="2"/>
        <v>6.2951636258505995E-4</v>
      </c>
      <c r="J16" s="76">
        <f>分析係数表!G19</f>
        <v>5.8997050147492625E-2</v>
      </c>
      <c r="K16" s="78">
        <f t="shared" si="3"/>
        <v>3.7139608412097929E-5</v>
      </c>
      <c r="L16" s="79"/>
      <c r="M16" s="80"/>
      <c r="N16" s="81">
        <f>分析係数表!H19</f>
        <v>-1.0299191513466193E-4</v>
      </c>
      <c r="O16" s="82">
        <f t="shared" si="4"/>
        <v>-2.3241339431117869E-3</v>
      </c>
      <c r="P16" s="76">
        <f>分析係数表!C19</f>
        <v>0.13532513181019334</v>
      </c>
      <c r="Q16" s="82">
        <f t="shared" si="5"/>
        <v>-3.1451373219614696E-4</v>
      </c>
      <c r="R16" s="83">
        <v>4.8042333333139228E-4</v>
      </c>
      <c r="S16" s="84">
        <f t="shared" si="6"/>
        <v>1.1099396959164522E-3</v>
      </c>
      <c r="T16" s="85">
        <f>分析係数表!F19</f>
        <v>0.24483775811209441</v>
      </c>
      <c r="U16" s="86">
        <f t="shared" si="7"/>
        <v>2.7175514678780396E-4</v>
      </c>
      <c r="V16" s="87">
        <f>分析係数表!D19</f>
        <v>3.8348082595870206E-2</v>
      </c>
      <c r="W16" s="88">
        <f t="shared" si="8"/>
        <v>0</v>
      </c>
      <c r="X16" s="76">
        <f>分析係数表!E19</f>
        <v>3.2448377581120944E-2</v>
      </c>
      <c r="Y16" s="89">
        <f t="shared" si="9"/>
        <v>0</v>
      </c>
    </row>
    <row r="17" spans="1:25" x14ac:dyDescent="0.2">
      <c r="A17" s="6" t="s">
        <v>5</v>
      </c>
      <c r="B17" s="5" t="s">
        <v>33</v>
      </c>
      <c r="C17" s="90"/>
      <c r="D17" s="76">
        <f>投入係数表!AG17</f>
        <v>0</v>
      </c>
      <c r="E17" s="77">
        <f t="shared" si="0"/>
        <v>0</v>
      </c>
      <c r="F17" s="76">
        <f>分析係数表!C20</f>
        <v>1.7543859649122862E-2</v>
      </c>
      <c r="G17" s="77">
        <f t="shared" si="1"/>
        <v>0</v>
      </c>
      <c r="H17" s="77">
        <v>1.9333037861295592E-4</v>
      </c>
      <c r="I17" s="77">
        <f t="shared" si="2"/>
        <v>1.9333037861295592E-4</v>
      </c>
      <c r="J17" s="76">
        <f>分析係数表!G20</f>
        <v>9.5238095238095233E-2</v>
      </c>
      <c r="K17" s="78">
        <f t="shared" si="3"/>
        <v>1.8412417010757705E-5</v>
      </c>
      <c r="L17" s="79"/>
      <c r="M17" s="80"/>
      <c r="N17" s="81">
        <f>分析係数表!H20</f>
        <v>5.0208558628147691E-4</v>
      </c>
      <c r="O17" s="82">
        <f t="shared" si="4"/>
        <v>1.1330152972669962E-2</v>
      </c>
      <c r="P17" s="76">
        <f>分析係数表!C20</f>
        <v>1.7543859649122862E-2</v>
      </c>
      <c r="Q17" s="82">
        <f t="shared" si="5"/>
        <v>1.9877461355561398E-4</v>
      </c>
      <c r="R17" s="83">
        <v>3.2056921420776788E-4</v>
      </c>
      <c r="S17" s="84">
        <f t="shared" si="6"/>
        <v>5.1389959282072378E-4</v>
      </c>
      <c r="T17" s="85">
        <f>分析係数表!F20</f>
        <v>0.21428571428571427</v>
      </c>
      <c r="U17" s="86">
        <f t="shared" si="7"/>
        <v>1.1012134131872652E-4</v>
      </c>
      <c r="V17" s="87">
        <f>分析係数表!D20</f>
        <v>0</v>
      </c>
      <c r="W17" s="88">
        <f t="shared" si="8"/>
        <v>0</v>
      </c>
      <c r="X17" s="76">
        <f>分析係数表!E20</f>
        <v>0</v>
      </c>
      <c r="Y17" s="89">
        <f t="shared" si="9"/>
        <v>0</v>
      </c>
    </row>
    <row r="18" spans="1:25" x14ac:dyDescent="0.2">
      <c r="A18" s="6" t="s">
        <v>6</v>
      </c>
      <c r="B18" s="5" t="s">
        <v>34</v>
      </c>
      <c r="C18" s="90"/>
      <c r="D18" s="76">
        <f>投入係数表!AG18</f>
        <v>0</v>
      </c>
      <c r="E18" s="77">
        <f t="shared" si="0"/>
        <v>0</v>
      </c>
      <c r="F18" s="76">
        <f>分析係数表!C21</f>
        <v>0.22938530734632678</v>
      </c>
      <c r="G18" s="77">
        <f t="shared" si="1"/>
        <v>0</v>
      </c>
      <c r="H18" s="77">
        <v>5.6470734041896165E-3</v>
      </c>
      <c r="I18" s="77">
        <f t="shared" si="2"/>
        <v>5.6470734041896165E-3</v>
      </c>
      <c r="J18" s="76">
        <f>分析係数表!G21</f>
        <v>0.28442844284428442</v>
      </c>
      <c r="K18" s="78">
        <f t="shared" si="3"/>
        <v>1.606188294981025E-3</v>
      </c>
      <c r="L18" s="79"/>
      <c r="M18" s="80"/>
      <c r="N18" s="81">
        <f>分析係数表!H21</f>
        <v>8.3680931046912815E-4</v>
      </c>
      <c r="O18" s="82">
        <f t="shared" si="4"/>
        <v>1.8883588287783269E-2</v>
      </c>
      <c r="P18" s="76">
        <f>分析係数表!C21</f>
        <v>0.22938530734632678</v>
      </c>
      <c r="Q18" s="82">
        <f t="shared" si="5"/>
        <v>4.3316177031946616E-3</v>
      </c>
      <c r="R18" s="83">
        <v>8.689732314420915E-3</v>
      </c>
      <c r="S18" s="84">
        <f t="shared" si="6"/>
        <v>1.4336805718610532E-2</v>
      </c>
      <c r="T18" s="85">
        <f>分析係数表!F21</f>
        <v>0.42664266426642666</v>
      </c>
      <c r="U18" s="86">
        <f t="shared" si="7"/>
        <v>6.1166929888581386E-3</v>
      </c>
      <c r="V18" s="87">
        <f>分析係数表!D21</f>
        <v>9.7209720972097208E-2</v>
      </c>
      <c r="W18" s="88">
        <f t="shared" si="8"/>
        <v>0</v>
      </c>
      <c r="X18" s="76">
        <f>分析係数表!E21</f>
        <v>8.1908190819081905E-2</v>
      </c>
      <c r="Y18" s="89">
        <f t="shared" si="9"/>
        <v>0</v>
      </c>
    </row>
    <row r="19" spans="1:25" x14ac:dyDescent="0.2">
      <c r="A19" s="6" t="s">
        <v>7</v>
      </c>
      <c r="B19" s="5" t="s">
        <v>268</v>
      </c>
      <c r="C19" s="90"/>
      <c r="D19" s="76">
        <f>投入係数表!AG19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8.7155022866692005E-4</v>
      </c>
      <c r="P19" s="76">
        <f>分析係数表!C22</f>
        <v>0</v>
      </c>
      <c r="Q19" s="82">
        <f t="shared" si="5"/>
        <v>0</v>
      </c>
      <c r="R19" s="83">
        <v>0</v>
      </c>
      <c r="S19" s="84">
        <f t="shared" si="6"/>
        <v>0</v>
      </c>
      <c r="T19" s="85">
        <f>分析係数表!F22</f>
        <v>0.45454545454545453</v>
      </c>
      <c r="U19" s="86">
        <f t="shared" si="7"/>
        <v>0</v>
      </c>
      <c r="V19" s="87">
        <f>分析係数表!D22</f>
        <v>0.29545454545454547</v>
      </c>
      <c r="W19" s="88">
        <f t="shared" si="8"/>
        <v>0</v>
      </c>
      <c r="X19" s="76">
        <f>分析係数表!E22</f>
        <v>0.18181818181818182</v>
      </c>
      <c r="Y19" s="89">
        <f t="shared" si="9"/>
        <v>0</v>
      </c>
    </row>
    <row r="20" spans="1:25" x14ac:dyDescent="0.2">
      <c r="A20" s="6" t="s">
        <v>8</v>
      </c>
      <c r="B20" s="5" t="s">
        <v>269</v>
      </c>
      <c r="C20" s="90"/>
      <c r="D20" s="76">
        <f>投入係数表!AG20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5.8103348577794674E-4</v>
      </c>
      <c r="P20" s="76">
        <f>分析係数表!C23</f>
        <v>0</v>
      </c>
      <c r="Q20" s="82">
        <f t="shared" si="5"/>
        <v>0</v>
      </c>
      <c r="R20" s="83">
        <v>0</v>
      </c>
      <c r="S20" s="84">
        <f t="shared" si="6"/>
        <v>0</v>
      </c>
      <c r="T20" s="85">
        <f>分析係数表!F23</f>
        <v>0.44318181818181818</v>
      </c>
      <c r="U20" s="86">
        <f t="shared" si="7"/>
        <v>0</v>
      </c>
      <c r="V20" s="87">
        <f>分析係数表!D23</f>
        <v>0</v>
      </c>
      <c r="W20" s="88">
        <f t="shared" si="8"/>
        <v>0</v>
      </c>
      <c r="X20" s="76">
        <f>分析係数表!E23</f>
        <v>0</v>
      </c>
      <c r="Y20" s="89">
        <f t="shared" si="9"/>
        <v>0</v>
      </c>
    </row>
    <row r="21" spans="1:25" x14ac:dyDescent="0.2">
      <c r="A21" s="6" t="s">
        <v>9</v>
      </c>
      <c r="B21" s="5" t="s">
        <v>270</v>
      </c>
      <c r="C21" s="90"/>
      <c r="D21" s="76">
        <f>投入係数表!AG21</f>
        <v>0</v>
      </c>
      <c r="E21" s="77">
        <f t="shared" si="0"/>
        <v>0</v>
      </c>
      <c r="F21" s="76">
        <f>分析係数表!C24</f>
        <v>1.7094017094017144E-2</v>
      </c>
      <c r="G21" s="77">
        <f t="shared" si="1"/>
        <v>0</v>
      </c>
      <c r="H21" s="77">
        <v>2.5445916712249565E-4</v>
      </c>
      <c r="I21" s="77">
        <f t="shared" si="2"/>
        <v>2.5445916712249565E-4</v>
      </c>
      <c r="J21" s="76">
        <f>分析係数表!G24</f>
        <v>0.27777777777777779</v>
      </c>
      <c r="K21" s="78">
        <f t="shared" si="3"/>
        <v>7.0683101978471011E-5</v>
      </c>
      <c r="L21" s="79"/>
      <c r="M21" s="80"/>
      <c r="N21" s="81">
        <f>分析係数表!H24</f>
        <v>2.9610175601215306E-4</v>
      </c>
      <c r="O21" s="82">
        <f t="shared" si="4"/>
        <v>6.6818850864463876E-3</v>
      </c>
      <c r="P21" s="76">
        <f>分析係数表!C24</f>
        <v>1.7094017094017144E-2</v>
      </c>
      <c r="Q21" s="82">
        <f t="shared" si="5"/>
        <v>1.1422025788797278E-4</v>
      </c>
      <c r="R21" s="83">
        <v>3.6313026574305021E-4</v>
      </c>
      <c r="S21" s="84">
        <f t="shared" si="6"/>
        <v>6.1758943286554591E-4</v>
      </c>
      <c r="T21" s="85">
        <f>分析係数表!F24</f>
        <v>0.5</v>
      </c>
      <c r="U21" s="86">
        <f t="shared" si="7"/>
        <v>3.0879471643277295E-4</v>
      </c>
      <c r="V21" s="87">
        <f>分析係数表!D24</f>
        <v>0.16666666666666666</v>
      </c>
      <c r="W21" s="88">
        <f t="shared" si="8"/>
        <v>0</v>
      </c>
      <c r="X21" s="76">
        <f>分析係数表!E24</f>
        <v>0.1111111111111111</v>
      </c>
      <c r="Y21" s="89">
        <f t="shared" si="9"/>
        <v>0</v>
      </c>
    </row>
    <row r="22" spans="1:25" x14ac:dyDescent="0.2">
      <c r="A22" s="6" t="s">
        <v>10</v>
      </c>
      <c r="B22" s="5" t="s">
        <v>271</v>
      </c>
      <c r="C22" s="90"/>
      <c r="D22" s="76">
        <f>投入係数表!AG22</f>
        <v>0</v>
      </c>
      <c r="E22" s="77">
        <f t="shared" si="0"/>
        <v>0</v>
      </c>
      <c r="F22" s="76">
        <f>分析係数表!C25</f>
        <v>0.19368131868131866</v>
      </c>
      <c r="G22" s="77">
        <f t="shared" si="1"/>
        <v>0</v>
      </c>
      <c r="H22" s="77">
        <v>1.0619036046112149E-2</v>
      </c>
      <c r="I22" s="77">
        <f t="shared" si="2"/>
        <v>1.0619036046112149E-2</v>
      </c>
      <c r="J22" s="76">
        <f>分析係数表!G25</f>
        <v>0.19689406544647808</v>
      </c>
      <c r="K22" s="78">
        <f t="shared" si="3"/>
        <v>2.0908251782417154E-3</v>
      </c>
      <c r="L22" s="79"/>
      <c r="M22" s="80"/>
      <c r="N22" s="81">
        <f>分析係数表!H25</f>
        <v>4.6346361810597868E-4</v>
      </c>
      <c r="O22" s="82">
        <f t="shared" si="4"/>
        <v>1.0458602744003041E-2</v>
      </c>
      <c r="P22" s="76">
        <f>分析係数表!C25</f>
        <v>0.19368131868131866</v>
      </c>
      <c r="Q22" s="82">
        <f t="shared" si="5"/>
        <v>2.0256359710225666E-3</v>
      </c>
      <c r="R22" s="83">
        <v>6.0019209128453349E-3</v>
      </c>
      <c r="S22" s="84">
        <f t="shared" si="6"/>
        <v>1.6620956958957482E-2</v>
      </c>
      <c r="T22" s="85">
        <f>分析係数表!F25</f>
        <v>0.35108153078202997</v>
      </c>
      <c r="U22" s="86">
        <f t="shared" si="7"/>
        <v>5.8353110122130267E-3</v>
      </c>
      <c r="V22" s="87">
        <f>分析係数表!D25</f>
        <v>0.17692734331669441</v>
      </c>
      <c r="W22" s="88">
        <f t="shared" si="8"/>
        <v>0</v>
      </c>
      <c r="X22" s="76">
        <f>分析係数表!E25</f>
        <v>0.17249029395452026</v>
      </c>
      <c r="Y22" s="89">
        <f t="shared" si="9"/>
        <v>0</v>
      </c>
    </row>
    <row r="23" spans="1:25" x14ac:dyDescent="0.2">
      <c r="A23" s="6" t="s">
        <v>11</v>
      </c>
      <c r="B23" s="5" t="s">
        <v>35</v>
      </c>
      <c r="C23" s="90"/>
      <c r="D23" s="76">
        <f>投入係数表!AG23</f>
        <v>0</v>
      </c>
      <c r="E23" s="77">
        <f t="shared" si="0"/>
        <v>0</v>
      </c>
      <c r="F23" s="76">
        <f>分析係数表!C26</f>
        <v>8.4388185654008518E-3</v>
      </c>
      <c r="G23" s="77">
        <f t="shared" si="1"/>
        <v>0</v>
      </c>
      <c r="H23" s="77">
        <v>2.2395033288211464E-4</v>
      </c>
      <c r="I23" s="77">
        <f t="shared" si="2"/>
        <v>2.2395033288211464E-4</v>
      </c>
      <c r="J23" s="76">
        <f>分析係数表!G26</f>
        <v>0.2073170731707317</v>
      </c>
      <c r="K23" s="78">
        <f t="shared" si="3"/>
        <v>4.6428727548731083E-5</v>
      </c>
      <c r="L23" s="79"/>
      <c r="M23" s="80"/>
      <c r="N23" s="81">
        <f>分析係数表!H26</f>
        <v>9.7456099696173852E-3</v>
      </c>
      <c r="O23" s="82">
        <f t="shared" si="4"/>
        <v>0.21992117436695283</v>
      </c>
      <c r="P23" s="76">
        <f>分析係数表!C26</f>
        <v>8.4388185654008518E-3</v>
      </c>
      <c r="Q23" s="82">
        <f t="shared" si="5"/>
        <v>1.8558748891725995E-3</v>
      </c>
      <c r="R23" s="83">
        <v>1.8961404980474606E-3</v>
      </c>
      <c r="S23" s="84">
        <f t="shared" si="6"/>
        <v>2.1200908309295754E-3</v>
      </c>
      <c r="T23" s="85">
        <f>分析係数表!F26</f>
        <v>0.34146341463414637</v>
      </c>
      <c r="U23" s="86">
        <f t="shared" si="7"/>
        <v>7.2393345446375749E-4</v>
      </c>
      <c r="V23" s="87">
        <f>分析係数表!D26</f>
        <v>3.6585365853658534E-2</v>
      </c>
      <c r="W23" s="88">
        <f t="shared" si="8"/>
        <v>0</v>
      </c>
      <c r="X23" s="76">
        <f>分析係数表!E26</f>
        <v>2.4390243902439025E-2</v>
      </c>
      <c r="Y23" s="89">
        <f t="shared" si="9"/>
        <v>0</v>
      </c>
    </row>
    <row r="24" spans="1:25" x14ac:dyDescent="0.2">
      <c r="A24" s="6" t="s">
        <v>12</v>
      </c>
      <c r="B24" s="5" t="s">
        <v>365</v>
      </c>
      <c r="C24" s="90"/>
      <c r="D24" s="76">
        <f>投入係数表!AG24</f>
        <v>0</v>
      </c>
      <c r="E24" s="77">
        <f t="shared" si="0"/>
        <v>0</v>
      </c>
      <c r="F24" s="76">
        <f>分析係数表!C27</f>
        <v>0.17323420074349438</v>
      </c>
      <c r="G24" s="77">
        <f t="shared" si="1"/>
        <v>0</v>
      </c>
      <c r="H24" s="77">
        <v>1.2552893219201079E-3</v>
      </c>
      <c r="I24" s="77">
        <f t="shared" si="2"/>
        <v>1.2552893219201079E-3</v>
      </c>
      <c r="J24" s="76">
        <f>分析係数表!G27</f>
        <v>0.16805324459234608</v>
      </c>
      <c r="K24" s="78">
        <f t="shared" si="3"/>
        <v>2.1095544345080014E-4</v>
      </c>
      <c r="L24" s="79"/>
      <c r="M24" s="80"/>
      <c r="N24" s="81">
        <f>分析係数表!H27</f>
        <v>9.7971059271847166E-3</v>
      </c>
      <c r="O24" s="82">
        <f t="shared" si="4"/>
        <v>0.22108324133850873</v>
      </c>
      <c r="P24" s="76">
        <f>分析係数表!C27</f>
        <v>0.17323420074349438</v>
      </c>
      <c r="Q24" s="82">
        <f t="shared" si="5"/>
        <v>3.8299178611057638E-2</v>
      </c>
      <c r="R24" s="83">
        <v>3.8678357867712405E-2</v>
      </c>
      <c r="S24" s="84">
        <f t="shared" si="6"/>
        <v>3.9933647189632514E-2</v>
      </c>
      <c r="T24" s="85">
        <f>分析係数表!F27</f>
        <v>0.31780366056572379</v>
      </c>
      <c r="U24" s="86">
        <f t="shared" si="7"/>
        <v>1.269105925660534E-2</v>
      </c>
      <c r="V24" s="87">
        <f>分析係数表!D27</f>
        <v>2.4958402662229616E-2</v>
      </c>
      <c r="W24" s="88">
        <f t="shared" si="8"/>
        <v>0</v>
      </c>
      <c r="X24" s="76">
        <f>分析係数表!E27</f>
        <v>2.9950083194675542E-2</v>
      </c>
      <c r="Y24" s="89">
        <f t="shared" si="9"/>
        <v>0</v>
      </c>
    </row>
    <row r="25" spans="1:25" x14ac:dyDescent="0.2">
      <c r="A25" s="6" t="s">
        <v>13</v>
      </c>
      <c r="B25" s="5" t="s">
        <v>191</v>
      </c>
      <c r="C25" s="90"/>
      <c r="D25" s="76">
        <f>投入係数表!AG25</f>
        <v>0</v>
      </c>
      <c r="E25" s="77">
        <f t="shared" si="0"/>
        <v>0</v>
      </c>
      <c r="F25" s="76">
        <f>分析係数表!C28</f>
        <v>2.7870216306156381E-2</v>
      </c>
      <c r="G25" s="77">
        <f t="shared" si="1"/>
        <v>0</v>
      </c>
      <c r="H25" s="77">
        <v>2.8977314096325099E-3</v>
      </c>
      <c r="I25" s="77">
        <f t="shared" si="2"/>
        <v>2.8977314096325099E-3</v>
      </c>
      <c r="J25" s="76">
        <f>分析係数表!G28</f>
        <v>0.12625250501002003</v>
      </c>
      <c r="K25" s="78">
        <f t="shared" si="3"/>
        <v>3.6584584931232083E-4</v>
      </c>
      <c r="L25" s="79"/>
      <c r="M25" s="80"/>
      <c r="N25" s="81">
        <f>分析係数表!H28</f>
        <v>1.9722951748287761E-2</v>
      </c>
      <c r="O25" s="82">
        <f t="shared" si="4"/>
        <v>0.44507165010590721</v>
      </c>
      <c r="P25" s="76">
        <f>分析係数表!C28</f>
        <v>2.7870216306156381E-2</v>
      </c>
      <c r="Q25" s="82">
        <f t="shared" si="5"/>
        <v>1.2404243160189583E-2</v>
      </c>
      <c r="R25" s="83">
        <v>1.2796231113078595E-2</v>
      </c>
      <c r="S25" s="84">
        <f t="shared" si="6"/>
        <v>1.5693962522711106E-2</v>
      </c>
      <c r="T25" s="85">
        <f>分析係数表!F28</f>
        <v>0.21442885771543085</v>
      </c>
      <c r="U25" s="86">
        <f t="shared" si="7"/>
        <v>3.3652384567737239E-3</v>
      </c>
      <c r="V25" s="87">
        <f>分析係数表!D28</f>
        <v>6.0120240480961923E-3</v>
      </c>
      <c r="W25" s="88">
        <f t="shared" si="8"/>
        <v>0</v>
      </c>
      <c r="X25" s="76">
        <f>分析係数表!E28</f>
        <v>0</v>
      </c>
      <c r="Y25" s="89">
        <f t="shared" si="9"/>
        <v>0</v>
      </c>
    </row>
    <row r="26" spans="1:25" x14ac:dyDescent="0.2">
      <c r="A26" s="6" t="s">
        <v>14</v>
      </c>
      <c r="B26" s="5" t="s">
        <v>50</v>
      </c>
      <c r="C26" s="90"/>
      <c r="D26" s="76">
        <f>投入係数表!AG26</f>
        <v>4.878048780487805E-2</v>
      </c>
      <c r="E26" s="77">
        <f t="shared" si="0"/>
        <v>4.8780487804878048</v>
      </c>
      <c r="F26" s="76">
        <f>分析係数表!C29</f>
        <v>7.0910556003223157E-2</v>
      </c>
      <c r="G26" s="77">
        <f t="shared" si="1"/>
        <v>0.34590515123523491</v>
      </c>
      <c r="H26" s="77">
        <v>0.34881672727188512</v>
      </c>
      <c r="I26" s="77">
        <f t="shared" si="2"/>
        <v>0.34881672727188512</v>
      </c>
      <c r="J26" s="76">
        <f>分析係数表!G29</f>
        <v>0.26315789473684209</v>
      </c>
      <c r="K26" s="78">
        <f t="shared" si="3"/>
        <v>9.1793875597864505E-2</v>
      </c>
      <c r="L26" s="79"/>
      <c r="M26" s="80"/>
      <c r="N26" s="81">
        <f>分析係数表!H29</f>
        <v>9.1405324682012467E-3</v>
      </c>
      <c r="O26" s="82">
        <f t="shared" si="4"/>
        <v>0.20626688745117111</v>
      </c>
      <c r="P26" s="76">
        <f>分析係数表!C29</f>
        <v>7.0910556003223157E-2</v>
      </c>
      <c r="Q26" s="82">
        <f t="shared" si="5"/>
        <v>1.4626499674216796E-2</v>
      </c>
      <c r="R26" s="83">
        <v>1.814335482461147E-2</v>
      </c>
      <c r="S26" s="84">
        <f t="shared" si="6"/>
        <v>0.36696008209649661</v>
      </c>
      <c r="T26" s="85">
        <f>分析係数表!F29</f>
        <v>0.38157894736842107</v>
      </c>
      <c r="U26" s="86">
        <f t="shared" si="7"/>
        <v>0.14002424185261056</v>
      </c>
      <c r="V26" s="87">
        <f>分析係数表!D29</f>
        <v>0.16666666666666666</v>
      </c>
      <c r="W26" s="88">
        <f t="shared" si="8"/>
        <v>0</v>
      </c>
      <c r="X26" s="76">
        <f>分析係数表!E29</f>
        <v>7.0175438596491224E-2</v>
      </c>
      <c r="Y26" s="89">
        <f t="shared" si="9"/>
        <v>0</v>
      </c>
    </row>
    <row r="27" spans="1:25" x14ac:dyDescent="0.2">
      <c r="A27" s="6" t="s">
        <v>15</v>
      </c>
      <c r="B27" s="5" t="s">
        <v>36</v>
      </c>
      <c r="C27" s="90"/>
      <c r="D27" s="76">
        <f>投入係数表!AG27</f>
        <v>0</v>
      </c>
      <c r="E27" s="77">
        <f t="shared" si="0"/>
        <v>0</v>
      </c>
      <c r="F27" s="76">
        <f>分析係数表!C30</f>
        <v>1</v>
      </c>
      <c r="G27" s="77">
        <f t="shared" si="1"/>
        <v>0</v>
      </c>
      <c r="H27" s="77">
        <v>4.6497355332921868E-2</v>
      </c>
      <c r="I27" s="77">
        <f t="shared" si="2"/>
        <v>4.6497355332921868E-2</v>
      </c>
      <c r="J27" s="76">
        <f>分析係数表!G30</f>
        <v>0.34535617673579799</v>
      </c>
      <c r="K27" s="78">
        <f t="shared" si="3"/>
        <v>1.6058148866103763E-2</v>
      </c>
      <c r="L27" s="79"/>
      <c r="M27" s="80"/>
      <c r="N27" s="81">
        <f>分析係数表!H30</f>
        <v>0</v>
      </c>
      <c r="O27" s="82">
        <f t="shared" si="4"/>
        <v>0</v>
      </c>
      <c r="P27" s="76">
        <f>分析係数表!C30</f>
        <v>1</v>
      </c>
      <c r="Q27" s="82">
        <f t="shared" si="5"/>
        <v>0</v>
      </c>
      <c r="R27" s="83">
        <v>7.9053306227422543E-2</v>
      </c>
      <c r="S27" s="84">
        <f t="shared" si="6"/>
        <v>0.12555066156034442</v>
      </c>
      <c r="T27" s="85">
        <f>分析係数表!F30</f>
        <v>0.44183949504057712</v>
      </c>
      <c r="U27" s="86">
        <f t="shared" si="7"/>
        <v>5.5473240905832971E-2</v>
      </c>
      <c r="V27" s="87">
        <f>分析係数表!D30</f>
        <v>0.16290952810339646</v>
      </c>
      <c r="W27" s="88">
        <f t="shared" si="8"/>
        <v>0</v>
      </c>
      <c r="X27" s="76">
        <f>分析係数表!E30</f>
        <v>9.6483318304779075E-2</v>
      </c>
      <c r="Y27" s="89">
        <f t="shared" si="9"/>
        <v>0</v>
      </c>
    </row>
    <row r="28" spans="1:25" x14ac:dyDescent="0.2">
      <c r="A28" s="6" t="s">
        <v>16</v>
      </c>
      <c r="B28" s="5" t="s">
        <v>192</v>
      </c>
      <c r="C28" s="90"/>
      <c r="D28" s="76">
        <f>投入係数表!AG28</f>
        <v>0</v>
      </c>
      <c r="E28" s="77">
        <f t="shared" si="0"/>
        <v>0</v>
      </c>
      <c r="F28" s="76">
        <f>分析係数表!C31</f>
        <v>0.94798822374877334</v>
      </c>
      <c r="G28" s="77">
        <f t="shared" si="1"/>
        <v>0</v>
      </c>
      <c r="H28" s="77">
        <v>7.6133219614670664E-2</v>
      </c>
      <c r="I28" s="77">
        <f t="shared" si="2"/>
        <v>7.6133219614670664E-2</v>
      </c>
      <c r="J28" s="76">
        <f>分析係数表!G31</f>
        <v>7.0922795797167662E-2</v>
      </c>
      <c r="K28" s="78">
        <f t="shared" si="3"/>
        <v>5.3995807881122068E-3</v>
      </c>
      <c r="L28" s="79"/>
      <c r="M28" s="80"/>
      <c r="N28" s="81">
        <f>分析係数表!H31</f>
        <v>9.4804057881456308E-2</v>
      </c>
      <c r="O28" s="82">
        <f t="shared" si="4"/>
        <v>2.1393652946343997</v>
      </c>
      <c r="P28" s="76">
        <f>分析係数表!C31</f>
        <v>0.94798822374877334</v>
      </c>
      <c r="Q28" s="82">
        <f t="shared" si="5"/>
        <v>2.0280931056102358</v>
      </c>
      <c r="R28" s="83">
        <v>2.3272341325791612</v>
      </c>
      <c r="S28" s="84">
        <f t="shared" si="6"/>
        <v>2.4033673521938317</v>
      </c>
      <c r="T28" s="85">
        <f>分析係数表!F31</f>
        <v>0.34490634993147556</v>
      </c>
      <c r="U28" s="86">
        <f t="shared" si="7"/>
        <v>0.82893666098964958</v>
      </c>
      <c r="V28" s="87">
        <f>分析係数表!D31</f>
        <v>1.4846962083142987E-3</v>
      </c>
      <c r="W28" s="88">
        <f t="shared" si="8"/>
        <v>0</v>
      </c>
      <c r="X28" s="76">
        <f>分析係数表!E31</f>
        <v>1.2562814070351759E-3</v>
      </c>
      <c r="Y28" s="89">
        <f t="shared" si="9"/>
        <v>0</v>
      </c>
    </row>
    <row r="29" spans="1:25" x14ac:dyDescent="0.2">
      <c r="A29" s="6" t="s">
        <v>17</v>
      </c>
      <c r="B29" s="5" t="s">
        <v>272</v>
      </c>
      <c r="C29" s="90"/>
      <c r="D29" s="76">
        <f>投入係数表!AG29</f>
        <v>0</v>
      </c>
      <c r="E29" s="77">
        <f t="shared" si="0"/>
        <v>0</v>
      </c>
      <c r="F29" s="76">
        <f>分析係数表!C32</f>
        <v>0.48216833095577749</v>
      </c>
      <c r="G29" s="77">
        <f t="shared" si="1"/>
        <v>0</v>
      </c>
      <c r="H29" s="77">
        <v>5.1013720626772053E-3</v>
      </c>
      <c r="I29" s="77">
        <f t="shared" si="2"/>
        <v>5.1013720626772053E-3</v>
      </c>
      <c r="J29" s="76">
        <f>分析係数表!G32</f>
        <v>0.14117647058823529</v>
      </c>
      <c r="K29" s="78">
        <f t="shared" si="3"/>
        <v>7.2019370296619366E-4</v>
      </c>
      <c r="L29" s="79"/>
      <c r="M29" s="80"/>
      <c r="N29" s="81">
        <f>分析係数表!H32</f>
        <v>5.9349091096348935E-3</v>
      </c>
      <c r="O29" s="82">
        <f t="shared" si="4"/>
        <v>0.13392821847181671</v>
      </c>
      <c r="P29" s="76">
        <f>分析係数表!C32</f>
        <v>0.48216833095577749</v>
      </c>
      <c r="Q29" s="82">
        <f t="shared" si="5"/>
        <v>6.4575945568436599E-2</v>
      </c>
      <c r="R29" s="83">
        <v>7.7471112922651839E-2</v>
      </c>
      <c r="S29" s="84">
        <f t="shared" si="6"/>
        <v>8.2572484985329042E-2</v>
      </c>
      <c r="T29" s="85">
        <f>分析係数表!F32</f>
        <v>0.4823529411764706</v>
      </c>
      <c r="U29" s="86">
        <f t="shared" si="7"/>
        <v>3.982908099292342E-2</v>
      </c>
      <c r="V29" s="87">
        <f>分析係数表!D32</f>
        <v>1.4705882352941176E-2</v>
      </c>
      <c r="W29" s="88">
        <f t="shared" si="8"/>
        <v>0</v>
      </c>
      <c r="X29" s="76">
        <f>分析係数表!E32</f>
        <v>2.3529411764705882E-2</v>
      </c>
      <c r="Y29" s="89">
        <f t="shared" si="9"/>
        <v>0</v>
      </c>
    </row>
    <row r="30" spans="1:25" x14ac:dyDescent="0.2">
      <c r="A30" s="6" t="s">
        <v>18</v>
      </c>
      <c r="B30" s="5" t="s">
        <v>273</v>
      </c>
      <c r="C30" s="90"/>
      <c r="D30" s="76">
        <f>投入係数表!AG30</f>
        <v>0</v>
      </c>
      <c r="E30" s="77">
        <f t="shared" si="0"/>
        <v>0</v>
      </c>
      <c r="F30" s="76">
        <f>分析係数表!C33</f>
        <v>1</v>
      </c>
      <c r="G30" s="77">
        <f t="shared" si="1"/>
        <v>0</v>
      </c>
      <c r="H30" s="77">
        <v>1.5138355868151659E-2</v>
      </c>
      <c r="I30" s="77">
        <f t="shared" si="2"/>
        <v>1.5138355868151659E-2</v>
      </c>
      <c r="J30" s="76">
        <f>分析係数表!G33</f>
        <v>0.50451467268623029</v>
      </c>
      <c r="K30" s="78">
        <f t="shared" si="3"/>
        <v>7.6375226558282076E-3</v>
      </c>
      <c r="L30" s="79"/>
      <c r="M30" s="80"/>
      <c r="N30" s="81">
        <f>分析係数表!H33</f>
        <v>8.6255728925279361E-4</v>
      </c>
      <c r="O30" s="82">
        <f t="shared" si="4"/>
        <v>1.9464621773561213E-2</v>
      </c>
      <c r="P30" s="76">
        <f>分析係数表!C33</f>
        <v>1</v>
      </c>
      <c r="Q30" s="82">
        <f t="shared" si="5"/>
        <v>1.9464621773561213E-2</v>
      </c>
      <c r="R30" s="83">
        <v>7.1342315878614712E-2</v>
      </c>
      <c r="S30" s="84">
        <f t="shared" si="6"/>
        <v>8.6480671746766366E-2</v>
      </c>
      <c r="T30" s="85">
        <f>分析係数表!F33</f>
        <v>0.64446952595936791</v>
      </c>
      <c r="U30" s="86">
        <f t="shared" si="7"/>
        <v>5.5734157525286224E-2</v>
      </c>
      <c r="V30" s="87">
        <f>分析係数表!D33</f>
        <v>5.4176072234762979E-2</v>
      </c>
      <c r="W30" s="88">
        <f t="shared" si="8"/>
        <v>0</v>
      </c>
      <c r="X30" s="76">
        <f>分析係数表!E33</f>
        <v>4.5146726862302484E-2</v>
      </c>
      <c r="Y30" s="89">
        <f t="shared" si="9"/>
        <v>0</v>
      </c>
    </row>
    <row r="31" spans="1:25" x14ac:dyDescent="0.2">
      <c r="A31" s="6" t="s">
        <v>19</v>
      </c>
      <c r="B31" s="5" t="s">
        <v>274</v>
      </c>
      <c r="C31" s="90"/>
      <c r="D31" s="76">
        <f>投入係数表!AG31</f>
        <v>2.4390243902439025E-2</v>
      </c>
      <c r="E31" s="77">
        <f t="shared" si="0"/>
        <v>2.4390243902439024</v>
      </c>
      <c r="F31" s="76">
        <f>分析係数表!C34</f>
        <v>0.2053323853537149</v>
      </c>
      <c r="G31" s="77">
        <f t="shared" si="1"/>
        <v>0.50081069598467043</v>
      </c>
      <c r="H31" s="77">
        <v>0.53860798723736303</v>
      </c>
      <c r="I31" s="77">
        <f t="shared" si="2"/>
        <v>0.53860798723736303</v>
      </c>
      <c r="J31" s="76">
        <f>分析係数表!G34</f>
        <v>0.42520016856300041</v>
      </c>
      <c r="K31" s="78">
        <f t="shared" si="3"/>
        <v>0.22901620696270514</v>
      </c>
      <c r="L31" s="79"/>
      <c r="M31" s="80"/>
      <c r="N31" s="81">
        <f>分析係数表!H34</f>
        <v>0.14534734023379164</v>
      </c>
      <c r="O31" s="82">
        <f t="shared" si="4"/>
        <v>3.2799340272165094</v>
      </c>
      <c r="P31" s="76">
        <f>分析係数表!C34</f>
        <v>0.2053323853537149</v>
      </c>
      <c r="Q31" s="82">
        <f t="shared" si="5"/>
        <v>0.67347667761118235</v>
      </c>
      <c r="R31" s="83">
        <v>0.71560906716142902</v>
      </c>
      <c r="S31" s="84">
        <f t="shared" si="6"/>
        <v>1.2542170543987921</v>
      </c>
      <c r="T31" s="85">
        <f>分析係数表!F34</f>
        <v>0.70143278550358201</v>
      </c>
      <c r="U31" s="86">
        <f t="shared" si="7"/>
        <v>0.87974896209304232</v>
      </c>
      <c r="V31" s="87">
        <f>分析係数表!D34</f>
        <v>0.41908975979772439</v>
      </c>
      <c r="W31" s="88">
        <f t="shared" si="8"/>
        <v>1</v>
      </c>
      <c r="X31" s="76">
        <f>分析係数表!E34</f>
        <v>0.33775811209439527</v>
      </c>
      <c r="Y31" s="89">
        <f t="shared" si="9"/>
        <v>0</v>
      </c>
    </row>
    <row r="32" spans="1:25" x14ac:dyDescent="0.2">
      <c r="A32" s="6" t="s">
        <v>20</v>
      </c>
      <c r="B32" s="5" t="s">
        <v>37</v>
      </c>
      <c r="C32" s="90"/>
      <c r="D32" s="76">
        <f>投入係数表!AG32</f>
        <v>0</v>
      </c>
      <c r="E32" s="77">
        <f t="shared" si="0"/>
        <v>0</v>
      </c>
      <c r="F32" s="76">
        <f>分析係数表!C35</f>
        <v>4.5295002507103499E-2</v>
      </c>
      <c r="G32" s="77">
        <f t="shared" si="1"/>
        <v>0</v>
      </c>
      <c r="H32" s="77">
        <v>1.5646514201778153E-2</v>
      </c>
      <c r="I32" s="77">
        <f t="shared" si="2"/>
        <v>1.5646514201778153E-2</v>
      </c>
      <c r="J32" s="76">
        <f>分析係数表!G35</f>
        <v>0.3217993079584775</v>
      </c>
      <c r="K32" s="78">
        <f t="shared" si="3"/>
        <v>5.0350374420946994E-3</v>
      </c>
      <c r="L32" s="79"/>
      <c r="M32" s="80"/>
      <c r="N32" s="81">
        <f>分析係数表!H35</f>
        <v>5.6027601833256092E-2</v>
      </c>
      <c r="O32" s="82">
        <f t="shared" si="4"/>
        <v>1.2643288650528122</v>
      </c>
      <c r="P32" s="76">
        <f>分析係数表!C35</f>
        <v>4.5295002507103499E-2</v>
      </c>
      <c r="Q32" s="82">
        <f t="shared" si="5"/>
        <v>5.7267779112370451E-2</v>
      </c>
      <c r="R32" s="83">
        <v>7.3365848082439886E-2</v>
      </c>
      <c r="S32" s="84">
        <f t="shared" si="6"/>
        <v>8.9012362284218036E-2</v>
      </c>
      <c r="T32" s="85">
        <f>分析係数表!F35</f>
        <v>0.66089965397923878</v>
      </c>
      <c r="U32" s="86">
        <f t="shared" si="7"/>
        <v>5.8828239433514347E-2</v>
      </c>
      <c r="V32" s="87">
        <f>分析係数表!D35</f>
        <v>0.27335640138408307</v>
      </c>
      <c r="W32" s="88">
        <f t="shared" si="8"/>
        <v>0</v>
      </c>
      <c r="X32" s="76">
        <f>分析係数表!E35</f>
        <v>0.23875432525951557</v>
      </c>
      <c r="Y32" s="89">
        <f t="shared" si="9"/>
        <v>0</v>
      </c>
    </row>
    <row r="33" spans="1:25" x14ac:dyDescent="0.2">
      <c r="A33" s="6" t="s">
        <v>21</v>
      </c>
      <c r="B33" s="5" t="s">
        <v>38</v>
      </c>
      <c r="C33" s="90"/>
      <c r="D33" s="76">
        <f>投入係数表!AG33</f>
        <v>4.878048780487805E-2</v>
      </c>
      <c r="E33" s="77">
        <f t="shared" si="0"/>
        <v>4.8780487804878048</v>
      </c>
      <c r="F33" s="76">
        <f>分析係数表!C36</f>
        <v>0.81690507152145642</v>
      </c>
      <c r="G33" s="77">
        <f t="shared" si="1"/>
        <v>3.9849027879095433</v>
      </c>
      <c r="H33" s="77">
        <v>4.0462009431940258</v>
      </c>
      <c r="I33" s="77">
        <f t="shared" si="2"/>
        <v>4.0462009431940258</v>
      </c>
      <c r="J33" s="76">
        <f>分析係数表!G36</f>
        <v>2.4669743752984245E-3</v>
      </c>
      <c r="K33" s="78">
        <f t="shared" si="3"/>
        <v>9.9818740441679783E-3</v>
      </c>
      <c r="L33" s="79"/>
      <c r="M33" s="80"/>
      <c r="N33" s="81">
        <f>分析係数表!H36</f>
        <v>0.1886168185797415</v>
      </c>
      <c r="O33" s="82">
        <f t="shared" si="4"/>
        <v>4.2563608000663491</v>
      </c>
      <c r="P33" s="76">
        <f>分析係数表!C36</f>
        <v>0.81690507152145642</v>
      </c>
      <c r="Q33" s="82">
        <f t="shared" si="5"/>
        <v>3.4770427237993244</v>
      </c>
      <c r="R33" s="83">
        <v>3.5522033119823937</v>
      </c>
      <c r="S33" s="84">
        <f t="shared" si="6"/>
        <v>7.598404255176419</v>
      </c>
      <c r="T33" s="85">
        <f>分析係数表!F36</f>
        <v>0.90092312589527301</v>
      </c>
      <c r="U33" s="86">
        <f t="shared" si="7"/>
        <v>6.8455781133894833</v>
      </c>
      <c r="V33" s="87">
        <f>分析係数表!D36</f>
        <v>6.6051249403151361E-3</v>
      </c>
      <c r="W33" s="88">
        <f t="shared" si="8"/>
        <v>0</v>
      </c>
      <c r="X33" s="76">
        <f>分析係数表!E36</f>
        <v>5.0931083877128764E-3</v>
      </c>
      <c r="Y33" s="89">
        <f t="shared" si="9"/>
        <v>0</v>
      </c>
    </row>
    <row r="34" spans="1:25" x14ac:dyDescent="0.2">
      <c r="A34" s="6" t="s">
        <v>22</v>
      </c>
      <c r="B34" s="5" t="s">
        <v>377</v>
      </c>
      <c r="C34" s="90"/>
      <c r="D34" s="76">
        <f>投入係数表!AG34</f>
        <v>0</v>
      </c>
      <c r="E34" s="77">
        <f t="shared" si="0"/>
        <v>0</v>
      </c>
      <c r="F34" s="76">
        <f>分析係数表!C37</f>
        <v>0.29905561385099688</v>
      </c>
      <c r="G34" s="77">
        <f t="shared" si="1"/>
        <v>0</v>
      </c>
      <c r="H34" s="77">
        <v>3.3563485124783125E-2</v>
      </c>
      <c r="I34" s="77">
        <f t="shared" si="2"/>
        <v>3.3563485124783125E-2</v>
      </c>
      <c r="J34" s="76">
        <f>分析係数表!G37</f>
        <v>0.52083333333333337</v>
      </c>
      <c r="K34" s="78">
        <f t="shared" si="3"/>
        <v>1.7480981835824545E-2</v>
      </c>
      <c r="L34" s="79"/>
      <c r="M34" s="80"/>
      <c r="N34" s="81">
        <f>分析係数表!H37</f>
        <v>4.2677274833925534E-2</v>
      </c>
      <c r="O34" s="82">
        <f t="shared" si="4"/>
        <v>0.96306300267694667</v>
      </c>
      <c r="P34" s="76">
        <f>分析係数表!C37</f>
        <v>0.29905561385099688</v>
      </c>
      <c r="Q34" s="82">
        <f t="shared" si="5"/>
        <v>0.28800939744273851</v>
      </c>
      <c r="R34" s="83">
        <v>0.33816006565258505</v>
      </c>
      <c r="S34" s="84">
        <f t="shared" si="6"/>
        <v>0.37172355077736818</v>
      </c>
      <c r="T34" s="85">
        <f>分析係数表!F37</f>
        <v>0.73171768707482998</v>
      </c>
      <c r="U34" s="86">
        <f t="shared" si="7"/>
        <v>0.27199669680605898</v>
      </c>
      <c r="V34" s="87">
        <f>分析係数表!D37</f>
        <v>0.14753401360544219</v>
      </c>
      <c r="W34" s="88">
        <f t="shared" si="8"/>
        <v>0</v>
      </c>
      <c r="X34" s="76">
        <f>分析係数表!E37</f>
        <v>0.141156462585034</v>
      </c>
      <c r="Y34" s="89">
        <f t="shared" si="9"/>
        <v>0</v>
      </c>
    </row>
    <row r="35" spans="1:25" x14ac:dyDescent="0.2">
      <c r="A35" s="6" t="s">
        <v>23</v>
      </c>
      <c r="B35" s="5" t="s">
        <v>193</v>
      </c>
      <c r="C35" s="75">
        <f>最終需要_まとめ!C36</f>
        <v>100</v>
      </c>
      <c r="D35" s="76">
        <f>投入係数表!AG35</f>
        <v>7.3170731707317069E-2</v>
      </c>
      <c r="E35" s="77">
        <f t="shared" si="0"/>
        <v>7.3170731707317067</v>
      </c>
      <c r="F35" s="76">
        <f>分析係数表!C38</f>
        <v>4.4463264874020636E-3</v>
      </c>
      <c r="G35" s="77">
        <f t="shared" si="1"/>
        <v>3.2534096249283391E-2</v>
      </c>
      <c r="H35" s="77">
        <v>3.30679307263839E-2</v>
      </c>
      <c r="I35" s="77">
        <f t="shared" si="2"/>
        <v>100.03306793072639</v>
      </c>
      <c r="J35" s="76">
        <f>分析係数表!G38</f>
        <v>0.34146341463414637</v>
      </c>
      <c r="K35" s="78">
        <f t="shared" si="3"/>
        <v>34.157632951955357</v>
      </c>
      <c r="L35" s="79"/>
      <c r="M35" s="80"/>
      <c r="N35" s="81">
        <f>分析係数表!H38</f>
        <v>3.8918069931510375E-2</v>
      </c>
      <c r="O35" s="82">
        <f t="shared" si="4"/>
        <v>0.87823211375336641</v>
      </c>
      <c r="P35" s="76">
        <f>分析係数表!C38</f>
        <v>4.4463264874020636E-3</v>
      </c>
      <c r="Q35" s="82">
        <f t="shared" si="5"/>
        <v>3.9049067094686953E-3</v>
      </c>
      <c r="R35" s="83">
        <v>4.3739763332302541E-3</v>
      </c>
      <c r="S35" s="84">
        <f t="shared" si="6"/>
        <v>100.03744190705962</v>
      </c>
      <c r="T35" s="85">
        <f>分析係数表!F38</f>
        <v>0.56097560975609762</v>
      </c>
      <c r="U35" s="86">
        <f t="shared" si="7"/>
        <v>56.118564972252962</v>
      </c>
      <c r="V35" s="87">
        <f>分析係数表!D38</f>
        <v>0.87804878048780488</v>
      </c>
      <c r="W35" s="88">
        <f t="shared" si="8"/>
        <v>88</v>
      </c>
      <c r="X35" s="76">
        <f>分析係数表!E38</f>
        <v>0.68292682926829273</v>
      </c>
      <c r="Y35" s="89">
        <f t="shared" si="9"/>
        <v>68</v>
      </c>
    </row>
    <row r="36" spans="1:25" x14ac:dyDescent="0.2">
      <c r="A36" s="6" t="s">
        <v>24</v>
      </c>
      <c r="B36" s="5" t="s">
        <v>39</v>
      </c>
      <c r="C36" s="90"/>
      <c r="D36" s="76">
        <f>投入係数表!AG36</f>
        <v>0</v>
      </c>
      <c r="E36" s="77">
        <f t="shared" si="0"/>
        <v>0</v>
      </c>
      <c r="F36" s="76">
        <f>分析係数表!C39</f>
        <v>1</v>
      </c>
      <c r="G36" s="77">
        <f t="shared" si="1"/>
        <v>0</v>
      </c>
      <c r="H36" s="77">
        <v>2.947021852975909E-4</v>
      </c>
      <c r="I36" s="77">
        <f t="shared" si="2"/>
        <v>2.947021852975909E-4</v>
      </c>
      <c r="J36" s="76">
        <f>分析係数表!G39</f>
        <v>0.35427190863167141</v>
      </c>
      <c r="K36" s="78">
        <f t="shared" si="3"/>
        <v>1.0440470566330201E-4</v>
      </c>
      <c r="L36" s="79"/>
      <c r="M36" s="80"/>
      <c r="N36" s="81">
        <f>分析係数表!H39</f>
        <v>3.437355167619342E-3</v>
      </c>
      <c r="O36" s="82">
        <f t="shared" si="4"/>
        <v>7.7567970351355889E-2</v>
      </c>
      <c r="P36" s="76">
        <f>分析係数表!C39</f>
        <v>1</v>
      </c>
      <c r="Q36" s="82">
        <f t="shared" si="5"/>
        <v>7.7567970351355889E-2</v>
      </c>
      <c r="R36" s="83">
        <v>8.2818731186186517E-2</v>
      </c>
      <c r="S36" s="84">
        <f t="shared" si="6"/>
        <v>8.3113433371484108E-2</v>
      </c>
      <c r="T36" s="85">
        <f>分析係数表!F39</f>
        <v>0.7050296507797057</v>
      </c>
      <c r="U36" s="86">
        <f t="shared" si="7"/>
        <v>5.859743490499978E-2</v>
      </c>
      <c r="V36" s="87">
        <f>分析係数表!D39</f>
        <v>5.7324840764331211E-2</v>
      </c>
      <c r="W36" s="88">
        <f t="shared" si="8"/>
        <v>0</v>
      </c>
      <c r="X36" s="76">
        <f>分析係数表!E39</f>
        <v>7.26993191302438E-2</v>
      </c>
      <c r="Y36" s="89">
        <f t="shared" si="9"/>
        <v>0</v>
      </c>
    </row>
    <row r="37" spans="1:25" x14ac:dyDescent="0.2">
      <c r="A37" s="6" t="s">
        <v>25</v>
      </c>
      <c r="B37" s="5" t="s">
        <v>40</v>
      </c>
      <c r="C37" s="90"/>
      <c r="D37" s="76">
        <f>投入係数表!AG37</f>
        <v>0</v>
      </c>
      <c r="E37" s="77">
        <f t="shared" si="0"/>
        <v>0</v>
      </c>
      <c r="F37" s="76">
        <f>分析係数表!C40</f>
        <v>0.83920615633859863</v>
      </c>
      <c r="G37" s="77">
        <f t="shared" si="1"/>
        <v>0</v>
      </c>
      <c r="H37" s="77">
        <v>2.8965000311978231E-5</v>
      </c>
      <c r="I37" s="77">
        <f t="shared" si="2"/>
        <v>2.8965000311978231E-5</v>
      </c>
      <c r="J37" s="76">
        <f>分析係数表!G40</f>
        <v>0.51760656605771782</v>
      </c>
      <c r="K37" s="78">
        <f t="shared" si="3"/>
        <v>1.4992474347343778E-5</v>
      </c>
      <c r="L37" s="79"/>
      <c r="M37" s="80"/>
      <c r="N37" s="81">
        <f>分析係数表!H40</f>
        <v>3.2622689118904168E-2</v>
      </c>
      <c r="O37" s="82">
        <f t="shared" si="4"/>
        <v>0.73616942648065853</v>
      </c>
      <c r="P37" s="76">
        <f>分析係数表!C40</f>
        <v>0.83920615633859863</v>
      </c>
      <c r="Q37" s="82">
        <f t="shared" si="5"/>
        <v>0.61779791481082402</v>
      </c>
      <c r="R37" s="83">
        <v>0.61812717769784553</v>
      </c>
      <c r="S37" s="84">
        <f t="shared" si="6"/>
        <v>0.61815614269815755</v>
      </c>
      <c r="T37" s="85">
        <f>分析係数表!F40</f>
        <v>0.71604447974583008</v>
      </c>
      <c r="U37" s="86">
        <f t="shared" si="7"/>
        <v>0.44262729359999131</v>
      </c>
      <c r="V37" s="87">
        <f>分析係数表!D40</f>
        <v>0.10193275086047128</v>
      </c>
      <c r="W37" s="88">
        <f t="shared" si="8"/>
        <v>0</v>
      </c>
      <c r="X37" s="76">
        <f>分析係数表!E40</f>
        <v>6.4469155414350013E-2</v>
      </c>
      <c r="Y37" s="89">
        <f t="shared" si="9"/>
        <v>0</v>
      </c>
    </row>
    <row r="38" spans="1:25" x14ac:dyDescent="0.2">
      <c r="A38" s="6" t="s">
        <v>26</v>
      </c>
      <c r="B38" s="5" t="s">
        <v>276</v>
      </c>
      <c r="C38" s="90"/>
      <c r="D38" s="76">
        <f>投入係数表!AG38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1.0502180255436386</v>
      </c>
      <c r="P38" s="76">
        <f>分析係数表!C41</f>
        <v>0.78804261408809029</v>
      </c>
      <c r="Q38" s="82">
        <f t="shared" si="5"/>
        <v>0.82761655821184177</v>
      </c>
      <c r="R38" s="83">
        <v>0.84143860118443792</v>
      </c>
      <c r="S38" s="84">
        <f t="shared" si="6"/>
        <v>0.84143860118443792</v>
      </c>
      <c r="T38" s="85">
        <f>分析係数表!F41</f>
        <v>0.55067630164906434</v>
      </c>
      <c r="U38" s="86">
        <f t="shared" si="7"/>
        <v>0.4633602969650083</v>
      </c>
      <c r="V38" s="87">
        <f>分析係数表!D41</f>
        <v>0.13461182138224939</v>
      </c>
      <c r="W38" s="88">
        <f t="shared" si="8"/>
        <v>0</v>
      </c>
      <c r="X38" s="76">
        <f>分析係数表!E41</f>
        <v>0.12840466926070038</v>
      </c>
      <c r="Y38" s="89">
        <f t="shared" si="9"/>
        <v>0</v>
      </c>
    </row>
    <row r="39" spans="1:25" x14ac:dyDescent="0.2">
      <c r="A39" s="6" t="s">
        <v>51</v>
      </c>
      <c r="B39" s="5" t="s">
        <v>367</v>
      </c>
      <c r="C39" s="90"/>
      <c r="D39" s="76">
        <f>投入係数表!AG39</f>
        <v>0</v>
      </c>
      <c r="E39" s="77">
        <f>$C$35*D39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0.24752026494140528</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投入係数表!AG40</f>
        <v>0.14634146341463414</v>
      </c>
      <c r="E40" s="77">
        <f>$C$35*D40</f>
        <v>14.634146341463413</v>
      </c>
      <c r="F40" s="76">
        <f>分析係数表!C43</f>
        <v>0.20173745173745172</v>
      </c>
      <c r="G40" s="77">
        <f>E40*F40</f>
        <v>2.9522553912797811</v>
      </c>
      <c r="H40" s="77">
        <v>3.0616845725593813</v>
      </c>
      <c r="I40" s="77">
        <f>C40+H40</f>
        <v>3.0616845725593813</v>
      </c>
      <c r="J40" s="76">
        <f>分析係数表!G43</f>
        <v>0.40060929169840059</v>
      </c>
      <c r="K40" s="78">
        <f>I40*J40</f>
        <v>1.2265392880169341</v>
      </c>
      <c r="L40" s="79"/>
      <c r="M40" s="80"/>
      <c r="N40" s="81">
        <f>分析係数表!H43</f>
        <v>3.0614346773778257E-2</v>
      </c>
      <c r="O40" s="82">
        <f t="shared" si="4"/>
        <v>0.6908488145899786</v>
      </c>
      <c r="P40" s="76">
        <f>分析係数表!C43</f>
        <v>0.20173745173745172</v>
      </c>
      <c r="Q40" s="82">
        <f>O40*P40</f>
        <v>0.13937007939122154</v>
      </c>
      <c r="R40" s="83">
        <v>0.22554023772194912</v>
      </c>
      <c r="S40" s="84">
        <f>I40+R40</f>
        <v>3.2872248102813306</v>
      </c>
      <c r="T40" s="85">
        <f>分析係数表!F43</f>
        <v>0.64280274181264285</v>
      </c>
      <c r="U40" s="86">
        <f>S40*T40</f>
        <v>2.113037121003384</v>
      </c>
      <c r="V40" s="87">
        <f>分析係数表!D43</f>
        <v>0.46991622239146991</v>
      </c>
      <c r="W40" s="88">
        <f>ROUND(S40*V40,0)</f>
        <v>2</v>
      </c>
      <c r="X40" s="76">
        <f>分析係数表!E43</f>
        <v>0.30083777608530082</v>
      </c>
      <c r="Y40" s="89">
        <f>ROUND(S40*X40,0)</f>
        <v>1</v>
      </c>
    </row>
    <row r="41" spans="1:25" x14ac:dyDescent="0.2">
      <c r="A41" s="6" t="s">
        <v>340</v>
      </c>
      <c r="B41" s="5" t="s">
        <v>42</v>
      </c>
      <c r="C41" s="90"/>
      <c r="D41" s="76">
        <f>投入係数表!AG41</f>
        <v>2.4390243902439025E-2</v>
      </c>
      <c r="E41" s="77">
        <f>$C$35*D41</f>
        <v>2.4390243902439024</v>
      </c>
      <c r="F41" s="76">
        <f>分析係数表!C44</f>
        <v>0.27638971906754328</v>
      </c>
      <c r="G41" s="77">
        <f>E41*F41</f>
        <v>0.67412126601839828</v>
      </c>
      <c r="H41" s="77">
        <v>0.67831648416011281</v>
      </c>
      <c r="I41" s="77">
        <f>C41+H41</f>
        <v>0.67831648416011281</v>
      </c>
      <c r="J41" s="76">
        <f>分析係数表!G44</f>
        <v>0.27192982456140352</v>
      </c>
      <c r="K41" s="78">
        <f>I41*J41</f>
        <v>0.18445448253476754</v>
      </c>
      <c r="L41" s="79"/>
      <c r="M41" s="80"/>
      <c r="N41" s="81">
        <f>分析係数表!H44</f>
        <v>9.8074051186981828E-2</v>
      </c>
      <c r="O41" s="82">
        <f t="shared" si="4"/>
        <v>2.2131565473281993</v>
      </c>
      <c r="P41" s="76">
        <f>分析係数表!C44</f>
        <v>0.27638971906754328</v>
      </c>
      <c r="Q41" s="82">
        <f>O41*P41</f>
        <v>0.61169371636853509</v>
      </c>
      <c r="R41" s="83">
        <v>0.6184065841168197</v>
      </c>
      <c r="S41" s="84">
        <f>I41+R41</f>
        <v>1.2967230682769326</v>
      </c>
      <c r="T41" s="85">
        <f>分析係数表!F44</f>
        <v>0.48268106162843005</v>
      </c>
      <c r="U41" s="86">
        <f>S41*T41</f>
        <v>0.62590366723398505</v>
      </c>
      <c r="V41" s="87">
        <f>分析係数表!D44</f>
        <v>0.23571749887539362</v>
      </c>
      <c r="W41" s="88">
        <f>ROUND(S41*V41,0)</f>
        <v>0</v>
      </c>
      <c r="X41" s="76">
        <f>分析係数表!E44</f>
        <v>0.16711650922177237</v>
      </c>
      <c r="Y41" s="89">
        <f>ROUND(S41*X41,0)</f>
        <v>0</v>
      </c>
    </row>
    <row r="42" spans="1:25" x14ac:dyDescent="0.2">
      <c r="A42" s="6" t="s">
        <v>341</v>
      </c>
      <c r="B42" s="5" t="s">
        <v>278</v>
      </c>
      <c r="C42" s="90"/>
      <c r="D42" s="76">
        <f>投入係数表!AG42</f>
        <v>0</v>
      </c>
      <c r="E42" s="77">
        <f>$C$35*D42</f>
        <v>0</v>
      </c>
      <c r="F42" s="76">
        <f>分析係数表!C45</f>
        <v>1</v>
      </c>
      <c r="G42" s="77">
        <f>E42*F42</f>
        <v>0</v>
      </c>
      <c r="H42" s="77">
        <v>3.2453664532864092E-3</v>
      </c>
      <c r="I42" s="77">
        <f>C42+H42</f>
        <v>3.2453664532864092E-3</v>
      </c>
      <c r="J42" s="76">
        <f>分析係数表!G45</f>
        <v>0</v>
      </c>
      <c r="K42" s="78">
        <f>I42*J42</f>
        <v>0</v>
      </c>
      <c r="L42" s="79"/>
      <c r="M42" s="80"/>
      <c r="N42" s="81">
        <f>分析係数表!H45</f>
        <v>0</v>
      </c>
      <c r="O42" s="82">
        <f t="shared" si="4"/>
        <v>0</v>
      </c>
      <c r="P42" s="76">
        <f>分析係数表!C45</f>
        <v>1</v>
      </c>
      <c r="Q42" s="82">
        <f>O42*P42</f>
        <v>0</v>
      </c>
      <c r="R42" s="83">
        <v>4.0324432781470611E-3</v>
      </c>
      <c r="S42" s="84">
        <f>I42+R42</f>
        <v>7.2778097314334707E-3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投入係数表!AG43</f>
        <v>0</v>
      </c>
      <c r="E43" s="77">
        <f>$C$35*D43</f>
        <v>0</v>
      </c>
      <c r="F43" s="76">
        <f>分析係数表!C46</f>
        <v>5.367793240556662E-2</v>
      </c>
      <c r="G43" s="77">
        <f>E43*F43</f>
        <v>0</v>
      </c>
      <c r="H43" s="77">
        <v>1.5156112386733246E-3</v>
      </c>
      <c r="I43" s="77">
        <f>C43+H43</f>
        <v>1.5156112386733246E-3</v>
      </c>
      <c r="J43" s="76">
        <f>分析係数表!G46</f>
        <v>9.2592592592592587E-3</v>
      </c>
      <c r="K43" s="78">
        <f>I43*J43</f>
        <v>1.4033437395123375E-5</v>
      </c>
      <c r="L43" s="79"/>
      <c r="M43" s="80"/>
      <c r="N43" s="81">
        <f>分析係数表!H46</f>
        <v>2.0456769143622225E-2</v>
      </c>
      <c r="O43" s="82">
        <f t="shared" si="4"/>
        <v>0.46163110445057864</v>
      </c>
      <c r="P43" s="76">
        <f>分析係数表!C46</f>
        <v>5.367793240556662E-2</v>
      </c>
      <c r="Q43" s="82">
        <f>O43*P43</f>
        <v>2.4779403221005223E-2</v>
      </c>
      <c r="R43" s="83">
        <v>2.700391286484333E-2</v>
      </c>
      <c r="S43" s="84">
        <f>I43+R43</f>
        <v>2.8519524103516655E-2</v>
      </c>
      <c r="T43" s="85">
        <f>分析係数表!F46</f>
        <v>0.30555555555555558</v>
      </c>
      <c r="U43" s="86">
        <f>S43*T43</f>
        <v>8.7142990316300892E-3</v>
      </c>
      <c r="V43" s="87">
        <f>分析係数表!D46</f>
        <v>2.7777777777777776E-2</v>
      </c>
      <c r="W43" s="88">
        <f>ROUND(S43*V43,0)</f>
        <v>0</v>
      </c>
      <c r="X43" s="76">
        <f>分析係数表!E46</f>
        <v>8.3333333333333329E-2</v>
      </c>
      <c r="Y43" s="89">
        <f>ROUND(S43*X43,0)</f>
        <v>0</v>
      </c>
    </row>
    <row r="44" spans="1:25" x14ac:dyDescent="0.2">
      <c r="A44" s="192">
        <v>40</v>
      </c>
      <c r="B44" s="14" t="s">
        <v>150</v>
      </c>
      <c r="C44" s="197">
        <f>SUM(C5:C43)</f>
        <v>100</v>
      </c>
      <c r="D44" s="92">
        <f>投入係数表!AG44</f>
        <v>0.41463414634146339</v>
      </c>
      <c r="E44" s="91">
        <f>SUM(E5:E43)</f>
        <v>41.463414634146339</v>
      </c>
      <c r="F44" s="92">
        <f>分析係数表!C47</f>
        <v>0.43100924499229587</v>
      </c>
      <c r="G44" s="91">
        <f>SUM(G5:G43)</f>
        <v>8.6381006122883068</v>
      </c>
      <c r="H44" s="91">
        <f>SUM(H5:H43)</f>
        <v>9.094824538903973</v>
      </c>
      <c r="I44" s="91">
        <f>SUM(I5:I43)</f>
        <v>109.09482453890398</v>
      </c>
      <c r="J44" s="92">
        <f>分析係数表!G47</f>
        <v>0.27411589384994556</v>
      </c>
      <c r="K44" s="93">
        <f>SUM(K5:K43)</f>
        <v>35.990715343929658</v>
      </c>
      <c r="L44" s="94">
        <f>最終需要_まとめ!$L$33</f>
        <v>0.627</v>
      </c>
      <c r="M44" s="91">
        <f>K44*L44</f>
        <v>22.566178520643895</v>
      </c>
      <c r="N44" s="95">
        <f>分析係数表!H47</f>
        <v>1</v>
      </c>
      <c r="O44" s="96">
        <f>SUM(O5:O43)</f>
        <v>22.566178520643895</v>
      </c>
      <c r="P44" s="92">
        <f>分析係数表!C47</f>
        <v>0.43100924499229587</v>
      </c>
      <c r="Q44" s="96">
        <f>SUM(Q5:Q43)</f>
        <v>9.076136782395734</v>
      </c>
      <c r="R44" s="91">
        <f>SUM(R5:R43)</f>
        <v>9.8524127673544655</v>
      </c>
      <c r="S44" s="97">
        <f>SUM(S5:S43)</f>
        <v>118.94723730625843</v>
      </c>
      <c r="T44" s="98">
        <f>分析係数表!F47</f>
        <v>0.60561987734280964</v>
      </c>
      <c r="U44" s="99">
        <f>SUM(U5:U43)</f>
        <v>69.157068763297573</v>
      </c>
      <c r="V44" s="100">
        <f>分析係数表!D47</f>
        <v>0.12179744368659369</v>
      </c>
      <c r="W44" s="101">
        <f>SUM(W5:W43)</f>
        <v>91</v>
      </c>
      <c r="X44" s="92">
        <f>分析係数表!E47</f>
        <v>9.5847423625838257E-2</v>
      </c>
      <c r="Y44" s="102">
        <f>SUM(Y5:Y43)</f>
        <v>69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288</v>
      </c>
      <c r="S2" s="3" t="s">
        <v>152</v>
      </c>
      <c r="U2" s="64" t="s">
        <v>209</v>
      </c>
      <c r="W2" s="3" t="s">
        <v>130</v>
      </c>
      <c r="Y2" s="3" t="s">
        <v>153</v>
      </c>
    </row>
    <row r="3" spans="1:25" ht="44" x14ac:dyDescent="0.2">
      <c r="B3" s="65"/>
      <c r="C3" s="66" t="s">
        <v>227</v>
      </c>
      <c r="D3" s="66" t="s">
        <v>230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投入係数表!AH5</f>
        <v>0</v>
      </c>
      <c r="E5" s="77">
        <f t="shared" ref="E5:E38" si="0">$C$36*D5</f>
        <v>0</v>
      </c>
      <c r="F5" s="76">
        <f>分析係数表!C8</f>
        <v>0.30496453900709219</v>
      </c>
      <c r="G5" s="77">
        <f t="shared" ref="G5:G38" si="1">E5*F5</f>
        <v>0</v>
      </c>
      <c r="H5" s="77">
        <f t="array" ref="H5:H43">MMULT(逆行列係数!C5:AO43,'32'!G5:G43)</f>
        <v>5.0902193856732858E-4</v>
      </c>
      <c r="I5" s="77">
        <f t="shared" ref="I5:I38" si="2">C5+H5</f>
        <v>5.0902193856732858E-4</v>
      </c>
      <c r="J5" s="76">
        <f>分析係数表!G8</f>
        <v>0.12049861495844875</v>
      </c>
      <c r="K5" s="78">
        <f t="shared" ref="K5:K38" si="3">I5*J5</f>
        <v>6.1336438580827685E-5</v>
      </c>
      <c r="L5" s="79" t="s">
        <v>187</v>
      </c>
      <c r="M5" s="80" t="s">
        <v>187</v>
      </c>
      <c r="N5" s="81">
        <f>分析係数表!H8</f>
        <v>1.0415057417992687E-2</v>
      </c>
      <c r="O5" s="82">
        <f t="shared" ref="O5:O43" si="4">$M$44*N5</f>
        <v>0.25305577899441367</v>
      </c>
      <c r="P5" s="76">
        <f>分析係数表!C8</f>
        <v>0.30496453900709219</v>
      </c>
      <c r="Q5" s="82">
        <f t="shared" ref="Q5:Q38" si="5">O5*P5</f>
        <v>7.7173038984111972E-2</v>
      </c>
      <c r="R5" s="83">
        <f t="array" ref="R5:R43">MMULT(逆行列係数!C5:AO43,'32'!Q5:Q43)</f>
        <v>8.6629814679014039E-2</v>
      </c>
      <c r="S5" s="84">
        <f t="shared" ref="S5:S38" si="6">I5+R5</f>
        <v>8.7138836617581372E-2</v>
      </c>
      <c r="T5" s="85">
        <f>分析係数表!F8</f>
        <v>0.45429362880886426</v>
      </c>
      <c r="U5" s="86">
        <f t="shared" ref="U5:U38" si="7">S5*T5</f>
        <v>3.9586618297183782E-2</v>
      </c>
      <c r="V5" s="87">
        <f>分析係数表!D8</f>
        <v>0.67451523545706371</v>
      </c>
      <c r="W5" s="88">
        <f t="shared" ref="W5:W38" si="8">ROUND(S5*V5,0)</f>
        <v>0</v>
      </c>
      <c r="X5" s="76">
        <f>分析係数表!E8</f>
        <v>0.3476454293628809</v>
      </c>
      <c r="Y5" s="89">
        <f t="shared" ref="Y5:Y38" si="9">ROUND(S5*X5,0)</f>
        <v>0</v>
      </c>
    </row>
    <row r="6" spans="1:25" x14ac:dyDescent="0.2">
      <c r="A6" s="6" t="s">
        <v>219</v>
      </c>
      <c r="B6" s="5" t="s">
        <v>265</v>
      </c>
      <c r="C6" s="90"/>
      <c r="D6" s="76">
        <f>投入係数表!AH6</f>
        <v>0</v>
      </c>
      <c r="E6" s="77">
        <f t="shared" si="0"/>
        <v>0</v>
      </c>
      <c r="F6" s="76">
        <f>分析係数表!C9</f>
        <v>0.30769230769230771</v>
      </c>
      <c r="G6" s="77">
        <f t="shared" si="1"/>
        <v>0</v>
      </c>
      <c r="H6" s="77">
        <v>1.9319686440370166E-4</v>
      </c>
      <c r="I6" s="77">
        <f t="shared" si="2"/>
        <v>1.9319686440370166E-4</v>
      </c>
      <c r="J6" s="76">
        <f>分析係数表!G9</f>
        <v>0.27272727272727271</v>
      </c>
      <c r="K6" s="78">
        <f t="shared" si="3"/>
        <v>5.2690053928282269E-5</v>
      </c>
      <c r="L6" s="79"/>
      <c r="M6" s="80"/>
      <c r="N6" s="81">
        <f>分析係数表!H9</f>
        <v>5.5358154384880782E-4</v>
      </c>
      <c r="O6" s="82">
        <f t="shared" si="4"/>
        <v>1.3450430774733976E-2</v>
      </c>
      <c r="P6" s="76">
        <f>分析係数表!C9</f>
        <v>0.30769230769230771</v>
      </c>
      <c r="Q6" s="82">
        <f t="shared" si="5"/>
        <v>4.138594084533531E-3</v>
      </c>
      <c r="R6" s="83">
        <v>4.6159813730722657E-3</v>
      </c>
      <c r="S6" s="84">
        <f t="shared" si="6"/>
        <v>4.8091782374759676E-3</v>
      </c>
      <c r="T6" s="85">
        <f>分析係数表!F9</f>
        <v>0.77272727272727271</v>
      </c>
      <c r="U6" s="86">
        <f t="shared" si="7"/>
        <v>3.7161831835041568E-3</v>
      </c>
      <c r="V6" s="87">
        <f>分析係数表!D9</f>
        <v>0.36363636363636365</v>
      </c>
      <c r="W6" s="88">
        <f t="shared" si="8"/>
        <v>0</v>
      </c>
      <c r="X6" s="76">
        <f>分析係数表!E9</f>
        <v>0</v>
      </c>
      <c r="Y6" s="89">
        <f t="shared" si="9"/>
        <v>0</v>
      </c>
    </row>
    <row r="7" spans="1:25" x14ac:dyDescent="0.2">
      <c r="A7" s="6" t="s">
        <v>220</v>
      </c>
      <c r="B7" s="5" t="s">
        <v>266</v>
      </c>
      <c r="C7" s="90"/>
      <c r="D7" s="76">
        <f>投入係数表!AH7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2.5962459402393494E-2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投入係数表!AH8</f>
        <v>0</v>
      </c>
      <c r="E8" s="77">
        <f t="shared" si="0"/>
        <v>0</v>
      </c>
      <c r="F8" s="76">
        <f>分析係数表!C11</f>
        <v>7.2833211944645093E-4</v>
      </c>
      <c r="G8" s="77">
        <f t="shared" si="1"/>
        <v>0</v>
      </c>
      <c r="H8" s="77">
        <v>3.4535977347633333E-4</v>
      </c>
      <c r="I8" s="77">
        <f t="shared" si="2"/>
        <v>3.4535977347633333E-4</v>
      </c>
      <c r="J8" s="76">
        <f>分析係数表!G11</f>
        <v>0.75</v>
      </c>
      <c r="K8" s="78">
        <f t="shared" si="3"/>
        <v>2.5901983010725001E-4</v>
      </c>
      <c r="L8" s="79"/>
      <c r="M8" s="80"/>
      <c r="N8" s="81">
        <f>分析係数表!H11</f>
        <v>-1.2873989391832741E-5</v>
      </c>
      <c r="O8" s="82">
        <f t="shared" si="4"/>
        <v>-3.1280071569148786E-4</v>
      </c>
      <c r="P8" s="76">
        <f>分析係数表!C11</f>
        <v>7.2833211944645093E-4</v>
      </c>
      <c r="Q8" s="82">
        <f t="shared" si="5"/>
        <v>-2.2782280822394808E-7</v>
      </c>
      <c r="R8" s="83">
        <v>5.5004243135624124E-4</v>
      </c>
      <c r="S8" s="84">
        <f t="shared" si="6"/>
        <v>8.9540220483257452E-4</v>
      </c>
      <c r="T8" s="85">
        <f>分析係数表!F11</f>
        <v>1</v>
      </c>
      <c r="U8" s="86">
        <f t="shared" si="7"/>
        <v>8.9540220483257452E-4</v>
      </c>
      <c r="V8" s="87">
        <f>分析係数表!D11</f>
        <v>0</v>
      </c>
      <c r="W8" s="88">
        <f t="shared" si="8"/>
        <v>0</v>
      </c>
      <c r="X8" s="76">
        <f>分析係数表!E11</f>
        <v>0</v>
      </c>
      <c r="Y8" s="89">
        <f t="shared" si="9"/>
        <v>0</v>
      </c>
    </row>
    <row r="9" spans="1:25" x14ac:dyDescent="0.2">
      <c r="A9" s="6" t="s">
        <v>222</v>
      </c>
      <c r="B9" s="5" t="s">
        <v>190</v>
      </c>
      <c r="C9" s="90"/>
      <c r="D9" s="76">
        <f>投入係数表!AH9</f>
        <v>2.1963540522732265E-4</v>
      </c>
      <c r="E9" s="77">
        <f t="shared" si="0"/>
        <v>2.1963540522732264E-2</v>
      </c>
      <c r="F9" s="76">
        <f>分析係数表!C12</f>
        <v>4.5760430686406783E-3</v>
      </c>
      <c r="G9" s="77">
        <f t="shared" si="1"/>
        <v>1.0050610737185764E-4</v>
      </c>
      <c r="H9" s="77">
        <v>1.1607683688709023E-4</v>
      </c>
      <c r="I9" s="77">
        <f t="shared" si="2"/>
        <v>1.1607683688709023E-4</v>
      </c>
      <c r="J9" s="76">
        <f>分析係数表!G12</f>
        <v>0.12408759124087591</v>
      </c>
      <c r="K9" s="78">
        <f t="shared" si="3"/>
        <v>1.440369508817908E-5</v>
      </c>
      <c r="L9" s="79"/>
      <c r="M9" s="80"/>
      <c r="N9" s="81">
        <f>分析係数表!H12</f>
        <v>8.1814202585097071E-2</v>
      </c>
      <c r="O9" s="82">
        <f t="shared" si="4"/>
        <v>1.9878485482194053</v>
      </c>
      <c r="P9" s="76">
        <f>分析係数表!C12</f>
        <v>4.5760430686406783E-3</v>
      </c>
      <c r="Q9" s="82">
        <f t="shared" si="5"/>
        <v>9.0964805705868439E-3</v>
      </c>
      <c r="R9" s="83">
        <v>9.7033276640428271E-3</v>
      </c>
      <c r="S9" s="84">
        <f t="shared" si="6"/>
        <v>9.8194045009299177E-3</v>
      </c>
      <c r="T9" s="85">
        <f>分析係数表!F12</f>
        <v>0.42153284671532848</v>
      </c>
      <c r="U9" s="86">
        <f t="shared" si="7"/>
        <v>4.139201532326298E-3</v>
      </c>
      <c r="V9" s="87">
        <f>分析係数表!D12</f>
        <v>4.3795620437956206E-2</v>
      </c>
      <c r="W9" s="88">
        <f t="shared" si="8"/>
        <v>0</v>
      </c>
      <c r="X9" s="76">
        <f>分析係数表!E12</f>
        <v>3.2846715328467155E-2</v>
      </c>
      <c r="Y9" s="89">
        <f t="shared" si="9"/>
        <v>0</v>
      </c>
    </row>
    <row r="10" spans="1:25" x14ac:dyDescent="0.2">
      <c r="A10" s="6" t="s">
        <v>223</v>
      </c>
      <c r="B10" s="5" t="s">
        <v>28</v>
      </c>
      <c r="C10" s="90"/>
      <c r="D10" s="76">
        <f>投入係数表!AH10</f>
        <v>3.5141664836371624E-3</v>
      </c>
      <c r="E10" s="77">
        <f t="shared" si="0"/>
        <v>0.35141664836371622</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0.31061111068164743</v>
      </c>
      <c r="P10" s="76">
        <f>分析係数表!C13</f>
        <v>0</v>
      </c>
      <c r="Q10" s="82">
        <f t="shared" si="5"/>
        <v>0</v>
      </c>
      <c r="R10" s="83">
        <v>0</v>
      </c>
      <c r="S10" s="84">
        <f t="shared" si="6"/>
        <v>0</v>
      </c>
      <c r="T10" s="85">
        <f>分析係数表!F13</f>
        <v>1</v>
      </c>
      <c r="U10" s="86">
        <f t="shared" si="7"/>
        <v>0</v>
      </c>
      <c r="V10" s="87">
        <f>分析係数表!D13</f>
        <v>0</v>
      </c>
      <c r="W10" s="88">
        <f t="shared" si="8"/>
        <v>0</v>
      </c>
      <c r="X10" s="76">
        <f>分析係数表!E13</f>
        <v>0</v>
      </c>
      <c r="Y10" s="89">
        <f t="shared" si="9"/>
        <v>0</v>
      </c>
    </row>
    <row r="11" spans="1:25" x14ac:dyDescent="0.2">
      <c r="A11" s="6" t="s">
        <v>224</v>
      </c>
      <c r="B11" s="5" t="s">
        <v>267</v>
      </c>
      <c r="C11" s="90"/>
      <c r="D11" s="76">
        <f>投入係数表!AH11</f>
        <v>1.3178124313639359E-3</v>
      </c>
      <c r="E11" s="77">
        <f t="shared" si="0"/>
        <v>0.13178124313639358</v>
      </c>
      <c r="F11" s="76">
        <f>分析係数表!C14</f>
        <v>3.0252100840336138E-2</v>
      </c>
      <c r="G11" s="77">
        <f t="shared" si="1"/>
        <v>3.9866594562270336E-3</v>
      </c>
      <c r="H11" s="77">
        <v>6.844732567791589E-3</v>
      </c>
      <c r="I11" s="77">
        <f t="shared" si="2"/>
        <v>6.844732567791589E-3</v>
      </c>
      <c r="J11" s="76">
        <f>分析係数表!G14</f>
        <v>0.20338983050847459</v>
      </c>
      <c r="K11" s="78">
        <f t="shared" si="3"/>
        <v>1.3921489968389674E-3</v>
      </c>
      <c r="L11" s="79"/>
      <c r="M11" s="80"/>
      <c r="N11" s="81">
        <f>分析係数表!H14</f>
        <v>1.0556671301302847E-3</v>
      </c>
      <c r="O11" s="82">
        <f t="shared" si="4"/>
        <v>2.5649658686702003E-2</v>
      </c>
      <c r="P11" s="76">
        <f>分析係数表!C14</f>
        <v>3.0252100840336138E-2</v>
      </c>
      <c r="Q11" s="82">
        <f t="shared" si="5"/>
        <v>7.7595606111031284E-4</v>
      </c>
      <c r="R11" s="83">
        <v>2.0443192573631136E-3</v>
      </c>
      <c r="S11" s="84">
        <f t="shared" si="6"/>
        <v>8.8890518251547035E-3</v>
      </c>
      <c r="T11" s="85">
        <f>分析係数表!F14</f>
        <v>0.40677966101694918</v>
      </c>
      <c r="U11" s="86">
        <f t="shared" si="7"/>
        <v>3.6158854881985238E-3</v>
      </c>
      <c r="V11" s="87">
        <f>分析係数表!D14</f>
        <v>0.16949152542372881</v>
      </c>
      <c r="W11" s="88">
        <f t="shared" si="8"/>
        <v>0</v>
      </c>
      <c r="X11" s="76">
        <f>分析係数表!E14</f>
        <v>0.11864406779661017</v>
      </c>
      <c r="Y11" s="89">
        <f t="shared" si="9"/>
        <v>0</v>
      </c>
    </row>
    <row r="12" spans="1:25" x14ac:dyDescent="0.2">
      <c r="A12" s="6" t="s">
        <v>225</v>
      </c>
      <c r="B12" s="5" t="s">
        <v>29</v>
      </c>
      <c r="C12" s="90"/>
      <c r="D12" s="76">
        <f>投入係数表!AH12</f>
        <v>1.0981770261366132E-3</v>
      </c>
      <c r="E12" s="77">
        <f t="shared" si="0"/>
        <v>0.10981770261366132</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0.18361402011090336</v>
      </c>
      <c r="P12" s="76">
        <f>分析係数表!C15</f>
        <v>0</v>
      </c>
      <c r="Q12" s="82">
        <f t="shared" si="5"/>
        <v>0</v>
      </c>
      <c r="R12" s="83">
        <v>0</v>
      </c>
      <c r="S12" s="84">
        <f t="shared" si="6"/>
        <v>0</v>
      </c>
      <c r="T12" s="85">
        <f>分析係数表!F15</f>
        <v>0.30219780219780218</v>
      </c>
      <c r="U12" s="86">
        <f t="shared" si="7"/>
        <v>0</v>
      </c>
      <c r="V12" s="87">
        <f>分析係数表!D15</f>
        <v>0.15384615384615385</v>
      </c>
      <c r="W12" s="88">
        <f t="shared" si="8"/>
        <v>0</v>
      </c>
      <c r="X12" s="76">
        <f>分析係数表!E15</f>
        <v>0.11538461538461539</v>
      </c>
      <c r="Y12" s="89">
        <f t="shared" si="9"/>
        <v>0</v>
      </c>
    </row>
    <row r="13" spans="1:25" x14ac:dyDescent="0.2">
      <c r="A13" s="6" t="s">
        <v>226</v>
      </c>
      <c r="B13" s="5" t="s">
        <v>30</v>
      </c>
      <c r="C13" s="90"/>
      <c r="D13" s="76">
        <f>投入係数表!AH13</f>
        <v>1.0981770261366132E-2</v>
      </c>
      <c r="E13" s="77">
        <f t="shared" si="0"/>
        <v>1.0981770261366133</v>
      </c>
      <c r="F13" s="76">
        <f>分析係数表!C16</f>
        <v>1.9157088122605526E-3</v>
      </c>
      <c r="G13" s="77">
        <f t="shared" si="1"/>
        <v>2.1037874063919971E-3</v>
      </c>
      <c r="H13" s="77">
        <v>2.4683683884655794E-3</v>
      </c>
      <c r="I13" s="77">
        <f t="shared" si="2"/>
        <v>2.4683683884655794E-3</v>
      </c>
      <c r="J13" s="76">
        <f>分析係数表!G16</f>
        <v>0.1111111111111111</v>
      </c>
      <c r="K13" s="78">
        <f t="shared" si="3"/>
        <v>2.7426315427395327E-4</v>
      </c>
      <c r="L13" s="79"/>
      <c r="M13" s="80"/>
      <c r="N13" s="81">
        <f>分析係数表!H16</f>
        <v>1.5294299397497296E-2</v>
      </c>
      <c r="O13" s="82">
        <f t="shared" si="4"/>
        <v>0.37160725024148755</v>
      </c>
      <c r="P13" s="76">
        <f>分析係数表!C16</f>
        <v>1.9157088122605526E-3</v>
      </c>
      <c r="Q13" s="82">
        <f t="shared" si="5"/>
        <v>7.1189128398753008E-4</v>
      </c>
      <c r="R13" s="83">
        <v>1.0519861410483297E-3</v>
      </c>
      <c r="S13" s="84">
        <f t="shared" si="6"/>
        <v>3.5203545295139091E-3</v>
      </c>
      <c r="T13" s="85">
        <f>分析係数表!F16</f>
        <v>0.33333333333333331</v>
      </c>
      <c r="U13" s="86">
        <f t="shared" si="7"/>
        <v>1.1734515098379696E-3</v>
      </c>
      <c r="V13" s="87">
        <f>分析係数表!D16</f>
        <v>0</v>
      </c>
      <c r="W13" s="88">
        <f t="shared" si="8"/>
        <v>0</v>
      </c>
      <c r="X13" s="76">
        <f>分析係数表!E16</f>
        <v>0</v>
      </c>
      <c r="Y13" s="89">
        <f t="shared" si="9"/>
        <v>0</v>
      </c>
    </row>
    <row r="14" spans="1:25" x14ac:dyDescent="0.2">
      <c r="A14" s="6" t="s">
        <v>2</v>
      </c>
      <c r="B14" s="5" t="s">
        <v>364</v>
      </c>
      <c r="C14" s="90"/>
      <c r="D14" s="76">
        <f>投入係数表!AH14</f>
        <v>1.976718647045904E-3</v>
      </c>
      <c r="E14" s="77">
        <f t="shared" si="0"/>
        <v>0.19767186470459039</v>
      </c>
      <c r="F14" s="76">
        <f>分析係数表!C17</f>
        <v>5.5194805194805241E-2</v>
      </c>
      <c r="G14" s="77">
        <f t="shared" si="1"/>
        <v>1.0910460064863764E-2</v>
      </c>
      <c r="H14" s="77">
        <v>1.6883018528019808E-2</v>
      </c>
      <c r="I14" s="77">
        <f t="shared" si="2"/>
        <v>1.6883018528019808E-2</v>
      </c>
      <c r="J14" s="76">
        <f>分析係数表!G17</f>
        <v>0.21860465116279071</v>
      </c>
      <c r="K14" s="78">
        <f t="shared" si="3"/>
        <v>3.6907063758927026E-3</v>
      </c>
      <c r="L14" s="79"/>
      <c r="M14" s="80"/>
      <c r="N14" s="81">
        <f>分析係数表!H17</f>
        <v>2.7035377722848756E-3</v>
      </c>
      <c r="O14" s="82">
        <f t="shared" si="4"/>
        <v>6.5688150295212452E-2</v>
      </c>
      <c r="P14" s="76">
        <f>分析係数表!C17</f>
        <v>5.5194805194805241E-2</v>
      </c>
      <c r="Q14" s="82">
        <f t="shared" si="5"/>
        <v>3.6256446591513398E-3</v>
      </c>
      <c r="R14" s="83">
        <v>5.1841412100384759E-3</v>
      </c>
      <c r="S14" s="84">
        <f t="shared" si="6"/>
        <v>2.2067159738058284E-2</v>
      </c>
      <c r="T14" s="85">
        <f>分析係数表!F17</f>
        <v>0.33023255813953489</v>
      </c>
      <c r="U14" s="86">
        <f t="shared" si="7"/>
        <v>7.2872946111727363E-3</v>
      </c>
      <c r="V14" s="87">
        <f>分析係数表!D17</f>
        <v>0</v>
      </c>
      <c r="W14" s="88">
        <f t="shared" si="8"/>
        <v>0</v>
      </c>
      <c r="X14" s="76">
        <f>分析係数表!E17</f>
        <v>0</v>
      </c>
      <c r="Y14" s="89">
        <f t="shared" si="9"/>
        <v>0</v>
      </c>
    </row>
    <row r="15" spans="1:25" x14ac:dyDescent="0.2">
      <c r="A15" s="6" t="s">
        <v>3</v>
      </c>
      <c r="B15" s="5" t="s">
        <v>31</v>
      </c>
      <c r="C15" s="90"/>
      <c r="D15" s="76">
        <f>投入係数表!AH15</f>
        <v>2.1963540522732265E-4</v>
      </c>
      <c r="E15" s="77">
        <f t="shared" si="0"/>
        <v>2.1963540522732264E-2</v>
      </c>
      <c r="F15" s="76">
        <f>分析係数表!C18</f>
        <v>0.35732009925558317</v>
      </c>
      <c r="G15" s="77">
        <f t="shared" si="1"/>
        <v>7.8480144795867162E-3</v>
      </c>
      <c r="H15" s="77">
        <v>3.1113740157416001E-2</v>
      </c>
      <c r="I15" s="77">
        <f t="shared" si="2"/>
        <v>3.1113740157416001E-2</v>
      </c>
      <c r="J15" s="76">
        <f>分析係数表!G18</f>
        <v>0.21543778801843319</v>
      </c>
      <c r="K15" s="78">
        <f t="shared" si="3"/>
        <v>6.7030753564940003E-3</v>
      </c>
      <c r="L15" s="79"/>
      <c r="M15" s="80"/>
      <c r="N15" s="81">
        <f>分析係数表!H18</f>
        <v>3.9909367114681499E-4</v>
      </c>
      <c r="O15" s="82">
        <f t="shared" si="4"/>
        <v>9.6968221864361243E-3</v>
      </c>
      <c r="P15" s="76">
        <f>分析係数表!C18</f>
        <v>0.35732009925558317</v>
      </c>
      <c r="Q15" s="82">
        <f t="shared" si="5"/>
        <v>3.4648694661210968E-3</v>
      </c>
      <c r="R15" s="83">
        <v>7.4326926916988677E-3</v>
      </c>
      <c r="S15" s="84">
        <f t="shared" si="6"/>
        <v>3.8546432849114867E-2</v>
      </c>
      <c r="T15" s="85">
        <f>分析係数表!F18</f>
        <v>0.46082949308755761</v>
      </c>
      <c r="U15" s="86">
        <f t="shared" si="7"/>
        <v>1.7763333110191182E-2</v>
      </c>
      <c r="V15" s="87">
        <f>分析係数表!D18</f>
        <v>4.0322580645161289E-2</v>
      </c>
      <c r="W15" s="88">
        <f t="shared" si="8"/>
        <v>0</v>
      </c>
      <c r="X15" s="76">
        <f>分析係数表!E18</f>
        <v>3.6866359447004608E-2</v>
      </c>
      <c r="Y15" s="89">
        <f t="shared" si="9"/>
        <v>0</v>
      </c>
    </row>
    <row r="16" spans="1:25" x14ac:dyDescent="0.2">
      <c r="A16" s="6" t="s">
        <v>4</v>
      </c>
      <c r="B16" s="5" t="s">
        <v>32</v>
      </c>
      <c r="C16" s="90"/>
      <c r="D16" s="76">
        <f>投入係数表!AH16</f>
        <v>0</v>
      </c>
      <c r="E16" s="77">
        <f t="shared" si="0"/>
        <v>0</v>
      </c>
      <c r="F16" s="76">
        <f>分析係数表!C19</f>
        <v>0.13532513181019334</v>
      </c>
      <c r="G16" s="77">
        <f t="shared" si="1"/>
        <v>0</v>
      </c>
      <c r="H16" s="77">
        <v>7.8452562687193646E-3</v>
      </c>
      <c r="I16" s="77">
        <f t="shared" si="2"/>
        <v>7.8452562687193646E-3</v>
      </c>
      <c r="J16" s="76">
        <f>分析係数表!G19</f>
        <v>5.8997050147492625E-2</v>
      </c>
      <c r="K16" s="78">
        <f t="shared" si="3"/>
        <v>4.6284697750556721E-4</v>
      </c>
      <c r="L16" s="79"/>
      <c r="M16" s="80"/>
      <c r="N16" s="81">
        <f>分析係数表!H19</f>
        <v>-1.0299191513466193E-4</v>
      </c>
      <c r="O16" s="82">
        <f t="shared" si="4"/>
        <v>-2.5024057255319029E-3</v>
      </c>
      <c r="P16" s="76">
        <f>分析係数表!C19</f>
        <v>0.13532513181019334</v>
      </c>
      <c r="Q16" s="82">
        <f t="shared" si="5"/>
        <v>-3.3863838465018724E-4</v>
      </c>
      <c r="R16" s="83">
        <v>5.1727401665927701E-4</v>
      </c>
      <c r="S16" s="84">
        <f t="shared" si="6"/>
        <v>8.3625302853786408E-3</v>
      </c>
      <c r="T16" s="85">
        <f>分析係数表!F19</f>
        <v>0.24483775811209441</v>
      </c>
      <c r="U16" s="86">
        <f t="shared" si="7"/>
        <v>2.0474631672165993E-3</v>
      </c>
      <c r="V16" s="87">
        <f>分析係数表!D19</f>
        <v>3.8348082595870206E-2</v>
      </c>
      <c r="W16" s="88">
        <f t="shared" si="8"/>
        <v>0</v>
      </c>
      <c r="X16" s="76">
        <f>分析係数表!E19</f>
        <v>3.2448377581120944E-2</v>
      </c>
      <c r="Y16" s="89">
        <f t="shared" si="9"/>
        <v>0</v>
      </c>
    </row>
    <row r="17" spans="1:25" x14ac:dyDescent="0.2">
      <c r="A17" s="6" t="s">
        <v>5</v>
      </c>
      <c r="B17" s="5" t="s">
        <v>33</v>
      </c>
      <c r="C17" s="90"/>
      <c r="D17" s="76">
        <f>投入係数表!AH17</f>
        <v>2.1963540522732265E-4</v>
      </c>
      <c r="E17" s="77">
        <f t="shared" si="0"/>
        <v>2.1963540522732264E-2</v>
      </c>
      <c r="F17" s="76">
        <f>分析係数表!C20</f>
        <v>1.7543859649122862E-2</v>
      </c>
      <c r="G17" s="77">
        <f t="shared" si="1"/>
        <v>3.853252723286374E-4</v>
      </c>
      <c r="H17" s="77">
        <v>8.2806689791257992E-4</v>
      </c>
      <c r="I17" s="77">
        <f t="shared" si="2"/>
        <v>8.2806689791257992E-4</v>
      </c>
      <c r="J17" s="76">
        <f>分析係数表!G20</f>
        <v>9.5238095238095233E-2</v>
      </c>
      <c r="K17" s="78">
        <f t="shared" si="3"/>
        <v>7.886351408691237E-5</v>
      </c>
      <c r="L17" s="79"/>
      <c r="M17" s="80"/>
      <c r="N17" s="81">
        <f>分析係数表!H20</f>
        <v>5.0208558628147691E-4</v>
      </c>
      <c r="O17" s="82">
        <f t="shared" si="4"/>
        <v>1.2199227911968027E-2</v>
      </c>
      <c r="P17" s="76">
        <f>分析係数表!C20</f>
        <v>1.7543859649122862E-2</v>
      </c>
      <c r="Q17" s="82">
        <f t="shared" si="5"/>
        <v>2.1402154231522921E-4</v>
      </c>
      <c r="R17" s="83">
        <v>3.4515835003413008E-4</v>
      </c>
      <c r="S17" s="84">
        <f t="shared" si="6"/>
        <v>1.17322524794671E-3</v>
      </c>
      <c r="T17" s="85">
        <f>分析係数表!F20</f>
        <v>0.21428571428571427</v>
      </c>
      <c r="U17" s="86">
        <f t="shared" si="7"/>
        <v>2.5140541027429496E-4</v>
      </c>
      <c r="V17" s="87">
        <f>分析係数表!D20</f>
        <v>0</v>
      </c>
      <c r="W17" s="88">
        <f t="shared" si="8"/>
        <v>0</v>
      </c>
      <c r="X17" s="76">
        <f>分析係数表!E20</f>
        <v>0</v>
      </c>
      <c r="Y17" s="89">
        <f t="shared" si="9"/>
        <v>0</v>
      </c>
    </row>
    <row r="18" spans="1:25" x14ac:dyDescent="0.2">
      <c r="A18" s="6" t="s">
        <v>6</v>
      </c>
      <c r="B18" s="5" t="s">
        <v>34</v>
      </c>
      <c r="C18" s="90"/>
      <c r="D18" s="76">
        <f>投入係数表!AH18</f>
        <v>4.3927081045464526E-3</v>
      </c>
      <c r="E18" s="77">
        <f t="shared" si="0"/>
        <v>0.43927081045464528</v>
      </c>
      <c r="F18" s="76">
        <f>分析係数表!C21</f>
        <v>0.22938530734632678</v>
      </c>
      <c r="G18" s="77">
        <f t="shared" si="1"/>
        <v>0.10076226986440887</v>
      </c>
      <c r="H18" s="77">
        <v>0.12587954705473919</v>
      </c>
      <c r="I18" s="77">
        <f t="shared" si="2"/>
        <v>0.12587954705473919</v>
      </c>
      <c r="J18" s="76">
        <f>分析係数表!G21</f>
        <v>0.28442844284428442</v>
      </c>
      <c r="K18" s="78">
        <f t="shared" si="3"/>
        <v>3.5803723554723298E-2</v>
      </c>
      <c r="L18" s="79"/>
      <c r="M18" s="80"/>
      <c r="N18" s="81">
        <f>分析係数表!H21</f>
        <v>8.3680931046912815E-4</v>
      </c>
      <c r="O18" s="82">
        <f t="shared" si="4"/>
        <v>2.033204651994671E-2</v>
      </c>
      <c r="P18" s="76">
        <f>分析係数表!C21</f>
        <v>0.22938530734632678</v>
      </c>
      <c r="Q18" s="82">
        <f t="shared" si="5"/>
        <v>4.6638727399577898E-3</v>
      </c>
      <c r="R18" s="83">
        <v>9.3562748228838127E-3</v>
      </c>
      <c r="S18" s="84">
        <f t="shared" si="6"/>
        <v>0.13523582187762301</v>
      </c>
      <c r="T18" s="85">
        <f>分析係数表!F21</f>
        <v>0.42664266426642666</v>
      </c>
      <c r="U18" s="86">
        <f t="shared" si="7"/>
        <v>5.7697371350128993E-2</v>
      </c>
      <c r="V18" s="87">
        <f>分析係数表!D21</f>
        <v>9.7209720972097208E-2</v>
      </c>
      <c r="W18" s="88">
        <f t="shared" si="8"/>
        <v>0</v>
      </c>
      <c r="X18" s="76">
        <f>分析係数表!E21</f>
        <v>8.1908190819081905E-2</v>
      </c>
      <c r="Y18" s="89">
        <f t="shared" si="9"/>
        <v>0</v>
      </c>
    </row>
    <row r="19" spans="1:25" x14ac:dyDescent="0.2">
      <c r="A19" s="6" t="s">
        <v>7</v>
      </c>
      <c r="B19" s="5" t="s">
        <v>268</v>
      </c>
      <c r="C19" s="90"/>
      <c r="D19" s="76">
        <f>投入係数表!AH19</f>
        <v>4.392708104546453E-4</v>
      </c>
      <c r="E19" s="77">
        <f t="shared" si="0"/>
        <v>4.3927081045464528E-2</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9.3840214707446357E-4</v>
      </c>
      <c r="P19" s="76">
        <f>分析係数表!C22</f>
        <v>0</v>
      </c>
      <c r="Q19" s="82">
        <f t="shared" si="5"/>
        <v>0</v>
      </c>
      <c r="R19" s="83">
        <v>0</v>
      </c>
      <c r="S19" s="84">
        <f t="shared" si="6"/>
        <v>0</v>
      </c>
      <c r="T19" s="85">
        <f>分析係数表!F22</f>
        <v>0.45454545454545453</v>
      </c>
      <c r="U19" s="86">
        <f t="shared" si="7"/>
        <v>0</v>
      </c>
      <c r="V19" s="87">
        <f>分析係数表!D22</f>
        <v>0.29545454545454547</v>
      </c>
      <c r="W19" s="88">
        <f t="shared" si="8"/>
        <v>0</v>
      </c>
      <c r="X19" s="76">
        <f>分析係数表!E22</f>
        <v>0.18181818181818182</v>
      </c>
      <c r="Y19" s="89">
        <f t="shared" si="9"/>
        <v>0</v>
      </c>
    </row>
    <row r="20" spans="1:25" x14ac:dyDescent="0.2">
      <c r="A20" s="6" t="s">
        <v>8</v>
      </c>
      <c r="B20" s="5" t="s">
        <v>269</v>
      </c>
      <c r="C20" s="90"/>
      <c r="D20" s="76">
        <f>投入係数表!AH20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6.2560143138297572E-4</v>
      </c>
      <c r="P20" s="76">
        <f>分析係数表!C23</f>
        <v>0</v>
      </c>
      <c r="Q20" s="82">
        <f t="shared" si="5"/>
        <v>0</v>
      </c>
      <c r="R20" s="83">
        <v>0</v>
      </c>
      <c r="S20" s="84">
        <f t="shared" si="6"/>
        <v>0</v>
      </c>
      <c r="T20" s="85">
        <f>分析係数表!F23</f>
        <v>0.44318181818181818</v>
      </c>
      <c r="U20" s="86">
        <f t="shared" si="7"/>
        <v>0</v>
      </c>
      <c r="V20" s="87">
        <f>分析係数表!D23</f>
        <v>0</v>
      </c>
      <c r="W20" s="88">
        <f t="shared" si="8"/>
        <v>0</v>
      </c>
      <c r="X20" s="76">
        <f>分析係数表!E23</f>
        <v>0</v>
      </c>
      <c r="Y20" s="89">
        <f t="shared" si="9"/>
        <v>0</v>
      </c>
    </row>
    <row r="21" spans="1:25" x14ac:dyDescent="0.2">
      <c r="A21" s="6" t="s">
        <v>9</v>
      </c>
      <c r="B21" s="5" t="s">
        <v>270</v>
      </c>
      <c r="C21" s="90"/>
      <c r="D21" s="76">
        <f>投入係数表!AH21</f>
        <v>3.2945310784098397E-3</v>
      </c>
      <c r="E21" s="77">
        <f t="shared" si="0"/>
        <v>0.32945310784098397</v>
      </c>
      <c r="F21" s="76">
        <f>分析係数表!C24</f>
        <v>1.7094017094017144E-2</v>
      </c>
      <c r="G21" s="77">
        <f t="shared" si="1"/>
        <v>5.6316770571108541E-3</v>
      </c>
      <c r="H21" s="77">
        <v>5.8161079539641265E-3</v>
      </c>
      <c r="I21" s="77">
        <f t="shared" si="2"/>
        <v>5.8161079539641265E-3</v>
      </c>
      <c r="J21" s="76">
        <f>分析係数表!G24</f>
        <v>0.27777777777777779</v>
      </c>
      <c r="K21" s="78">
        <f t="shared" si="3"/>
        <v>1.615585542767813E-3</v>
      </c>
      <c r="L21" s="79"/>
      <c r="M21" s="80"/>
      <c r="N21" s="81">
        <f>分析係数表!H24</f>
        <v>2.9610175601215306E-4</v>
      </c>
      <c r="O21" s="82">
        <f t="shared" si="4"/>
        <v>7.1944164609042205E-3</v>
      </c>
      <c r="P21" s="76">
        <f>分析係数表!C24</f>
        <v>1.7094017094017144E-2</v>
      </c>
      <c r="Q21" s="82">
        <f t="shared" si="5"/>
        <v>1.2298147796417508E-4</v>
      </c>
      <c r="R21" s="83">
        <v>3.9098403033203455E-4</v>
      </c>
      <c r="S21" s="84">
        <f t="shared" si="6"/>
        <v>6.2070919842961607E-3</v>
      </c>
      <c r="T21" s="85">
        <f>分析係数表!F24</f>
        <v>0.5</v>
      </c>
      <c r="U21" s="86">
        <f t="shared" si="7"/>
        <v>3.1035459921480804E-3</v>
      </c>
      <c r="V21" s="87">
        <f>分析係数表!D24</f>
        <v>0.16666666666666666</v>
      </c>
      <c r="W21" s="88">
        <f t="shared" si="8"/>
        <v>0</v>
      </c>
      <c r="X21" s="76">
        <f>分析係数表!E24</f>
        <v>0.1111111111111111</v>
      </c>
      <c r="Y21" s="89">
        <f t="shared" si="9"/>
        <v>0</v>
      </c>
    </row>
    <row r="22" spans="1:25" x14ac:dyDescent="0.2">
      <c r="A22" s="6" t="s">
        <v>10</v>
      </c>
      <c r="B22" s="5" t="s">
        <v>271</v>
      </c>
      <c r="C22" s="90"/>
      <c r="D22" s="76">
        <f>投入係数表!AH22</f>
        <v>2.1963540522732263E-3</v>
      </c>
      <c r="E22" s="77">
        <f t="shared" si="0"/>
        <v>0.21963540522732264</v>
      </c>
      <c r="F22" s="76">
        <f>分析係数表!C25</f>
        <v>0.19368131868131866</v>
      </c>
      <c r="G22" s="77">
        <f t="shared" si="1"/>
        <v>4.253927491353364E-2</v>
      </c>
      <c r="H22" s="77">
        <v>6.2531278989444133E-2</v>
      </c>
      <c r="I22" s="77">
        <f t="shared" si="2"/>
        <v>6.2531278989444133E-2</v>
      </c>
      <c r="J22" s="76">
        <f>分析係数表!G25</f>
        <v>0.19689406544647808</v>
      </c>
      <c r="K22" s="78">
        <f t="shared" si="3"/>
        <v>1.2312037737799594E-2</v>
      </c>
      <c r="L22" s="79"/>
      <c r="M22" s="80"/>
      <c r="N22" s="81">
        <f>分析係数表!H25</f>
        <v>4.6346361810597868E-4</v>
      </c>
      <c r="O22" s="82">
        <f t="shared" si="4"/>
        <v>1.1260825764893562E-2</v>
      </c>
      <c r="P22" s="76">
        <f>分析係数表!C25</f>
        <v>0.19368131868131866</v>
      </c>
      <c r="Q22" s="82">
        <f t="shared" si="5"/>
        <v>2.1810115835851538E-3</v>
      </c>
      <c r="R22" s="83">
        <v>6.4622959020961337E-3</v>
      </c>
      <c r="S22" s="84">
        <f t="shared" si="6"/>
        <v>6.899357489154026E-2</v>
      </c>
      <c r="T22" s="85">
        <f>分析係数表!F25</f>
        <v>0.35108153078202997</v>
      </c>
      <c r="U22" s="86">
        <f t="shared" si="7"/>
        <v>2.4222369887046583E-2</v>
      </c>
      <c r="V22" s="87">
        <f>分析係数表!D25</f>
        <v>0.17692734331669441</v>
      </c>
      <c r="W22" s="88">
        <f t="shared" si="8"/>
        <v>0</v>
      </c>
      <c r="X22" s="76">
        <f>分析係数表!E25</f>
        <v>0.17249029395452026</v>
      </c>
      <c r="Y22" s="89">
        <f t="shared" si="9"/>
        <v>0</v>
      </c>
    </row>
    <row r="23" spans="1:25" x14ac:dyDescent="0.2">
      <c r="A23" s="6" t="s">
        <v>11</v>
      </c>
      <c r="B23" s="5" t="s">
        <v>35</v>
      </c>
      <c r="C23" s="90"/>
      <c r="D23" s="76">
        <f>投入係数表!AH23</f>
        <v>1.7570832418185812E-3</v>
      </c>
      <c r="E23" s="77">
        <f t="shared" si="0"/>
        <v>0.17570832418185811</v>
      </c>
      <c r="F23" s="76">
        <f>分析係数表!C26</f>
        <v>8.4388185654008518E-3</v>
      </c>
      <c r="G23" s="77">
        <f t="shared" si="1"/>
        <v>1.4827706682013356E-3</v>
      </c>
      <c r="H23" s="77">
        <v>1.711695791534429E-3</v>
      </c>
      <c r="I23" s="77">
        <f t="shared" si="2"/>
        <v>1.711695791534429E-3</v>
      </c>
      <c r="J23" s="76">
        <f>分析係数表!G26</f>
        <v>0.2073170731707317</v>
      </c>
      <c r="K23" s="78">
        <f t="shared" si="3"/>
        <v>3.5486376165957674E-4</v>
      </c>
      <c r="L23" s="79"/>
      <c r="M23" s="80"/>
      <c r="N23" s="81">
        <f>分析係数表!H26</f>
        <v>9.7456099696173852E-3</v>
      </c>
      <c r="O23" s="82">
        <f t="shared" si="4"/>
        <v>0.23679014177845631</v>
      </c>
      <c r="P23" s="76">
        <f>分析係数表!C26</f>
        <v>8.4388185654008518E-3</v>
      </c>
      <c r="Q23" s="82">
        <f t="shared" si="5"/>
        <v>1.9982290445439369E-3</v>
      </c>
      <c r="R23" s="83">
        <v>2.0415832111525842E-3</v>
      </c>
      <c r="S23" s="84">
        <f t="shared" si="6"/>
        <v>3.7532790026870129E-3</v>
      </c>
      <c r="T23" s="85">
        <f>分析係数表!F26</f>
        <v>0.34146341463414637</v>
      </c>
      <c r="U23" s="86">
        <f t="shared" si="7"/>
        <v>1.2816074643321508E-3</v>
      </c>
      <c r="V23" s="87">
        <f>分析係数表!D26</f>
        <v>3.6585365853658534E-2</v>
      </c>
      <c r="W23" s="88">
        <f t="shared" si="8"/>
        <v>0</v>
      </c>
      <c r="X23" s="76">
        <f>分析係数表!E26</f>
        <v>2.4390243902439025E-2</v>
      </c>
      <c r="Y23" s="89">
        <f t="shared" si="9"/>
        <v>0</v>
      </c>
    </row>
    <row r="24" spans="1:25" x14ac:dyDescent="0.2">
      <c r="A24" s="6" t="s">
        <v>12</v>
      </c>
      <c r="B24" s="5" t="s">
        <v>365</v>
      </c>
      <c r="C24" s="90"/>
      <c r="D24" s="76">
        <f>投入係数表!AH24</f>
        <v>1.5374478365912585E-3</v>
      </c>
      <c r="E24" s="77">
        <f t="shared" si="0"/>
        <v>0.15374478365912583</v>
      </c>
      <c r="F24" s="76">
        <f>分析係数表!C27</f>
        <v>0.17323420074349438</v>
      </c>
      <c r="G24" s="77">
        <f t="shared" si="1"/>
        <v>2.6633854715670119E-2</v>
      </c>
      <c r="H24" s="77">
        <v>2.7870504310547946E-2</v>
      </c>
      <c r="I24" s="77">
        <f t="shared" si="2"/>
        <v>2.7870504310547946E-2</v>
      </c>
      <c r="J24" s="76">
        <f>分析係数表!G27</f>
        <v>0.16805324459234608</v>
      </c>
      <c r="K24" s="78">
        <f t="shared" si="3"/>
        <v>4.6837286778125499E-3</v>
      </c>
      <c r="L24" s="79"/>
      <c r="M24" s="80"/>
      <c r="N24" s="81">
        <f>分析係数表!H27</f>
        <v>9.7971059271847166E-3</v>
      </c>
      <c r="O24" s="82">
        <f t="shared" si="4"/>
        <v>0.23804134464122226</v>
      </c>
      <c r="P24" s="76">
        <f>分析係数表!C27</f>
        <v>0.17323420074349438</v>
      </c>
      <c r="Q24" s="82">
        <f t="shared" si="5"/>
        <v>4.1236902082828826E-2</v>
      </c>
      <c r="R24" s="83">
        <v>4.1645166135624932E-2</v>
      </c>
      <c r="S24" s="84">
        <f t="shared" si="6"/>
        <v>6.9515670446172878E-2</v>
      </c>
      <c r="T24" s="85">
        <f>分析係数表!F27</f>
        <v>0.31780366056572379</v>
      </c>
      <c r="U24" s="86">
        <f t="shared" si="7"/>
        <v>2.2092334534474241E-2</v>
      </c>
      <c r="V24" s="87">
        <f>分析係数表!D27</f>
        <v>2.4958402662229616E-2</v>
      </c>
      <c r="W24" s="88">
        <f t="shared" si="8"/>
        <v>0</v>
      </c>
      <c r="X24" s="76">
        <f>分析係数表!E27</f>
        <v>2.9950083194675542E-2</v>
      </c>
      <c r="Y24" s="89">
        <f t="shared" si="9"/>
        <v>0</v>
      </c>
    </row>
    <row r="25" spans="1:25" x14ac:dyDescent="0.2">
      <c r="A25" s="6" t="s">
        <v>13</v>
      </c>
      <c r="B25" s="5" t="s">
        <v>191</v>
      </c>
      <c r="C25" s="90"/>
      <c r="D25" s="76">
        <f>投入係数表!AH25</f>
        <v>5.490885130683066E-3</v>
      </c>
      <c r="E25" s="77">
        <f t="shared" si="0"/>
        <v>0.54908851306830664</v>
      </c>
      <c r="F25" s="76">
        <f>分析係数表!C28</f>
        <v>2.7870216306156381E-2</v>
      </c>
      <c r="G25" s="77">
        <f t="shared" si="1"/>
        <v>1.530321563043948E-2</v>
      </c>
      <c r="H25" s="77">
        <v>1.7412400251632692E-2</v>
      </c>
      <c r="I25" s="77">
        <f t="shared" si="2"/>
        <v>1.7412400251632692E-2</v>
      </c>
      <c r="J25" s="76">
        <f>分析係数表!G28</f>
        <v>0.12625250501002003</v>
      </c>
      <c r="K25" s="78">
        <f t="shared" si="3"/>
        <v>2.1983591500057305E-3</v>
      </c>
      <c r="L25" s="79"/>
      <c r="M25" s="80"/>
      <c r="N25" s="81">
        <f>分析係数表!H28</f>
        <v>1.9722951748287761E-2</v>
      </c>
      <c r="O25" s="82">
        <f t="shared" si="4"/>
        <v>0.47921069643935943</v>
      </c>
      <c r="P25" s="76">
        <f>分析係数表!C28</f>
        <v>2.7870216306156381E-2</v>
      </c>
      <c r="Q25" s="82">
        <f t="shared" si="5"/>
        <v>1.335570576598879E-2</v>
      </c>
      <c r="R25" s="83">
        <v>1.377776100103934E-2</v>
      </c>
      <c r="S25" s="84">
        <f t="shared" si="6"/>
        <v>3.119016125267203E-2</v>
      </c>
      <c r="T25" s="85">
        <f>分析係数表!F28</f>
        <v>0.21442885771543085</v>
      </c>
      <c r="U25" s="86">
        <f t="shared" si="7"/>
        <v>6.6880706493705555E-3</v>
      </c>
      <c r="V25" s="87">
        <f>分析係数表!D28</f>
        <v>6.0120240480961923E-3</v>
      </c>
      <c r="W25" s="88">
        <f t="shared" si="8"/>
        <v>0</v>
      </c>
      <c r="X25" s="76">
        <f>分析係数表!E28</f>
        <v>0</v>
      </c>
      <c r="Y25" s="89">
        <f t="shared" si="9"/>
        <v>0</v>
      </c>
    </row>
    <row r="26" spans="1:25" x14ac:dyDescent="0.2">
      <c r="A26" s="6" t="s">
        <v>14</v>
      </c>
      <c r="B26" s="5" t="s">
        <v>50</v>
      </c>
      <c r="C26" s="90"/>
      <c r="D26" s="76">
        <f>投入係数表!AH26</f>
        <v>8.7854162090929052E-3</v>
      </c>
      <c r="E26" s="77">
        <f t="shared" si="0"/>
        <v>0.87854162090929055</v>
      </c>
      <c r="F26" s="76">
        <f>分析係数表!C29</f>
        <v>7.0910556003223157E-2</v>
      </c>
      <c r="G26" s="77">
        <f t="shared" si="1"/>
        <v>6.2297874810650695E-2</v>
      </c>
      <c r="H26" s="77">
        <v>6.6148317360195191E-2</v>
      </c>
      <c r="I26" s="77">
        <f t="shared" si="2"/>
        <v>6.6148317360195191E-2</v>
      </c>
      <c r="J26" s="76">
        <f>分析係数表!G29</f>
        <v>0.26315789473684209</v>
      </c>
      <c r="K26" s="78">
        <f t="shared" si="3"/>
        <v>1.740745193689347E-2</v>
      </c>
      <c r="L26" s="79"/>
      <c r="M26" s="80"/>
      <c r="N26" s="81">
        <f>分析係数表!H29</f>
        <v>9.1405324682012467E-3</v>
      </c>
      <c r="O26" s="82">
        <f t="shared" si="4"/>
        <v>0.22208850814095638</v>
      </c>
      <c r="P26" s="76">
        <f>分析係数表!C29</f>
        <v>7.0910556003223157E-2</v>
      </c>
      <c r="Q26" s="82">
        <f t="shared" si="5"/>
        <v>1.574841959420157E-2</v>
      </c>
      <c r="R26" s="83">
        <v>1.9535033739353145E-2</v>
      </c>
      <c r="S26" s="84">
        <f t="shared" si="6"/>
        <v>8.5683351099548333E-2</v>
      </c>
      <c r="T26" s="85">
        <f>分析係数表!F29</f>
        <v>0.38157894736842107</v>
      </c>
      <c r="U26" s="86">
        <f t="shared" si="7"/>
        <v>3.2694962919564495E-2</v>
      </c>
      <c r="V26" s="87">
        <f>分析係数表!D29</f>
        <v>0.16666666666666666</v>
      </c>
      <c r="W26" s="88">
        <f t="shared" si="8"/>
        <v>0</v>
      </c>
      <c r="X26" s="76">
        <f>分析係数表!E29</f>
        <v>7.0175438596491224E-2</v>
      </c>
      <c r="Y26" s="89">
        <f t="shared" si="9"/>
        <v>0</v>
      </c>
    </row>
    <row r="27" spans="1:25" x14ac:dyDescent="0.2">
      <c r="A27" s="6" t="s">
        <v>15</v>
      </c>
      <c r="B27" s="5" t="s">
        <v>36</v>
      </c>
      <c r="C27" s="90"/>
      <c r="D27" s="76">
        <f>投入係数表!AH27</f>
        <v>8.3461453986382605E-3</v>
      </c>
      <c r="E27" s="77">
        <f t="shared" si="0"/>
        <v>0.83461453986382605</v>
      </c>
      <c r="F27" s="76">
        <f>分析係数表!C30</f>
        <v>1</v>
      </c>
      <c r="G27" s="77">
        <f t="shared" si="1"/>
        <v>0.83461453986382605</v>
      </c>
      <c r="H27" s="77">
        <v>0.87833588609422431</v>
      </c>
      <c r="I27" s="77">
        <f t="shared" si="2"/>
        <v>0.87833588609422431</v>
      </c>
      <c r="J27" s="76">
        <f>分析係数表!G30</f>
        <v>0.34535617673579799</v>
      </c>
      <c r="K27" s="78">
        <f t="shared" si="3"/>
        <v>0.30333872351135066</v>
      </c>
      <c r="L27" s="79"/>
      <c r="M27" s="80"/>
      <c r="N27" s="81">
        <f>分析係数表!H30</f>
        <v>0</v>
      </c>
      <c r="O27" s="82">
        <f t="shared" si="4"/>
        <v>0</v>
      </c>
      <c r="P27" s="76">
        <f>分析係数表!C30</f>
        <v>1</v>
      </c>
      <c r="Q27" s="82">
        <f t="shared" si="5"/>
        <v>0</v>
      </c>
      <c r="R27" s="83">
        <v>8.5117059071416035E-2</v>
      </c>
      <c r="S27" s="84">
        <f t="shared" si="6"/>
        <v>0.9634529451656404</v>
      </c>
      <c r="T27" s="85">
        <f>分析係数表!F30</f>
        <v>0.44183949504057712</v>
      </c>
      <c r="U27" s="86">
        <f t="shared" si="7"/>
        <v>0.42569156278734338</v>
      </c>
      <c r="V27" s="87">
        <f>分析係数表!D30</f>
        <v>0.16290952810339646</v>
      </c>
      <c r="W27" s="88">
        <f t="shared" si="8"/>
        <v>0</v>
      </c>
      <c r="X27" s="76">
        <f>分析係数表!E30</f>
        <v>9.6483318304779075E-2</v>
      </c>
      <c r="Y27" s="89">
        <f t="shared" si="9"/>
        <v>0</v>
      </c>
    </row>
    <row r="28" spans="1:25" x14ac:dyDescent="0.2">
      <c r="A28" s="6" t="s">
        <v>16</v>
      </c>
      <c r="B28" s="5" t="s">
        <v>192</v>
      </c>
      <c r="C28" s="90"/>
      <c r="D28" s="76">
        <f>投入係数表!AH28</f>
        <v>1.2079947287502746E-2</v>
      </c>
      <c r="E28" s="77">
        <f t="shared" si="0"/>
        <v>1.2079947287502746</v>
      </c>
      <c r="F28" s="76">
        <f>分析係数表!C31</f>
        <v>0.94798822374877334</v>
      </c>
      <c r="G28" s="77">
        <f t="shared" si="1"/>
        <v>1.145164777205854</v>
      </c>
      <c r="H28" s="77">
        <v>1.5435363799739459</v>
      </c>
      <c r="I28" s="77">
        <f t="shared" si="2"/>
        <v>1.5435363799739459</v>
      </c>
      <c r="J28" s="76">
        <f>分析係数表!G31</f>
        <v>7.0922795797167662E-2</v>
      </c>
      <c r="K28" s="78">
        <f t="shared" si="3"/>
        <v>0.10947191548239156</v>
      </c>
      <c r="L28" s="79"/>
      <c r="M28" s="80"/>
      <c r="N28" s="81">
        <f>分析係数表!H31</f>
        <v>9.4804057881456308E-2</v>
      </c>
      <c r="O28" s="82">
        <f t="shared" si="4"/>
        <v>2.3034644703521168</v>
      </c>
      <c r="P28" s="76">
        <f>分析係数表!C31</f>
        <v>0.94798822374877334</v>
      </c>
      <c r="Q28" s="82">
        <f t="shared" si="5"/>
        <v>2.1836571917175123</v>
      </c>
      <c r="R28" s="83">
        <v>2.5057437138162642</v>
      </c>
      <c r="S28" s="84">
        <f t="shared" si="6"/>
        <v>4.0492800937902098</v>
      </c>
      <c r="T28" s="85">
        <f>分析係数表!F31</f>
        <v>0.34490634993147556</v>
      </c>
      <c r="U28" s="86">
        <f t="shared" si="7"/>
        <v>1.3966224169993644</v>
      </c>
      <c r="V28" s="87">
        <f>分析係数表!D31</f>
        <v>1.4846962083142987E-3</v>
      </c>
      <c r="W28" s="88">
        <f t="shared" si="8"/>
        <v>0</v>
      </c>
      <c r="X28" s="76">
        <f>分析係数表!E31</f>
        <v>1.2562814070351759E-3</v>
      </c>
      <c r="Y28" s="89">
        <f t="shared" si="9"/>
        <v>0</v>
      </c>
    </row>
    <row r="29" spans="1:25" x14ac:dyDescent="0.2">
      <c r="A29" s="6" t="s">
        <v>17</v>
      </c>
      <c r="B29" s="5" t="s">
        <v>272</v>
      </c>
      <c r="C29" s="90"/>
      <c r="D29" s="76">
        <f>投入係数表!AH29</f>
        <v>3.9534372940918079E-3</v>
      </c>
      <c r="E29" s="77">
        <f t="shared" si="0"/>
        <v>0.39534372940918078</v>
      </c>
      <c r="F29" s="76">
        <f>分析係数表!C32</f>
        <v>0.48216833095577749</v>
      </c>
      <c r="G29" s="77">
        <f t="shared" si="1"/>
        <v>0.19062222616305721</v>
      </c>
      <c r="H29" s="77">
        <v>0.21485808239194706</v>
      </c>
      <c r="I29" s="77">
        <f t="shared" si="2"/>
        <v>0.21485808239194706</v>
      </c>
      <c r="J29" s="76">
        <f>分析係数表!G32</f>
        <v>0.14117647058823529</v>
      </c>
      <c r="K29" s="78">
        <f t="shared" si="3"/>
        <v>3.0332905749451348E-2</v>
      </c>
      <c r="L29" s="79"/>
      <c r="M29" s="80"/>
      <c r="N29" s="81">
        <f>分析係数表!H32</f>
        <v>5.9349091096348935E-3</v>
      </c>
      <c r="O29" s="82">
        <f t="shared" si="4"/>
        <v>0.1442011299337759</v>
      </c>
      <c r="P29" s="76">
        <f>分析係数表!C32</f>
        <v>0.48216833095577749</v>
      </c>
      <c r="Q29" s="82">
        <f t="shared" si="5"/>
        <v>6.9529218142105928E-2</v>
      </c>
      <c r="R29" s="83">
        <v>8.3413504249848627E-2</v>
      </c>
      <c r="S29" s="84">
        <f t="shared" si="6"/>
        <v>0.29827158664179571</v>
      </c>
      <c r="T29" s="85">
        <f>分析係数表!F32</f>
        <v>0.4823529411764706</v>
      </c>
      <c r="U29" s="86">
        <f t="shared" si="7"/>
        <v>0.14387217708604264</v>
      </c>
      <c r="V29" s="87">
        <f>分析係数表!D32</f>
        <v>1.4705882352941176E-2</v>
      </c>
      <c r="W29" s="88">
        <f t="shared" si="8"/>
        <v>0</v>
      </c>
      <c r="X29" s="76">
        <f>分析係数表!E32</f>
        <v>2.3529411764705882E-2</v>
      </c>
      <c r="Y29" s="89">
        <f t="shared" si="9"/>
        <v>0</v>
      </c>
    </row>
    <row r="30" spans="1:25" x14ac:dyDescent="0.2">
      <c r="A30" s="6" t="s">
        <v>18</v>
      </c>
      <c r="B30" s="5" t="s">
        <v>273</v>
      </c>
      <c r="C30" s="90"/>
      <c r="D30" s="76">
        <f>投入係数表!AH30</f>
        <v>2.7674061058642653E-2</v>
      </c>
      <c r="E30" s="77">
        <f t="shared" si="0"/>
        <v>2.7674061058642652</v>
      </c>
      <c r="F30" s="76">
        <f>分析係数表!C33</f>
        <v>1</v>
      </c>
      <c r="G30" s="77">
        <f t="shared" si="1"/>
        <v>2.7674061058642652</v>
      </c>
      <c r="H30" s="77">
        <v>2.7923392080688156</v>
      </c>
      <c r="I30" s="77">
        <f t="shared" si="2"/>
        <v>2.7923392080688156</v>
      </c>
      <c r="J30" s="76">
        <f>分析係数表!G33</f>
        <v>0.50451467268623029</v>
      </c>
      <c r="K30" s="78">
        <f t="shared" si="3"/>
        <v>1.408776101587766</v>
      </c>
      <c r="L30" s="79"/>
      <c r="M30" s="80"/>
      <c r="N30" s="81">
        <f>分析係数表!H33</f>
        <v>8.6255728925279361E-4</v>
      </c>
      <c r="O30" s="82">
        <f t="shared" si="4"/>
        <v>2.0957647951329685E-2</v>
      </c>
      <c r="P30" s="76">
        <f>分析係数表!C33</f>
        <v>1</v>
      </c>
      <c r="Q30" s="82">
        <f t="shared" si="5"/>
        <v>2.0957647951329685E-2</v>
      </c>
      <c r="R30" s="83">
        <v>7.6814600232687269E-2</v>
      </c>
      <c r="S30" s="84">
        <f t="shared" si="6"/>
        <v>2.8691538083015029</v>
      </c>
      <c r="T30" s="85">
        <f>分析係数表!F33</f>
        <v>0.64446952595936791</v>
      </c>
      <c r="U30" s="86">
        <f t="shared" si="7"/>
        <v>1.8490821947405847</v>
      </c>
      <c r="V30" s="87">
        <f>分析係数表!D33</f>
        <v>5.4176072234762979E-2</v>
      </c>
      <c r="W30" s="88">
        <f t="shared" si="8"/>
        <v>0</v>
      </c>
      <c r="X30" s="76">
        <f>分析係数表!E33</f>
        <v>4.5146726862302484E-2</v>
      </c>
      <c r="Y30" s="89">
        <f t="shared" si="9"/>
        <v>0</v>
      </c>
    </row>
    <row r="31" spans="1:25" x14ac:dyDescent="0.2">
      <c r="A31" s="6" t="s">
        <v>19</v>
      </c>
      <c r="B31" s="5" t="s">
        <v>274</v>
      </c>
      <c r="C31" s="90"/>
      <c r="D31" s="76">
        <f>投入係数表!AH31</f>
        <v>9.8835932352295194E-3</v>
      </c>
      <c r="E31" s="77">
        <f t="shared" si="0"/>
        <v>0.98835932352295197</v>
      </c>
      <c r="F31" s="76">
        <f>分析係数表!C34</f>
        <v>0.2053323853537149</v>
      </c>
      <c r="G31" s="77">
        <f t="shared" si="1"/>
        <v>0.20294217748555174</v>
      </c>
      <c r="H31" s="77">
        <v>0.25942090399524748</v>
      </c>
      <c r="I31" s="77">
        <f t="shared" si="2"/>
        <v>0.25942090399524748</v>
      </c>
      <c r="J31" s="76">
        <f>分析係数表!G34</f>
        <v>0.42520016856300041</v>
      </c>
      <c r="K31" s="78">
        <f t="shared" si="3"/>
        <v>0.11030581210754517</v>
      </c>
      <c r="L31" s="79"/>
      <c r="M31" s="80"/>
      <c r="N31" s="81">
        <f>分析係数表!H34</f>
        <v>0.14534734023379164</v>
      </c>
      <c r="O31" s="82">
        <f t="shared" si="4"/>
        <v>3.5315200801568976</v>
      </c>
      <c r="P31" s="76">
        <f>分析係数表!C34</f>
        <v>0.2053323853537149</v>
      </c>
      <c r="Q31" s="82">
        <f t="shared" si="5"/>
        <v>0.72513544198315816</v>
      </c>
      <c r="R31" s="83">
        <v>0.77049957994661578</v>
      </c>
      <c r="S31" s="84">
        <f t="shared" si="6"/>
        <v>1.0299204839418632</v>
      </c>
      <c r="T31" s="85">
        <f>分析係数表!F34</f>
        <v>0.70143278550358201</v>
      </c>
      <c r="U31" s="86">
        <f t="shared" si="7"/>
        <v>0.72241999389853828</v>
      </c>
      <c r="V31" s="87">
        <f>分析係数表!D34</f>
        <v>0.41908975979772439</v>
      </c>
      <c r="W31" s="88">
        <f t="shared" si="8"/>
        <v>0</v>
      </c>
      <c r="X31" s="76">
        <f>分析係数表!E34</f>
        <v>0.33775811209439527</v>
      </c>
      <c r="Y31" s="89">
        <f t="shared" si="9"/>
        <v>0</v>
      </c>
    </row>
    <row r="32" spans="1:25" x14ac:dyDescent="0.2">
      <c r="A32" s="6" t="s">
        <v>20</v>
      </c>
      <c r="B32" s="5" t="s">
        <v>37</v>
      </c>
      <c r="C32" s="90"/>
      <c r="D32" s="76">
        <f>投入係数表!AH32</f>
        <v>2.1084998901822975E-2</v>
      </c>
      <c r="E32" s="77">
        <f t="shared" si="0"/>
        <v>2.1084998901822973</v>
      </c>
      <c r="F32" s="76">
        <f>分析係数表!C35</f>
        <v>4.5295002507103499E-2</v>
      </c>
      <c r="G32" s="77">
        <f t="shared" si="1"/>
        <v>9.5504507812034609E-2</v>
      </c>
      <c r="H32" s="77">
        <v>0.10302215615393995</v>
      </c>
      <c r="I32" s="77">
        <f t="shared" si="2"/>
        <v>0.10302215615393995</v>
      </c>
      <c r="J32" s="76">
        <f>分析係数表!G35</f>
        <v>0.3217993079584775</v>
      </c>
      <c r="K32" s="78">
        <f t="shared" si="3"/>
        <v>3.3152458554728079E-2</v>
      </c>
      <c r="L32" s="79"/>
      <c r="M32" s="80"/>
      <c r="N32" s="81">
        <f>分析係数表!H35</f>
        <v>5.6027601833256092E-2</v>
      </c>
      <c r="O32" s="82">
        <f t="shared" si="4"/>
        <v>1.3613087146893552</v>
      </c>
      <c r="P32" s="76">
        <f>分析係数表!C35</f>
        <v>4.5295002507103499E-2</v>
      </c>
      <c r="Q32" s="82">
        <f t="shared" si="5"/>
        <v>6.1660481644796185E-2</v>
      </c>
      <c r="R32" s="83">
        <v>7.8993346680437379E-2</v>
      </c>
      <c r="S32" s="84">
        <f t="shared" si="6"/>
        <v>0.18201550283437734</v>
      </c>
      <c r="T32" s="85">
        <f>分析係数表!F35</f>
        <v>0.66089965397923878</v>
      </c>
      <c r="U32" s="86">
        <f t="shared" si="7"/>
        <v>0.12029398284209714</v>
      </c>
      <c r="V32" s="87">
        <f>分析係数表!D35</f>
        <v>0.27335640138408307</v>
      </c>
      <c r="W32" s="88">
        <f t="shared" si="8"/>
        <v>0</v>
      </c>
      <c r="X32" s="76">
        <f>分析係数表!E35</f>
        <v>0.23875432525951557</v>
      </c>
      <c r="Y32" s="89">
        <f t="shared" si="9"/>
        <v>0</v>
      </c>
    </row>
    <row r="33" spans="1:25" x14ac:dyDescent="0.2">
      <c r="A33" s="6" t="s">
        <v>21</v>
      </c>
      <c r="B33" s="5" t="s">
        <v>38</v>
      </c>
      <c r="C33" s="90"/>
      <c r="D33" s="76">
        <f>投入係数表!AH33</f>
        <v>1.5374478365912585E-3</v>
      </c>
      <c r="E33" s="77">
        <f t="shared" si="0"/>
        <v>0.15374478365912583</v>
      </c>
      <c r="F33" s="76">
        <f>分析係数表!C36</f>
        <v>0.81690507152145642</v>
      </c>
      <c r="G33" s="77">
        <f t="shared" si="1"/>
        <v>0.12559489349110903</v>
      </c>
      <c r="H33" s="77">
        <v>0.15986084303892525</v>
      </c>
      <c r="I33" s="77">
        <f t="shared" si="2"/>
        <v>0.15986084303892525</v>
      </c>
      <c r="J33" s="76">
        <f>分析係数表!G36</f>
        <v>2.4669743752984245E-3</v>
      </c>
      <c r="K33" s="78">
        <f t="shared" si="3"/>
        <v>3.9437260339063215E-4</v>
      </c>
      <c r="L33" s="79"/>
      <c r="M33" s="80"/>
      <c r="N33" s="81">
        <f>分析係数表!H36</f>
        <v>0.1886168185797415</v>
      </c>
      <c r="O33" s="82">
        <f t="shared" si="4"/>
        <v>4.5828432855959882</v>
      </c>
      <c r="P33" s="76">
        <f>分析係数表!C36</f>
        <v>0.81690507152145642</v>
      </c>
      <c r="Q33" s="82">
        <f t="shared" si="5"/>
        <v>3.7437479219914169</v>
      </c>
      <c r="R33" s="83">
        <v>3.8246736736078817</v>
      </c>
      <c r="S33" s="84">
        <f t="shared" si="6"/>
        <v>3.9845345166468071</v>
      </c>
      <c r="T33" s="85">
        <f>分析係数表!F36</f>
        <v>0.90092312589527301</v>
      </c>
      <c r="U33" s="86">
        <f t="shared" si="7"/>
        <v>3.5897592919750521</v>
      </c>
      <c r="V33" s="87">
        <f>分析係数表!D36</f>
        <v>6.6051249403151361E-3</v>
      </c>
      <c r="W33" s="88">
        <f t="shared" si="8"/>
        <v>0</v>
      </c>
      <c r="X33" s="76">
        <f>分析係数表!E36</f>
        <v>5.0931083877128764E-3</v>
      </c>
      <c r="Y33" s="89">
        <f t="shared" si="9"/>
        <v>0</v>
      </c>
    </row>
    <row r="34" spans="1:25" x14ac:dyDescent="0.2">
      <c r="A34" s="6" t="s">
        <v>22</v>
      </c>
      <c r="B34" s="5" t="s">
        <v>377</v>
      </c>
      <c r="C34" s="90"/>
      <c r="D34" s="76">
        <f>投入係数表!AH34</f>
        <v>2.32813529540962E-2</v>
      </c>
      <c r="E34" s="77">
        <f t="shared" si="0"/>
        <v>2.3281352954096199</v>
      </c>
      <c r="F34" s="76">
        <f>分析係数表!C37</f>
        <v>0.29905561385099688</v>
      </c>
      <c r="G34" s="77">
        <f t="shared" si="1"/>
        <v>0.69624192989689582</v>
      </c>
      <c r="H34" s="77">
        <v>0.79339315881545813</v>
      </c>
      <c r="I34" s="77">
        <f t="shared" si="2"/>
        <v>0.79339315881545813</v>
      </c>
      <c r="J34" s="76">
        <f>分析係数表!G37</f>
        <v>0.52083333333333337</v>
      </c>
      <c r="K34" s="78">
        <f t="shared" si="3"/>
        <v>0.41322560354971782</v>
      </c>
      <c r="L34" s="79"/>
      <c r="M34" s="80"/>
      <c r="N34" s="81">
        <f>分析係数表!H37</f>
        <v>4.2677274833925534E-2</v>
      </c>
      <c r="O34" s="82">
        <f t="shared" si="4"/>
        <v>1.0369343725172822</v>
      </c>
      <c r="P34" s="76">
        <f>分析係数表!C37</f>
        <v>0.29905561385099688</v>
      </c>
      <c r="Q34" s="82">
        <f t="shared" si="5"/>
        <v>0.31010104529635407</v>
      </c>
      <c r="R34" s="83">
        <v>0.36409850083867196</v>
      </c>
      <c r="S34" s="84">
        <f t="shared" si="6"/>
        <v>1.15749165965413</v>
      </c>
      <c r="T34" s="85">
        <f>分析係数表!F37</f>
        <v>0.73171768707482998</v>
      </c>
      <c r="U34" s="86">
        <f t="shared" si="7"/>
        <v>0.84695712001052637</v>
      </c>
      <c r="V34" s="87">
        <f>分析係数表!D37</f>
        <v>0.14753401360544219</v>
      </c>
      <c r="W34" s="88">
        <f t="shared" si="8"/>
        <v>0</v>
      </c>
      <c r="X34" s="76">
        <f>分析係数表!E37</f>
        <v>0.141156462585034</v>
      </c>
      <c r="Y34" s="89">
        <f t="shared" si="9"/>
        <v>0</v>
      </c>
    </row>
    <row r="35" spans="1:25" x14ac:dyDescent="0.2">
      <c r="A35" s="6" t="s">
        <v>23</v>
      </c>
      <c r="B35" s="5" t="s">
        <v>193</v>
      </c>
      <c r="C35" s="90"/>
      <c r="D35" s="76">
        <f>投入係数表!AH35</f>
        <v>3.0748956731825171E-2</v>
      </c>
      <c r="E35" s="77">
        <f t="shared" si="0"/>
        <v>3.074895673182517</v>
      </c>
      <c r="F35" s="76">
        <f>分析係数表!C38</f>
        <v>4.4463264874020636E-3</v>
      </c>
      <c r="G35" s="77">
        <f t="shared" si="1"/>
        <v>1.3671990077669425E-2</v>
      </c>
      <c r="H35" s="77">
        <v>1.428110691016167E-2</v>
      </c>
      <c r="I35" s="77">
        <f t="shared" si="2"/>
        <v>1.428110691016167E-2</v>
      </c>
      <c r="J35" s="76">
        <f>分析係数表!G38</f>
        <v>0.34146341463414637</v>
      </c>
      <c r="K35" s="78">
        <f t="shared" si="3"/>
        <v>4.8764755302991075E-3</v>
      </c>
      <c r="L35" s="79"/>
      <c r="M35" s="80"/>
      <c r="N35" s="81">
        <f>分析係数表!H38</f>
        <v>3.8918069931510375E-2</v>
      </c>
      <c r="O35" s="82">
        <f t="shared" si="4"/>
        <v>0.9455965635353677</v>
      </c>
      <c r="P35" s="76">
        <f>分析係数表!C38</f>
        <v>4.4463264874020636E-3</v>
      </c>
      <c r="Q35" s="82">
        <f t="shared" si="5"/>
        <v>4.2044310468436737E-3</v>
      </c>
      <c r="R35" s="83">
        <v>4.7094804720942745E-3</v>
      </c>
      <c r="S35" s="84">
        <f t="shared" si="6"/>
        <v>1.8990587382255945E-2</v>
      </c>
      <c r="T35" s="85">
        <f>分析係数表!F38</f>
        <v>0.56097560975609762</v>
      </c>
      <c r="U35" s="86">
        <f t="shared" si="7"/>
        <v>1.0653256336387482E-2</v>
      </c>
      <c r="V35" s="87">
        <f>分析係数表!D38</f>
        <v>0.87804878048780488</v>
      </c>
      <c r="W35" s="88">
        <f t="shared" si="8"/>
        <v>0</v>
      </c>
      <c r="X35" s="76">
        <f>分析係数表!E38</f>
        <v>0.68292682926829273</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5.1250257282900481E-3</v>
      </c>
      <c r="I36" s="77">
        <f t="shared" si="2"/>
        <v>100.00512502572829</v>
      </c>
      <c r="J36" s="76">
        <f>分析係数表!G39</f>
        <v>0.35427190863167141</v>
      </c>
      <c r="K36" s="78">
        <f t="shared" si="3"/>
        <v>35.42900651581369</v>
      </c>
      <c r="L36" s="79"/>
      <c r="M36" s="80"/>
      <c r="N36" s="81">
        <f>分析係数表!H39</f>
        <v>3.437355167619342E-3</v>
      </c>
      <c r="O36" s="82">
        <f t="shared" si="4"/>
        <v>8.3517791089627258E-2</v>
      </c>
      <c r="P36" s="76">
        <f>分析係数表!C39</f>
        <v>1</v>
      </c>
      <c r="Q36" s="82">
        <f t="shared" si="5"/>
        <v>8.3517791089627258E-2</v>
      </c>
      <c r="R36" s="83">
        <v>8.91713094745816E-2</v>
      </c>
      <c r="S36" s="84">
        <f t="shared" si="6"/>
        <v>100.09429633520287</v>
      </c>
      <c r="T36" s="85">
        <f>分析係数表!F39</f>
        <v>0.7050296507797057</v>
      </c>
      <c r="U36" s="86">
        <f t="shared" si="7"/>
        <v>70.569446790248449</v>
      </c>
      <c r="V36" s="87">
        <f>分析係数表!D39</f>
        <v>5.7324840764331211E-2</v>
      </c>
      <c r="W36" s="88">
        <f t="shared" si="8"/>
        <v>6</v>
      </c>
      <c r="X36" s="76">
        <f>分析係数表!E39</f>
        <v>7.26993191302438E-2</v>
      </c>
      <c r="Y36" s="89">
        <f t="shared" si="9"/>
        <v>7</v>
      </c>
    </row>
    <row r="37" spans="1:25" x14ac:dyDescent="0.2">
      <c r="A37" s="6" t="s">
        <v>25</v>
      </c>
      <c r="B37" s="5" t="s">
        <v>40</v>
      </c>
      <c r="C37" s="90"/>
      <c r="D37" s="76">
        <f>投入係数表!AH37</f>
        <v>2.1963540522732265E-4</v>
      </c>
      <c r="E37" s="77">
        <f t="shared" si="0"/>
        <v>2.1963540522732264E-2</v>
      </c>
      <c r="F37" s="76">
        <f>分析係数表!C40</f>
        <v>0.83920615633859863</v>
      </c>
      <c r="G37" s="77">
        <f t="shared" si="1"/>
        <v>1.8431938421669198E-2</v>
      </c>
      <c r="H37" s="77">
        <v>1.8860583843851135E-2</v>
      </c>
      <c r="I37" s="77">
        <f t="shared" si="2"/>
        <v>1.8860583843851135E-2</v>
      </c>
      <c r="J37" s="76">
        <f>分析係数表!G40</f>
        <v>0.51760656605771782</v>
      </c>
      <c r="K37" s="78">
        <f t="shared" si="3"/>
        <v>9.7623620372594578E-3</v>
      </c>
      <c r="L37" s="79"/>
      <c r="M37" s="80"/>
      <c r="N37" s="81">
        <f>分析係数表!H40</f>
        <v>3.2622689118904168E-2</v>
      </c>
      <c r="O37" s="82">
        <f t="shared" si="4"/>
        <v>0.79263701356223026</v>
      </c>
      <c r="P37" s="76">
        <f>分析係数表!C40</f>
        <v>0.83920615633859863</v>
      </c>
      <c r="Q37" s="82">
        <f t="shared" si="5"/>
        <v>0.66518586152326498</v>
      </c>
      <c r="R37" s="83">
        <v>0.66554038039087582</v>
      </c>
      <c r="S37" s="84">
        <f t="shared" si="6"/>
        <v>0.68440096423472696</v>
      </c>
      <c r="T37" s="85">
        <f>分析係数表!F40</f>
        <v>0.71604447974583008</v>
      </c>
      <c r="U37" s="86">
        <f t="shared" si="7"/>
        <v>0.49006153237299954</v>
      </c>
      <c r="V37" s="87">
        <f>分析係数表!D40</f>
        <v>0.10193275086047128</v>
      </c>
      <c r="W37" s="88">
        <f t="shared" si="8"/>
        <v>0</v>
      </c>
      <c r="X37" s="76">
        <f>分析係数表!E40</f>
        <v>6.4469155414350013E-2</v>
      </c>
      <c r="Y37" s="89">
        <f t="shared" si="9"/>
        <v>0</v>
      </c>
    </row>
    <row r="38" spans="1:25" x14ac:dyDescent="0.2">
      <c r="A38" s="6" t="s">
        <v>26</v>
      </c>
      <c r="B38" s="5" t="s">
        <v>276</v>
      </c>
      <c r="C38" s="90"/>
      <c r="D38" s="76">
        <f>投入係数表!AH38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1.1307745872247286</v>
      </c>
      <c r="P38" s="76">
        <f>分析係数表!C41</f>
        <v>0.78804261408809029</v>
      </c>
      <c r="Q38" s="82">
        <f t="shared" si="5"/>
        <v>0.89109856166095636</v>
      </c>
      <c r="R38" s="83">
        <v>0.90598081901780303</v>
      </c>
      <c r="S38" s="84">
        <f t="shared" si="6"/>
        <v>0.90598081901780303</v>
      </c>
      <c r="T38" s="85">
        <f>分析係数表!F41</f>
        <v>0.55067630164906434</v>
      </c>
      <c r="U38" s="86">
        <f t="shared" si="7"/>
        <v>0.49890216678171406</v>
      </c>
      <c r="V38" s="87">
        <f>分析係数表!D41</f>
        <v>0.13461182138224939</v>
      </c>
      <c r="W38" s="88">
        <f t="shared" si="8"/>
        <v>0</v>
      </c>
      <c r="X38" s="76">
        <f>分析係数表!E41</f>
        <v>0.12840466926070038</v>
      </c>
      <c r="Y38" s="89">
        <f t="shared" si="9"/>
        <v>0</v>
      </c>
    </row>
    <row r="39" spans="1:25" x14ac:dyDescent="0.2">
      <c r="A39" s="6" t="s">
        <v>51</v>
      </c>
      <c r="B39" s="5" t="s">
        <v>367</v>
      </c>
      <c r="C39" s="90"/>
      <c r="D39" s="76">
        <f>投入係数表!AH39</f>
        <v>0</v>
      </c>
      <c r="E39" s="77">
        <f>$C$36*D39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0.26650620976914763</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投入係数表!AH40</f>
        <v>9.2027234790248186E-2</v>
      </c>
      <c r="E40" s="77">
        <f>$C$36*D40</f>
        <v>9.2027234790248187</v>
      </c>
      <c r="F40" s="76">
        <f>分析係数表!C43</f>
        <v>0.20173745173745172</v>
      </c>
      <c r="G40" s="77">
        <f>E40*F40</f>
        <v>1.8565339837028831</v>
      </c>
      <c r="H40" s="77">
        <v>2.01174098047442</v>
      </c>
      <c r="I40" s="77">
        <f>C40+H40</f>
        <v>2.01174098047442</v>
      </c>
      <c r="J40" s="76">
        <f>分析係数表!G43</f>
        <v>0.40060929169840059</v>
      </c>
      <c r="K40" s="78">
        <f>I40*J40</f>
        <v>0.80592212926850337</v>
      </c>
      <c r="L40" s="79"/>
      <c r="M40" s="80"/>
      <c r="N40" s="81">
        <f>分析係数表!H43</f>
        <v>3.0614346773778257E-2</v>
      </c>
      <c r="O40" s="82">
        <f t="shared" si="4"/>
        <v>0.74384010191435812</v>
      </c>
      <c r="P40" s="76">
        <f>分析係数表!C43</f>
        <v>0.20173745173745172</v>
      </c>
      <c r="Q40" s="82">
        <f>O40*P40</f>
        <v>0.15006040666032899</v>
      </c>
      <c r="R40" s="83">
        <v>0.2428402131839118</v>
      </c>
      <c r="S40" s="84">
        <f>I40+R40</f>
        <v>2.254581193658332</v>
      </c>
      <c r="T40" s="85">
        <f>分析係数表!F43</f>
        <v>0.64280274181264285</v>
      </c>
      <c r="U40" s="86">
        <f>S40*T40</f>
        <v>1.4492509729227969</v>
      </c>
      <c r="V40" s="87">
        <f>分析係数表!D43</f>
        <v>0.46991622239146991</v>
      </c>
      <c r="W40" s="88">
        <f>ROUND(S40*V40,0)</f>
        <v>1</v>
      </c>
      <c r="X40" s="76">
        <f>分析係数表!E43</f>
        <v>0.30083777608530082</v>
      </c>
      <c r="Y40" s="89">
        <f>ROUND(S40*X40,0)</f>
        <v>1</v>
      </c>
    </row>
    <row r="41" spans="1:25" x14ac:dyDescent="0.2">
      <c r="A41" s="6" t="s">
        <v>340</v>
      </c>
      <c r="B41" s="5" t="s">
        <v>42</v>
      </c>
      <c r="C41" s="90"/>
      <c r="D41" s="76">
        <f>投入係数表!AH41</f>
        <v>6.5890621568196796E-4</v>
      </c>
      <c r="E41" s="77">
        <f>$C$36*D41</f>
        <v>6.5890621568196792E-2</v>
      </c>
      <c r="F41" s="76">
        <f>分析係数表!C44</f>
        <v>0.27638971906754328</v>
      </c>
      <c r="G41" s="77">
        <f>E41*F41</f>
        <v>1.8211490384419719E-2</v>
      </c>
      <c r="H41" s="77">
        <v>1.9102417134905739E-2</v>
      </c>
      <c r="I41" s="77">
        <f>C41+H41</f>
        <v>1.9102417134905739E-2</v>
      </c>
      <c r="J41" s="76">
        <f>分析係数表!G44</f>
        <v>0.27192982456140352</v>
      </c>
      <c r="K41" s="78">
        <f>I41*J41</f>
        <v>5.1945169401936666E-3</v>
      </c>
      <c r="L41" s="79"/>
      <c r="M41" s="80"/>
      <c r="N41" s="81">
        <f>分析係数表!H44</f>
        <v>9.8074051186981828E-2</v>
      </c>
      <c r="O41" s="82">
        <f t="shared" si="4"/>
        <v>2.3829158521377547</v>
      </c>
      <c r="P41" s="76">
        <f>分析係数表!C44</f>
        <v>0.27638971906754328</v>
      </c>
      <c r="Q41" s="82">
        <f>O41*P41</f>
        <v>0.65861344293394952</v>
      </c>
      <c r="R41" s="83">
        <v>0.66584121856961476</v>
      </c>
      <c r="S41" s="84">
        <f>I41+R41</f>
        <v>0.68494363570452055</v>
      </c>
      <c r="T41" s="85">
        <f>分析係数表!F44</f>
        <v>0.48268106162843005</v>
      </c>
      <c r="U41" s="86">
        <f>S41*T41</f>
        <v>0.33060932123749465</v>
      </c>
      <c r="V41" s="87">
        <f>分析係数表!D44</f>
        <v>0.23571749887539362</v>
      </c>
      <c r="W41" s="88">
        <f>ROUND(S41*V41,0)</f>
        <v>0</v>
      </c>
      <c r="X41" s="76">
        <f>分析係数表!E44</f>
        <v>0.16711650922177237</v>
      </c>
      <c r="Y41" s="89">
        <f>ROUND(S41*X41,0)</f>
        <v>0</v>
      </c>
    </row>
    <row r="42" spans="1:25" x14ac:dyDescent="0.2">
      <c r="A42" s="6" t="s">
        <v>341</v>
      </c>
      <c r="B42" s="5" t="s">
        <v>278</v>
      </c>
      <c r="C42" s="90"/>
      <c r="D42" s="76">
        <f>投入係数表!AH42</f>
        <v>1.7570832418185812E-3</v>
      </c>
      <c r="E42" s="77">
        <f>$C$36*D42</f>
        <v>0.17570832418185811</v>
      </c>
      <c r="F42" s="76">
        <f>分析係数表!C45</f>
        <v>1</v>
      </c>
      <c r="G42" s="77">
        <f>E42*F42</f>
        <v>0.17570832418185811</v>
      </c>
      <c r="H42" s="77">
        <v>0.18201566970396574</v>
      </c>
      <c r="I42" s="77">
        <f>C42+H42</f>
        <v>0.18201566970396574</v>
      </c>
      <c r="J42" s="76">
        <f>分析係数表!G45</f>
        <v>0</v>
      </c>
      <c r="K42" s="78">
        <f>I42*J42</f>
        <v>0</v>
      </c>
      <c r="L42" s="79"/>
      <c r="M42" s="80"/>
      <c r="N42" s="81">
        <f>分析係数表!H45</f>
        <v>0</v>
      </c>
      <c r="O42" s="82">
        <f t="shared" si="4"/>
        <v>0</v>
      </c>
      <c r="P42" s="76">
        <f>分析係数表!C45</f>
        <v>1</v>
      </c>
      <c r="Q42" s="82">
        <f>O42*P42</f>
        <v>0</v>
      </c>
      <c r="R42" s="83">
        <v>4.34175025799384E-3</v>
      </c>
      <c r="S42" s="84">
        <f>I42+R42</f>
        <v>0.18635741996195959</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投入係数表!AH43</f>
        <v>3.7338018888644848E-3</v>
      </c>
      <c r="E43" s="77">
        <f>$C$36*D43</f>
        <v>0.37338018888644847</v>
      </c>
      <c r="F43" s="76">
        <f>分析係数表!C46</f>
        <v>5.367793240556662E-2</v>
      </c>
      <c r="G43" s="77">
        <f>E43*F43</f>
        <v>2.0042276540624477E-2</v>
      </c>
      <c r="H43" s="77">
        <v>2.6357275174063107E-2</v>
      </c>
      <c r="I43" s="77">
        <f>C43+H43</f>
        <v>2.6357275174063107E-2</v>
      </c>
      <c r="J43" s="76">
        <f>分析係数表!G46</f>
        <v>9.2592592592592587E-3</v>
      </c>
      <c r="K43" s="78">
        <f>I43*J43</f>
        <v>2.4404884420428801E-4</v>
      </c>
      <c r="L43" s="79"/>
      <c r="M43" s="80"/>
      <c r="N43" s="81">
        <f>分析係数表!H46</f>
        <v>2.0456769143622225E-2</v>
      </c>
      <c r="O43" s="82">
        <f t="shared" si="4"/>
        <v>0.49704033723377417</v>
      </c>
      <c r="P43" s="76">
        <f>分析係数表!C46</f>
        <v>5.367793240556662E-2</v>
      </c>
      <c r="Q43" s="82">
        <f>O43*P43</f>
        <v>2.6680097624874569E-2</v>
      </c>
      <c r="R43" s="83">
        <v>2.9075237408336552E-2</v>
      </c>
      <c r="S43" s="84">
        <f>I43+R43</f>
        <v>5.543251258239966E-2</v>
      </c>
      <c r="T43" s="85">
        <f>分析係数表!F46</f>
        <v>0.30555555555555558</v>
      </c>
      <c r="U43" s="86">
        <f>S43*T43</f>
        <v>1.6937712177955453E-2</v>
      </c>
      <c r="V43" s="87">
        <f>分析係数表!D46</f>
        <v>2.7777777777777776E-2</v>
      </c>
      <c r="W43" s="88">
        <f>ROUND(S43*V43,0)</f>
        <v>0</v>
      </c>
      <c r="X43" s="76">
        <f>分析係数表!E46</f>
        <v>8.3333333333333329E-2</v>
      </c>
      <c r="Y43" s="89">
        <f>ROUND(S43*X43,0)</f>
        <v>0</v>
      </c>
    </row>
    <row r="44" spans="1:25" x14ac:dyDescent="0.2">
      <c r="A44" s="192">
        <v>40</v>
      </c>
      <c r="B44" s="14" t="s">
        <v>150</v>
      </c>
      <c r="C44" s="197">
        <f>SUM(C5:C43)</f>
        <v>100</v>
      </c>
      <c r="D44" s="92">
        <f>投入係数表!AH44</f>
        <v>0.28442784976938285</v>
      </c>
      <c r="E44" s="91">
        <f>SUM(E5:E43)</f>
        <v>28.442784976938285</v>
      </c>
      <c r="F44" s="92">
        <f>分析係数表!C47</f>
        <v>0.43100924499229587</v>
      </c>
      <c r="G44" s="91">
        <f>SUM(G5:G43)</f>
        <v>8.4406768515385036</v>
      </c>
      <c r="H44" s="91">
        <f>SUM(H5:H43)</f>
        <v>9.3967663674358786</v>
      </c>
      <c r="I44" s="91">
        <f>SUM(I5:I43)</f>
        <v>109.39676636743587</v>
      </c>
      <c r="J44" s="92">
        <f>分析係数表!G47</f>
        <v>0.27411589384994556</v>
      </c>
      <c r="K44" s="93">
        <f>SUM(K5:K43)</f>
        <v>38.751369046334943</v>
      </c>
      <c r="L44" s="94">
        <f>最終需要_まとめ!$L$33</f>
        <v>0.627</v>
      </c>
      <c r="M44" s="91">
        <f>K44*L44</f>
        <v>24.29710839205201</v>
      </c>
      <c r="N44" s="95">
        <f>分析係数表!H47</f>
        <v>1</v>
      </c>
      <c r="O44" s="96">
        <f>SUM(O5:O43)</f>
        <v>24.297108392052014</v>
      </c>
      <c r="P44" s="92">
        <f>分析係数表!C47</f>
        <v>0.43100924499229587</v>
      </c>
      <c r="Q44" s="96">
        <f>SUM(Q5:Q43)</f>
        <v>9.7723182940000459</v>
      </c>
      <c r="R44" s="91">
        <f>SUM(R5:R43)</f>
        <v>10.608138223875844</v>
      </c>
      <c r="S44" s="97">
        <f>SUM(S5:S43)</f>
        <v>120.0049045913117</v>
      </c>
      <c r="T44" s="98">
        <f>分析係数表!F47</f>
        <v>0.60561987734280964</v>
      </c>
      <c r="U44" s="99">
        <f>SUM(U5:U43)</f>
        <v>82.688816993729148</v>
      </c>
      <c r="V44" s="100">
        <f>分析係数表!D47</f>
        <v>0.12179744368659369</v>
      </c>
      <c r="W44" s="101">
        <f>SUM(W5:W43)</f>
        <v>7</v>
      </c>
      <c r="X44" s="92">
        <f>分析係数表!E47</f>
        <v>9.5847423625838257E-2</v>
      </c>
      <c r="Y44" s="102">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287</v>
      </c>
      <c r="S2" s="3" t="s">
        <v>152</v>
      </c>
      <c r="U2" s="64" t="s">
        <v>209</v>
      </c>
      <c r="W2" s="3" t="s">
        <v>130</v>
      </c>
      <c r="Y2" s="3" t="s">
        <v>153</v>
      </c>
    </row>
    <row r="3" spans="1:25" ht="44" x14ac:dyDescent="0.2">
      <c r="B3" s="65"/>
      <c r="C3" s="66" t="s">
        <v>227</v>
      </c>
      <c r="D3" s="66" t="s">
        <v>229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投入係数表!AI5</f>
        <v>2.1180831347630395E-3</v>
      </c>
      <c r="E5" s="77">
        <f>$C$37*D5</f>
        <v>0.21180831347630394</v>
      </c>
      <c r="F5" s="76">
        <f>分析係数表!C8</f>
        <v>0.30496453900709219</v>
      </c>
      <c r="G5" s="77">
        <f t="shared" ref="G5:G38" si="0">E5*F5</f>
        <v>6.4594024677170708E-2</v>
      </c>
      <c r="H5" s="77">
        <f t="array" ref="H5:H43">MMULT(逆行列係数!C5:AO43,'33'!G5:G43)</f>
        <v>6.8614603966741822E-2</v>
      </c>
      <c r="I5" s="77">
        <f t="shared" ref="I5:I38" si="1">C5+H5</f>
        <v>6.8614603966741822E-2</v>
      </c>
      <c r="J5" s="76">
        <f>分析係数表!G8</f>
        <v>0.12049861495844875</v>
      </c>
      <c r="K5" s="78">
        <f t="shared" ref="K5:K38" si="2">I5*J5</f>
        <v>8.2679647439148733E-3</v>
      </c>
      <c r="L5" s="79" t="s">
        <v>187</v>
      </c>
      <c r="M5" s="80" t="s">
        <v>187</v>
      </c>
      <c r="N5" s="81">
        <f>分析係数表!H8</f>
        <v>1.0415057417992687E-2</v>
      </c>
      <c r="O5" s="82">
        <f t="shared" ref="O5:O43" si="3">$M$44*N5</f>
        <v>0.35128019520709924</v>
      </c>
      <c r="P5" s="76">
        <f>分析係数表!C8</f>
        <v>0.30496453900709219</v>
      </c>
      <c r="Q5" s="82">
        <f t="shared" ref="Q5:Q38" si="4">O5*P5</f>
        <v>0.10712800279365438</v>
      </c>
      <c r="R5" s="83">
        <f t="array" ref="R5:R43">MMULT(逆行列係数!C5:AO43,'33'!Q5:Q43)</f>
        <v>0.12025545645361724</v>
      </c>
      <c r="S5" s="84">
        <f t="shared" ref="S5:S38" si="5">I5+R5</f>
        <v>0.18887006042035906</v>
      </c>
      <c r="T5" s="85">
        <f>分析係数表!F8</f>
        <v>0.45429362880886426</v>
      </c>
      <c r="U5" s="86">
        <f t="shared" ref="U5:U38" si="6">S5*T5</f>
        <v>8.5802465121714369E-2</v>
      </c>
      <c r="V5" s="87">
        <f>分析係数表!D8</f>
        <v>0.67451523545706371</v>
      </c>
      <c r="W5" s="88">
        <f t="shared" ref="W5:W38" si="7">ROUND(S5*V5,0)</f>
        <v>0</v>
      </c>
      <c r="X5" s="76">
        <f>分析係数表!E8</f>
        <v>0.3476454293628809</v>
      </c>
      <c r="Y5" s="89">
        <f t="shared" ref="Y5:Y38" si="8">ROUND(S5*X5,0)</f>
        <v>0</v>
      </c>
    </row>
    <row r="6" spans="1:25" x14ac:dyDescent="0.2">
      <c r="A6" s="6" t="s">
        <v>219</v>
      </c>
      <c r="B6" s="5" t="s">
        <v>265</v>
      </c>
      <c r="C6" s="90"/>
      <c r="D6" s="76">
        <f>投入係数表!AI6</f>
        <v>0</v>
      </c>
      <c r="E6" s="77">
        <f t="shared" ref="E6:E43" si="9">$C$37*D6</f>
        <v>0</v>
      </c>
      <c r="F6" s="76">
        <f>分析係数表!C9</f>
        <v>0.30769230769230771</v>
      </c>
      <c r="G6" s="77">
        <f t="shared" si="0"/>
        <v>0</v>
      </c>
      <c r="H6" s="77">
        <v>6.9595579864170946E-4</v>
      </c>
      <c r="I6" s="77">
        <f t="shared" si="1"/>
        <v>6.9595579864170946E-4</v>
      </c>
      <c r="J6" s="76">
        <f>分析係数表!G9</f>
        <v>0.27272727272727271</v>
      </c>
      <c r="K6" s="78">
        <f t="shared" si="2"/>
        <v>1.8980612690228438E-4</v>
      </c>
      <c r="L6" s="79"/>
      <c r="M6" s="80"/>
      <c r="N6" s="81">
        <f>分析係数表!H9</f>
        <v>5.5358154384880782E-4</v>
      </c>
      <c r="O6" s="82">
        <f t="shared" si="3"/>
        <v>1.867125883053803E-2</v>
      </c>
      <c r="P6" s="76">
        <f>分析係数表!C9</f>
        <v>0.30769230769230771</v>
      </c>
      <c r="Q6" s="82">
        <f t="shared" si="4"/>
        <v>5.7450027170886254E-3</v>
      </c>
      <c r="R6" s="83">
        <v>6.4076894202876652E-3</v>
      </c>
      <c r="S6" s="84">
        <f t="shared" si="5"/>
        <v>7.1036452189293751E-3</v>
      </c>
      <c r="T6" s="85">
        <f>分析係数表!F9</f>
        <v>0.77272727272727271</v>
      </c>
      <c r="U6" s="86">
        <f t="shared" si="6"/>
        <v>5.4891803964454257E-3</v>
      </c>
      <c r="V6" s="87">
        <f>分析係数表!D9</f>
        <v>0.36363636363636365</v>
      </c>
      <c r="W6" s="88">
        <f t="shared" si="7"/>
        <v>0</v>
      </c>
      <c r="X6" s="76">
        <f>分析係数表!E9</f>
        <v>0</v>
      </c>
      <c r="Y6" s="89">
        <f t="shared" si="8"/>
        <v>0</v>
      </c>
    </row>
    <row r="7" spans="1:25" x14ac:dyDescent="0.2">
      <c r="A7" s="6" t="s">
        <v>220</v>
      </c>
      <c r="B7" s="5" t="s">
        <v>266</v>
      </c>
      <c r="C7" s="90"/>
      <c r="D7" s="76">
        <f>投入係数表!AI7</f>
        <v>0</v>
      </c>
      <c r="E7" s="77">
        <f t="shared" si="9"/>
        <v>0</v>
      </c>
      <c r="F7" s="76">
        <f>分析係数表!C10</f>
        <v>0</v>
      </c>
      <c r="G7" s="77">
        <f t="shared" si="0"/>
        <v>0</v>
      </c>
      <c r="H7" s="77">
        <v>0</v>
      </c>
      <c r="I7" s="77">
        <f t="shared" si="1"/>
        <v>0</v>
      </c>
      <c r="J7" s="76">
        <f>分析係数表!G10</f>
        <v>0</v>
      </c>
      <c r="K7" s="78">
        <f t="shared" si="2"/>
        <v>0</v>
      </c>
      <c r="L7" s="79"/>
      <c r="M7" s="80"/>
      <c r="N7" s="81">
        <f>分析係数表!H10</f>
        <v>1.0685411195221176E-3</v>
      </c>
      <c r="O7" s="82">
        <f t="shared" si="3"/>
        <v>3.6039871696154809E-2</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76">
        <f>投入係数表!AI8</f>
        <v>0</v>
      </c>
      <c r="E8" s="77">
        <f t="shared" si="9"/>
        <v>0</v>
      </c>
      <c r="F8" s="76">
        <f>分析係数表!C11</f>
        <v>7.2833211944645093E-4</v>
      </c>
      <c r="G8" s="77">
        <f t="shared" si="0"/>
        <v>0</v>
      </c>
      <c r="H8" s="77">
        <v>4.8885773042569918E-4</v>
      </c>
      <c r="I8" s="77">
        <f t="shared" si="1"/>
        <v>4.8885773042569918E-4</v>
      </c>
      <c r="J8" s="76">
        <f>分析係数表!G11</f>
        <v>0.75</v>
      </c>
      <c r="K8" s="78">
        <f t="shared" si="2"/>
        <v>3.6664329781927439E-4</v>
      </c>
      <c r="L8" s="79"/>
      <c r="M8" s="80"/>
      <c r="N8" s="81">
        <f>分析係数表!H11</f>
        <v>-1.2873989391832741E-5</v>
      </c>
      <c r="O8" s="82">
        <f t="shared" si="3"/>
        <v>-4.3421532164041938E-4</v>
      </c>
      <c r="P8" s="76">
        <f>分析係数表!C11</f>
        <v>7.2833211944645093E-4</v>
      </c>
      <c r="Q8" s="82">
        <f t="shared" si="4"/>
        <v>-3.1625296550648901E-7</v>
      </c>
      <c r="R8" s="83">
        <v>7.635431738678975E-4</v>
      </c>
      <c r="S8" s="84">
        <f t="shared" si="5"/>
        <v>1.2524009042935967E-3</v>
      </c>
      <c r="T8" s="85">
        <f>分析係数表!F11</f>
        <v>1</v>
      </c>
      <c r="U8" s="86">
        <f t="shared" si="6"/>
        <v>1.2524009042935967E-3</v>
      </c>
      <c r="V8" s="87">
        <f>分析係数表!D11</f>
        <v>0</v>
      </c>
      <c r="W8" s="88">
        <f t="shared" si="7"/>
        <v>0</v>
      </c>
      <c r="X8" s="76">
        <f>分析係数表!E11</f>
        <v>0</v>
      </c>
      <c r="Y8" s="89">
        <f t="shared" si="8"/>
        <v>0</v>
      </c>
    </row>
    <row r="9" spans="1:25" x14ac:dyDescent="0.2">
      <c r="A9" s="6" t="s">
        <v>222</v>
      </c>
      <c r="B9" s="5" t="s">
        <v>190</v>
      </c>
      <c r="C9" s="90"/>
      <c r="D9" s="76">
        <f>投入係数表!AI9</f>
        <v>6.0894890124437388E-3</v>
      </c>
      <c r="E9" s="77">
        <f t="shared" si="9"/>
        <v>0.60894890124437384</v>
      </c>
      <c r="F9" s="76">
        <f>分析係数表!C12</f>
        <v>4.5760430686406783E-3</v>
      </c>
      <c r="G9" s="77">
        <f t="shared" si="0"/>
        <v>2.7865763986956739E-3</v>
      </c>
      <c r="H9" s="77">
        <v>2.8924963557099919E-3</v>
      </c>
      <c r="I9" s="77">
        <f t="shared" si="1"/>
        <v>2.8924963557099919E-3</v>
      </c>
      <c r="J9" s="76">
        <f>分析係数表!G12</f>
        <v>0.12408759124087591</v>
      </c>
      <c r="K9" s="78">
        <f t="shared" si="2"/>
        <v>3.589229054530647E-4</v>
      </c>
      <c r="L9" s="79"/>
      <c r="M9" s="80"/>
      <c r="N9" s="81">
        <f>分析係数表!H12</f>
        <v>8.1814202585097071E-2</v>
      </c>
      <c r="O9" s="82">
        <f t="shared" si="3"/>
        <v>2.7594383690248652</v>
      </c>
      <c r="P9" s="76">
        <f>分析係数表!C12</f>
        <v>4.5760430686406783E-3</v>
      </c>
      <c r="Q9" s="82">
        <f t="shared" si="4"/>
        <v>1.2627308821917373E-2</v>
      </c>
      <c r="R9" s="83">
        <v>1.3469705570559827E-2</v>
      </c>
      <c r="S9" s="84">
        <f t="shared" si="5"/>
        <v>1.6362201926269818E-2</v>
      </c>
      <c r="T9" s="85">
        <f>分析係数表!F12</f>
        <v>0.42153284671532848</v>
      </c>
      <c r="U9" s="86">
        <f t="shared" si="6"/>
        <v>6.8972055565115478E-3</v>
      </c>
      <c r="V9" s="87">
        <f>分析係数表!D12</f>
        <v>4.3795620437956206E-2</v>
      </c>
      <c r="W9" s="88">
        <f t="shared" si="7"/>
        <v>0</v>
      </c>
      <c r="X9" s="76">
        <f>分析係数表!E12</f>
        <v>3.2846715328467155E-2</v>
      </c>
      <c r="Y9" s="89">
        <f t="shared" si="8"/>
        <v>0</v>
      </c>
    </row>
    <row r="10" spans="1:25" x14ac:dyDescent="0.2">
      <c r="A10" s="6" t="s">
        <v>223</v>
      </c>
      <c r="B10" s="5" t="s">
        <v>28</v>
      </c>
      <c r="C10" s="90"/>
      <c r="D10" s="76">
        <f>投入係数表!AI10</f>
        <v>3.9714058776806987E-4</v>
      </c>
      <c r="E10" s="77">
        <f t="shared" si="9"/>
        <v>3.971405877680699E-2</v>
      </c>
      <c r="F10" s="76">
        <f>分析係数表!C13</f>
        <v>0</v>
      </c>
      <c r="G10" s="77">
        <f t="shared" si="0"/>
        <v>0</v>
      </c>
      <c r="H10" s="77">
        <v>0</v>
      </c>
      <c r="I10" s="77">
        <f t="shared" si="1"/>
        <v>0</v>
      </c>
      <c r="J10" s="76">
        <f>分析係数表!G13</f>
        <v>1</v>
      </c>
      <c r="K10" s="78">
        <f t="shared" si="2"/>
        <v>0</v>
      </c>
      <c r="L10" s="79"/>
      <c r="M10" s="80"/>
      <c r="N10" s="81">
        <f>分析係数表!H13</f>
        <v>1.2783871466089912E-2</v>
      </c>
      <c r="O10" s="82">
        <f t="shared" si="3"/>
        <v>0.43117581438893643</v>
      </c>
      <c r="P10" s="76">
        <f>分析係数表!C13</f>
        <v>0</v>
      </c>
      <c r="Q10" s="82">
        <f t="shared" si="4"/>
        <v>0</v>
      </c>
      <c r="R10" s="83">
        <v>0</v>
      </c>
      <c r="S10" s="84">
        <f t="shared" si="5"/>
        <v>0</v>
      </c>
      <c r="T10" s="85">
        <f>分析係数表!F13</f>
        <v>1</v>
      </c>
      <c r="U10" s="86">
        <f t="shared" si="6"/>
        <v>0</v>
      </c>
      <c r="V10" s="87">
        <f>分析係数表!D13</f>
        <v>0</v>
      </c>
      <c r="W10" s="88">
        <f t="shared" si="7"/>
        <v>0</v>
      </c>
      <c r="X10" s="76">
        <f>分析係数表!E13</f>
        <v>0</v>
      </c>
      <c r="Y10" s="89">
        <f t="shared" si="8"/>
        <v>0</v>
      </c>
    </row>
    <row r="11" spans="1:25" x14ac:dyDescent="0.2">
      <c r="A11" s="6" t="s">
        <v>224</v>
      </c>
      <c r="B11" s="5" t="s">
        <v>267</v>
      </c>
      <c r="C11" s="90"/>
      <c r="D11" s="76">
        <f>投入係数表!AI11</f>
        <v>7.1485305798252583E-3</v>
      </c>
      <c r="E11" s="77">
        <f t="shared" si="9"/>
        <v>0.71485305798252585</v>
      </c>
      <c r="F11" s="76">
        <f>分析係数表!C14</f>
        <v>3.0252100840336138E-2</v>
      </c>
      <c r="G11" s="77">
        <f t="shared" si="0"/>
        <v>2.1625806796110029E-2</v>
      </c>
      <c r="H11" s="77">
        <v>2.4487096319822037E-2</v>
      </c>
      <c r="I11" s="77">
        <f t="shared" si="1"/>
        <v>2.4487096319822037E-2</v>
      </c>
      <c r="J11" s="76">
        <f>分析係数表!G14</f>
        <v>0.20338983050847459</v>
      </c>
      <c r="K11" s="78">
        <f t="shared" si="2"/>
        <v>4.980426370133296E-3</v>
      </c>
      <c r="L11" s="79"/>
      <c r="M11" s="80"/>
      <c r="N11" s="81">
        <f>分析係数表!H14</f>
        <v>1.0556671301302847E-3</v>
      </c>
      <c r="O11" s="82">
        <f t="shared" si="3"/>
        <v>3.5605656374514384E-2</v>
      </c>
      <c r="P11" s="76">
        <f>分析係数表!C14</f>
        <v>3.0252100840336138E-2</v>
      </c>
      <c r="Q11" s="82">
        <f t="shared" si="4"/>
        <v>1.0771459071281665E-3</v>
      </c>
      <c r="R11" s="83">
        <v>2.8378283659271798E-3</v>
      </c>
      <c r="S11" s="84">
        <f t="shared" si="5"/>
        <v>2.7324924685749215E-2</v>
      </c>
      <c r="T11" s="85">
        <f>分析係数表!F14</f>
        <v>0.40677966101694918</v>
      </c>
      <c r="U11" s="86">
        <f t="shared" si="6"/>
        <v>1.1115223600982733E-2</v>
      </c>
      <c r="V11" s="87">
        <f>分析係数表!D14</f>
        <v>0.16949152542372881</v>
      </c>
      <c r="W11" s="88">
        <f t="shared" si="7"/>
        <v>0</v>
      </c>
      <c r="X11" s="76">
        <f>分析係数表!E14</f>
        <v>0.11864406779661017</v>
      </c>
      <c r="Y11" s="89">
        <f t="shared" si="8"/>
        <v>0</v>
      </c>
    </row>
    <row r="12" spans="1:25" x14ac:dyDescent="0.2">
      <c r="A12" s="6" t="s">
        <v>225</v>
      </c>
      <c r="B12" s="5" t="s">
        <v>29</v>
      </c>
      <c r="C12" s="90"/>
      <c r="D12" s="76">
        <f>投入係数表!AI12</f>
        <v>8.737092930897538E-3</v>
      </c>
      <c r="E12" s="77">
        <f t="shared" si="9"/>
        <v>0.87370929308975376</v>
      </c>
      <c r="F12" s="76">
        <f>分析係数表!C15</f>
        <v>0</v>
      </c>
      <c r="G12" s="77">
        <f t="shared" si="0"/>
        <v>0</v>
      </c>
      <c r="H12" s="77">
        <v>0</v>
      </c>
      <c r="I12" s="77">
        <f t="shared" si="1"/>
        <v>0</v>
      </c>
      <c r="J12" s="76">
        <f>分析係数表!G15</f>
        <v>9.6153846153846159E-2</v>
      </c>
      <c r="K12" s="78">
        <f t="shared" si="2"/>
        <v>0</v>
      </c>
      <c r="L12" s="79"/>
      <c r="M12" s="80"/>
      <c r="N12" s="81">
        <f>分析係数表!H15</f>
        <v>7.5570317730058187E-3</v>
      </c>
      <c r="O12" s="82">
        <f t="shared" si="3"/>
        <v>0.25488439380292616</v>
      </c>
      <c r="P12" s="76">
        <f>分析係数表!C15</f>
        <v>0</v>
      </c>
      <c r="Q12" s="82">
        <f t="shared" si="4"/>
        <v>0</v>
      </c>
      <c r="R12" s="83">
        <v>0</v>
      </c>
      <c r="S12" s="84">
        <f t="shared" si="5"/>
        <v>0</v>
      </c>
      <c r="T12" s="85">
        <f>分析係数表!F15</f>
        <v>0.30219780219780218</v>
      </c>
      <c r="U12" s="86">
        <f t="shared" si="6"/>
        <v>0</v>
      </c>
      <c r="V12" s="87">
        <f>分析係数表!D15</f>
        <v>0.15384615384615385</v>
      </c>
      <c r="W12" s="88">
        <f t="shared" si="7"/>
        <v>0</v>
      </c>
      <c r="X12" s="76">
        <f>分析係数表!E15</f>
        <v>0.11538461538461539</v>
      </c>
      <c r="Y12" s="89">
        <f t="shared" si="8"/>
        <v>0</v>
      </c>
    </row>
    <row r="13" spans="1:25" x14ac:dyDescent="0.2">
      <c r="A13" s="6" t="s">
        <v>226</v>
      </c>
      <c r="B13" s="5" t="s">
        <v>30</v>
      </c>
      <c r="C13" s="90"/>
      <c r="D13" s="76">
        <f>投入係数表!AI13</f>
        <v>3.7066454858353192E-3</v>
      </c>
      <c r="E13" s="77">
        <f t="shared" si="9"/>
        <v>0.37066454858353193</v>
      </c>
      <c r="F13" s="76">
        <f>分析係数表!C16</f>
        <v>1.9157088122605526E-3</v>
      </c>
      <c r="G13" s="77">
        <f t="shared" si="0"/>
        <v>7.1008534211405188E-4</v>
      </c>
      <c r="H13" s="77">
        <v>1.0783846930444464E-3</v>
      </c>
      <c r="I13" s="77">
        <f t="shared" si="1"/>
        <v>1.0783846930444464E-3</v>
      </c>
      <c r="J13" s="76">
        <f>分析係数表!G16</f>
        <v>0.1111111111111111</v>
      </c>
      <c r="K13" s="78">
        <f t="shared" si="2"/>
        <v>1.1982052144938293E-4</v>
      </c>
      <c r="L13" s="79"/>
      <c r="M13" s="80"/>
      <c r="N13" s="81">
        <f>分析係数表!H16</f>
        <v>1.5294299397497296E-2</v>
      </c>
      <c r="O13" s="82">
        <f t="shared" si="3"/>
        <v>0.5158478021088182</v>
      </c>
      <c r="P13" s="76">
        <f>分析係数表!C16</f>
        <v>1.9157088122605526E-3</v>
      </c>
      <c r="Q13" s="82">
        <f t="shared" si="4"/>
        <v>9.8821418028510071E-4</v>
      </c>
      <c r="R13" s="83">
        <v>1.4603179522360481E-3</v>
      </c>
      <c r="S13" s="84">
        <f t="shared" si="5"/>
        <v>2.5387026452804943E-3</v>
      </c>
      <c r="T13" s="85">
        <f>分析係数表!F16</f>
        <v>0.33333333333333331</v>
      </c>
      <c r="U13" s="86">
        <f t="shared" si="6"/>
        <v>8.462342150934981E-4</v>
      </c>
      <c r="V13" s="87">
        <f>分析係数表!D16</f>
        <v>0</v>
      </c>
      <c r="W13" s="88">
        <f t="shared" si="7"/>
        <v>0</v>
      </c>
      <c r="X13" s="76">
        <f>分析係数表!E16</f>
        <v>0</v>
      </c>
      <c r="Y13" s="89">
        <f t="shared" si="8"/>
        <v>0</v>
      </c>
    </row>
    <row r="14" spans="1:25" x14ac:dyDescent="0.2">
      <c r="A14" s="6" t="s">
        <v>2</v>
      </c>
      <c r="B14" s="5" t="s">
        <v>364</v>
      </c>
      <c r="C14" s="90"/>
      <c r="D14" s="76">
        <f>投入係数表!AI14</f>
        <v>4.2361662695260789E-3</v>
      </c>
      <c r="E14" s="77">
        <f t="shared" si="9"/>
        <v>0.42361662695260788</v>
      </c>
      <c r="F14" s="76">
        <f>分析係数表!C17</f>
        <v>5.5194805194805241E-2</v>
      </c>
      <c r="G14" s="77">
        <f t="shared" si="0"/>
        <v>2.3381437201929676E-2</v>
      </c>
      <c r="H14" s="77">
        <v>2.8028735908393929E-2</v>
      </c>
      <c r="I14" s="77">
        <f t="shared" si="1"/>
        <v>2.8028735908393929E-2</v>
      </c>
      <c r="J14" s="76">
        <f>分析係数表!G17</f>
        <v>0.21860465116279071</v>
      </c>
      <c r="K14" s="78">
        <f t="shared" si="2"/>
        <v>6.1272120357884407E-3</v>
      </c>
      <c r="L14" s="79"/>
      <c r="M14" s="80"/>
      <c r="N14" s="81">
        <f>分析係数表!H17</f>
        <v>2.7035377722848756E-3</v>
      </c>
      <c r="O14" s="82">
        <f t="shared" si="3"/>
        <v>9.1185217544488065E-2</v>
      </c>
      <c r="P14" s="76">
        <f>分析係数表!C17</f>
        <v>5.5194805194805241E-2</v>
      </c>
      <c r="Q14" s="82">
        <f t="shared" si="4"/>
        <v>5.0329503190139555E-3</v>
      </c>
      <c r="R14" s="83">
        <v>7.1963823291452487E-3</v>
      </c>
      <c r="S14" s="84">
        <f t="shared" si="5"/>
        <v>3.5225118237539176E-2</v>
      </c>
      <c r="T14" s="85">
        <f>分析係数表!F17</f>
        <v>0.33023255813953489</v>
      </c>
      <c r="U14" s="86">
        <f t="shared" si="6"/>
        <v>1.1632480906350147E-2</v>
      </c>
      <c r="V14" s="87">
        <f>分析係数表!D17</f>
        <v>0</v>
      </c>
      <c r="W14" s="88">
        <f t="shared" si="7"/>
        <v>0</v>
      </c>
      <c r="X14" s="76">
        <f>分析係数表!E17</f>
        <v>0</v>
      </c>
      <c r="Y14" s="89">
        <f t="shared" si="8"/>
        <v>0</v>
      </c>
    </row>
    <row r="15" spans="1:25" x14ac:dyDescent="0.2">
      <c r="A15" s="6" t="s">
        <v>3</v>
      </c>
      <c r="B15" s="5" t="s">
        <v>31</v>
      </c>
      <c r="C15" s="90"/>
      <c r="D15" s="76">
        <f>投入係数表!AI15</f>
        <v>1.9857029388403494E-3</v>
      </c>
      <c r="E15" s="77">
        <f t="shared" si="9"/>
        <v>0.19857029388403494</v>
      </c>
      <c r="F15" s="76">
        <f>分析係数表!C18</f>
        <v>0.35732009925558317</v>
      </c>
      <c r="G15" s="77">
        <f t="shared" si="0"/>
        <v>7.0953157119853685E-2</v>
      </c>
      <c r="H15" s="77">
        <v>9.1998747513370741E-2</v>
      </c>
      <c r="I15" s="77">
        <f t="shared" si="1"/>
        <v>9.1998747513370741E-2</v>
      </c>
      <c r="J15" s="76">
        <f>分析係数表!G18</f>
        <v>0.21543778801843319</v>
      </c>
      <c r="K15" s="78">
        <f t="shared" si="2"/>
        <v>1.9820006664746922E-2</v>
      </c>
      <c r="L15" s="79"/>
      <c r="M15" s="80"/>
      <c r="N15" s="81">
        <f>分析係数表!H18</f>
        <v>3.9909367114681499E-4</v>
      </c>
      <c r="O15" s="82">
        <f t="shared" si="3"/>
        <v>1.3460674970853001E-2</v>
      </c>
      <c r="P15" s="76">
        <f>分析係数表!C18</f>
        <v>0.35732009925558317</v>
      </c>
      <c r="Q15" s="82">
        <f t="shared" si="4"/>
        <v>4.8097697166323387E-3</v>
      </c>
      <c r="R15" s="83">
        <v>1.0317716315468918E-2</v>
      </c>
      <c r="S15" s="84">
        <f t="shared" si="5"/>
        <v>0.10231646382883966</v>
      </c>
      <c r="T15" s="85">
        <f>分析係数表!F18</f>
        <v>0.46082949308755761</v>
      </c>
      <c r="U15" s="86">
        <f t="shared" si="6"/>
        <v>4.7150444160755603E-2</v>
      </c>
      <c r="V15" s="87">
        <f>分析係数表!D18</f>
        <v>4.0322580645161289E-2</v>
      </c>
      <c r="W15" s="88">
        <f t="shared" si="7"/>
        <v>0</v>
      </c>
      <c r="X15" s="76">
        <f>分析係数表!E18</f>
        <v>3.6866359447004608E-2</v>
      </c>
      <c r="Y15" s="89">
        <f t="shared" si="8"/>
        <v>0</v>
      </c>
    </row>
    <row r="16" spans="1:25" x14ac:dyDescent="0.2">
      <c r="A16" s="6" t="s">
        <v>4</v>
      </c>
      <c r="B16" s="5" t="s">
        <v>32</v>
      </c>
      <c r="C16" s="90"/>
      <c r="D16" s="76">
        <f>投入係数表!AI16</f>
        <v>0</v>
      </c>
      <c r="E16" s="77">
        <f t="shared" si="9"/>
        <v>0</v>
      </c>
      <c r="F16" s="76">
        <f>分析係数表!C19</f>
        <v>0.13532513181019334</v>
      </c>
      <c r="G16" s="77">
        <f t="shared" si="0"/>
        <v>0</v>
      </c>
      <c r="H16" s="77">
        <v>3.4669699494843708E-3</v>
      </c>
      <c r="I16" s="77">
        <f t="shared" si="1"/>
        <v>3.4669699494843708E-3</v>
      </c>
      <c r="J16" s="76">
        <f>分析係数表!G19</f>
        <v>5.8997050147492625E-2</v>
      </c>
      <c r="K16" s="78">
        <f t="shared" si="2"/>
        <v>2.0454099996957941E-4</v>
      </c>
      <c r="L16" s="79"/>
      <c r="M16" s="80"/>
      <c r="N16" s="81">
        <f>分析係数表!H19</f>
        <v>-1.0299191513466193E-4</v>
      </c>
      <c r="O16" s="82">
        <f t="shared" si="3"/>
        <v>-3.473722573123355E-3</v>
      </c>
      <c r="P16" s="76">
        <f>分析係数表!C19</f>
        <v>0.13532513181019334</v>
      </c>
      <c r="Q16" s="82">
        <f t="shared" si="4"/>
        <v>-4.7008196507996203E-4</v>
      </c>
      <c r="R16" s="83">
        <v>7.1805559339406533E-4</v>
      </c>
      <c r="S16" s="84">
        <f t="shared" si="5"/>
        <v>4.185025542878436E-3</v>
      </c>
      <c r="T16" s="85">
        <f>分析係数表!F19</f>
        <v>0.24483775811209441</v>
      </c>
      <c r="U16" s="86">
        <f t="shared" si="6"/>
        <v>1.0246522715602071E-3</v>
      </c>
      <c r="V16" s="87">
        <f>分析係数表!D19</f>
        <v>3.8348082595870206E-2</v>
      </c>
      <c r="W16" s="88">
        <f t="shared" si="7"/>
        <v>0</v>
      </c>
      <c r="X16" s="76">
        <f>分析係数表!E19</f>
        <v>3.2448377581120944E-2</v>
      </c>
      <c r="Y16" s="89">
        <f t="shared" si="8"/>
        <v>0</v>
      </c>
    </row>
    <row r="17" spans="1:25" x14ac:dyDescent="0.2">
      <c r="A17" s="6" t="s">
        <v>5</v>
      </c>
      <c r="B17" s="5" t="s">
        <v>33</v>
      </c>
      <c r="C17" s="90"/>
      <c r="D17" s="76">
        <f>投入係数表!AI17</f>
        <v>1.3238019592268997E-4</v>
      </c>
      <c r="E17" s="77">
        <f t="shared" si="9"/>
        <v>1.3238019592268996E-2</v>
      </c>
      <c r="F17" s="76">
        <f>分析係数表!C20</f>
        <v>1.7543859649122862E-2</v>
      </c>
      <c r="G17" s="77">
        <f t="shared" si="0"/>
        <v>2.3224595775910592E-4</v>
      </c>
      <c r="H17" s="77">
        <v>5.1402779107647919E-4</v>
      </c>
      <c r="I17" s="77">
        <f t="shared" si="1"/>
        <v>5.1402779107647919E-4</v>
      </c>
      <c r="J17" s="76">
        <f>分析係数表!G20</f>
        <v>9.5238095238095233E-2</v>
      </c>
      <c r="K17" s="78">
        <f t="shared" si="2"/>
        <v>4.8955027721569446E-5</v>
      </c>
      <c r="L17" s="79"/>
      <c r="M17" s="80"/>
      <c r="N17" s="81">
        <f>分析係数表!H20</f>
        <v>5.0208558628147691E-4</v>
      </c>
      <c r="O17" s="82">
        <f t="shared" si="3"/>
        <v>1.6934397543976357E-2</v>
      </c>
      <c r="P17" s="76">
        <f>分析係数表!C20</f>
        <v>1.7543859649122862E-2</v>
      </c>
      <c r="Q17" s="82">
        <f t="shared" si="4"/>
        <v>2.970946937539721E-4</v>
      </c>
      <c r="R17" s="83">
        <v>4.7913267604145926E-4</v>
      </c>
      <c r="S17" s="84">
        <f t="shared" si="5"/>
        <v>9.9316046711793839E-4</v>
      </c>
      <c r="T17" s="85">
        <f>分析係数表!F20</f>
        <v>0.21428571428571427</v>
      </c>
      <c r="U17" s="86">
        <f t="shared" si="6"/>
        <v>2.1282010009670107E-4</v>
      </c>
      <c r="V17" s="87">
        <f>分析係数表!D20</f>
        <v>0</v>
      </c>
      <c r="W17" s="88">
        <f t="shared" si="7"/>
        <v>0</v>
      </c>
      <c r="X17" s="76">
        <f>分析係数表!E20</f>
        <v>0</v>
      </c>
      <c r="Y17" s="89">
        <f t="shared" si="8"/>
        <v>0</v>
      </c>
    </row>
    <row r="18" spans="1:25" x14ac:dyDescent="0.2">
      <c r="A18" s="6" t="s">
        <v>6</v>
      </c>
      <c r="B18" s="5" t="s">
        <v>34</v>
      </c>
      <c r="C18" s="90"/>
      <c r="D18" s="76">
        <f>投入係数表!AI18</f>
        <v>2.6476039184537993E-4</v>
      </c>
      <c r="E18" s="77">
        <f t="shared" si="9"/>
        <v>2.6476039184537992E-2</v>
      </c>
      <c r="F18" s="76">
        <f>分析係数表!C21</f>
        <v>0.22938530734632678</v>
      </c>
      <c r="G18" s="77">
        <f t="shared" si="0"/>
        <v>6.0732143856586382E-3</v>
      </c>
      <c r="H18" s="77">
        <v>2.4113055796427359E-2</v>
      </c>
      <c r="I18" s="77">
        <f t="shared" si="1"/>
        <v>2.4113055796427359E-2</v>
      </c>
      <c r="J18" s="76">
        <f>分析係数表!G21</f>
        <v>0.28442844284428442</v>
      </c>
      <c r="K18" s="78">
        <f t="shared" si="2"/>
        <v>6.8584389123951808E-3</v>
      </c>
      <c r="L18" s="79"/>
      <c r="M18" s="80"/>
      <c r="N18" s="81">
        <f>分析係数表!H21</f>
        <v>8.3680931046912815E-4</v>
      </c>
      <c r="O18" s="82">
        <f t="shared" si="3"/>
        <v>2.8223995906627258E-2</v>
      </c>
      <c r="P18" s="76">
        <f>分析係数表!C21</f>
        <v>0.22938530734632678</v>
      </c>
      <c r="Q18" s="82">
        <f t="shared" si="4"/>
        <v>6.474169975583163E-3</v>
      </c>
      <c r="R18" s="83">
        <v>1.2987943050557439E-2</v>
      </c>
      <c r="S18" s="84">
        <f t="shared" si="5"/>
        <v>3.7100998846984798E-2</v>
      </c>
      <c r="T18" s="85">
        <f>分析係数表!F21</f>
        <v>0.42664266426642666</v>
      </c>
      <c r="U18" s="86">
        <f t="shared" si="6"/>
        <v>1.5828868995023219E-2</v>
      </c>
      <c r="V18" s="87">
        <f>分析係数表!D21</f>
        <v>9.7209720972097208E-2</v>
      </c>
      <c r="W18" s="88">
        <f t="shared" si="7"/>
        <v>0</v>
      </c>
      <c r="X18" s="76">
        <f>分析係数表!E21</f>
        <v>8.1908190819081905E-2</v>
      </c>
      <c r="Y18" s="89">
        <f t="shared" si="8"/>
        <v>0</v>
      </c>
    </row>
    <row r="19" spans="1:25" x14ac:dyDescent="0.2">
      <c r="A19" s="6" t="s">
        <v>7</v>
      </c>
      <c r="B19" s="5" t="s">
        <v>268</v>
      </c>
      <c r="C19" s="90"/>
      <c r="D19" s="76">
        <f>投入係数表!AI19</f>
        <v>0</v>
      </c>
      <c r="E19" s="77">
        <f t="shared" si="9"/>
        <v>0</v>
      </c>
      <c r="F19" s="76">
        <f>分析係数表!C22</f>
        <v>0</v>
      </c>
      <c r="G19" s="77">
        <f t="shared" si="0"/>
        <v>0</v>
      </c>
      <c r="H19" s="77">
        <v>0</v>
      </c>
      <c r="I19" s="77">
        <f t="shared" si="1"/>
        <v>0</v>
      </c>
      <c r="J19" s="76">
        <f>分析係数表!G22</f>
        <v>0.22727272727272727</v>
      </c>
      <c r="K19" s="78">
        <f t="shared" si="2"/>
        <v>0</v>
      </c>
      <c r="L19" s="79"/>
      <c r="M19" s="80"/>
      <c r="N19" s="81">
        <f>分析係数表!H22</f>
        <v>3.8621968175498223E-5</v>
      </c>
      <c r="O19" s="82">
        <f t="shared" si="3"/>
        <v>1.3026459649212582E-3</v>
      </c>
      <c r="P19" s="76">
        <f>分析係数表!C22</f>
        <v>0</v>
      </c>
      <c r="Q19" s="82">
        <f t="shared" si="4"/>
        <v>0</v>
      </c>
      <c r="R19" s="83">
        <v>0</v>
      </c>
      <c r="S19" s="84">
        <f t="shared" si="5"/>
        <v>0</v>
      </c>
      <c r="T19" s="85">
        <f>分析係数表!F22</f>
        <v>0.45454545454545453</v>
      </c>
      <c r="U19" s="86">
        <f t="shared" si="6"/>
        <v>0</v>
      </c>
      <c r="V19" s="87">
        <f>分析係数表!D22</f>
        <v>0.29545454545454547</v>
      </c>
      <c r="W19" s="88">
        <f t="shared" si="7"/>
        <v>0</v>
      </c>
      <c r="X19" s="76">
        <f>分析係数表!E22</f>
        <v>0.18181818181818182</v>
      </c>
      <c r="Y19" s="89">
        <f t="shared" si="8"/>
        <v>0</v>
      </c>
    </row>
    <row r="20" spans="1:25" x14ac:dyDescent="0.2">
      <c r="A20" s="6" t="s">
        <v>8</v>
      </c>
      <c r="B20" s="5" t="s">
        <v>269</v>
      </c>
      <c r="C20" s="90"/>
      <c r="D20" s="76">
        <f>投入係数表!AI20</f>
        <v>0</v>
      </c>
      <c r="E20" s="77">
        <f t="shared" si="9"/>
        <v>0</v>
      </c>
      <c r="F20" s="76">
        <f>分析係数表!C23</f>
        <v>0</v>
      </c>
      <c r="G20" s="77">
        <f t="shared" si="0"/>
        <v>0</v>
      </c>
      <c r="H20" s="77">
        <v>0</v>
      </c>
      <c r="I20" s="77">
        <f t="shared" si="1"/>
        <v>0</v>
      </c>
      <c r="J20" s="76">
        <f>分析係数表!G23</f>
        <v>0.21590909090909091</v>
      </c>
      <c r="K20" s="78">
        <f t="shared" si="2"/>
        <v>0</v>
      </c>
      <c r="L20" s="79"/>
      <c r="M20" s="80"/>
      <c r="N20" s="81">
        <f>分析係数表!H23</f>
        <v>2.5747978783665482E-5</v>
      </c>
      <c r="O20" s="82">
        <f t="shared" si="3"/>
        <v>8.6843064328083876E-4</v>
      </c>
      <c r="P20" s="76">
        <f>分析係数表!C23</f>
        <v>0</v>
      </c>
      <c r="Q20" s="82">
        <f t="shared" si="4"/>
        <v>0</v>
      </c>
      <c r="R20" s="83">
        <v>0</v>
      </c>
      <c r="S20" s="84">
        <f t="shared" si="5"/>
        <v>0</v>
      </c>
      <c r="T20" s="85">
        <f>分析係数表!F23</f>
        <v>0.44318181818181818</v>
      </c>
      <c r="U20" s="86">
        <f t="shared" si="6"/>
        <v>0</v>
      </c>
      <c r="V20" s="87">
        <f>分析係数表!D23</f>
        <v>0</v>
      </c>
      <c r="W20" s="88">
        <f t="shared" si="7"/>
        <v>0</v>
      </c>
      <c r="X20" s="76">
        <f>分析係数表!E23</f>
        <v>0</v>
      </c>
      <c r="Y20" s="89">
        <f t="shared" si="8"/>
        <v>0</v>
      </c>
    </row>
    <row r="21" spans="1:25" x14ac:dyDescent="0.2">
      <c r="A21" s="6" t="s">
        <v>9</v>
      </c>
      <c r="B21" s="5" t="s">
        <v>270</v>
      </c>
      <c r="C21" s="90"/>
      <c r="D21" s="76">
        <f>投入係数表!AI21</f>
        <v>0</v>
      </c>
      <c r="E21" s="77">
        <f t="shared" si="9"/>
        <v>0</v>
      </c>
      <c r="F21" s="76">
        <f>分析係数表!C24</f>
        <v>1.7094017094017144E-2</v>
      </c>
      <c r="G21" s="77">
        <f t="shared" si="0"/>
        <v>0</v>
      </c>
      <c r="H21" s="77">
        <v>1.5221116226873433E-4</v>
      </c>
      <c r="I21" s="77">
        <f t="shared" si="1"/>
        <v>1.5221116226873433E-4</v>
      </c>
      <c r="J21" s="76">
        <f>分析係数表!G24</f>
        <v>0.27777777777777779</v>
      </c>
      <c r="K21" s="78">
        <f t="shared" si="2"/>
        <v>4.2280878407981764E-5</v>
      </c>
      <c r="L21" s="79"/>
      <c r="M21" s="80"/>
      <c r="N21" s="81">
        <f>分析係数表!H24</f>
        <v>2.9610175601215306E-4</v>
      </c>
      <c r="O21" s="82">
        <f t="shared" si="3"/>
        <v>9.9869523977296464E-3</v>
      </c>
      <c r="P21" s="76">
        <f>分析係数表!C24</f>
        <v>1.7094017094017144E-2</v>
      </c>
      <c r="Q21" s="82">
        <f t="shared" si="4"/>
        <v>1.7071713500392609E-4</v>
      </c>
      <c r="R21" s="83">
        <v>5.4274574184266105E-4</v>
      </c>
      <c r="S21" s="84">
        <f t="shared" si="5"/>
        <v>6.9495690411139539E-4</v>
      </c>
      <c r="T21" s="85">
        <f>分析係数表!F24</f>
        <v>0.5</v>
      </c>
      <c r="U21" s="86">
        <f t="shared" si="6"/>
        <v>3.4747845205569769E-4</v>
      </c>
      <c r="V21" s="87">
        <f>分析係数表!D24</f>
        <v>0.16666666666666666</v>
      </c>
      <c r="W21" s="88">
        <f t="shared" si="7"/>
        <v>0</v>
      </c>
      <c r="X21" s="76">
        <f>分析係数表!E24</f>
        <v>0.1111111111111111</v>
      </c>
      <c r="Y21" s="89">
        <f t="shared" si="8"/>
        <v>0</v>
      </c>
    </row>
    <row r="22" spans="1:25" x14ac:dyDescent="0.2">
      <c r="A22" s="6" t="s">
        <v>10</v>
      </c>
      <c r="B22" s="5" t="s">
        <v>271</v>
      </c>
      <c r="C22" s="90"/>
      <c r="D22" s="76">
        <f>投入係数表!AI22</f>
        <v>1.5885623510722795E-3</v>
      </c>
      <c r="E22" s="77">
        <f t="shared" si="9"/>
        <v>0.15885623510722796</v>
      </c>
      <c r="F22" s="76">
        <f>分析係数表!C25</f>
        <v>0.19368131868131866</v>
      </c>
      <c r="G22" s="77">
        <f t="shared" si="0"/>
        <v>3.07674850963175E-2</v>
      </c>
      <c r="H22" s="77">
        <v>5.0159734930437232E-2</v>
      </c>
      <c r="I22" s="77">
        <f t="shared" si="1"/>
        <v>5.0159734930437232E-2</v>
      </c>
      <c r="J22" s="76">
        <f>分析係数表!G25</f>
        <v>0.19689406544647808</v>
      </c>
      <c r="K22" s="78">
        <f t="shared" si="2"/>
        <v>9.876154132171501E-3</v>
      </c>
      <c r="L22" s="79"/>
      <c r="M22" s="80"/>
      <c r="N22" s="81">
        <f>分析係数表!H25</f>
        <v>4.6346361810597868E-4</v>
      </c>
      <c r="O22" s="82">
        <f t="shared" si="3"/>
        <v>1.5631751579055098E-2</v>
      </c>
      <c r="P22" s="76">
        <f>分析係数表!C25</f>
        <v>0.19368131868131866</v>
      </c>
      <c r="Q22" s="82">
        <f t="shared" si="4"/>
        <v>3.0275782591301765E-3</v>
      </c>
      <c r="R22" s="83">
        <v>8.9706568844036567E-3</v>
      </c>
      <c r="S22" s="84">
        <f t="shared" si="5"/>
        <v>5.9130391814840887E-2</v>
      </c>
      <c r="T22" s="85">
        <f>分析係数表!F25</f>
        <v>0.35108153078202997</v>
      </c>
      <c r="U22" s="86">
        <f t="shared" si="6"/>
        <v>2.0759588474095553E-2</v>
      </c>
      <c r="V22" s="87">
        <f>分析係数表!D25</f>
        <v>0.17692734331669441</v>
      </c>
      <c r="W22" s="88">
        <f t="shared" si="7"/>
        <v>0</v>
      </c>
      <c r="X22" s="76">
        <f>分析係数表!E25</f>
        <v>0.17249029395452026</v>
      </c>
      <c r="Y22" s="89">
        <f t="shared" si="8"/>
        <v>0</v>
      </c>
    </row>
    <row r="23" spans="1:25" x14ac:dyDescent="0.2">
      <c r="A23" s="6" t="s">
        <v>11</v>
      </c>
      <c r="B23" s="5" t="s">
        <v>35</v>
      </c>
      <c r="C23" s="90"/>
      <c r="D23" s="76">
        <f>投入係数表!AI23</f>
        <v>3.9714058776806987E-4</v>
      </c>
      <c r="E23" s="77">
        <f t="shared" si="9"/>
        <v>3.971405877680699E-2</v>
      </c>
      <c r="F23" s="76">
        <f>分析係数表!C26</f>
        <v>8.4388185654008518E-3</v>
      </c>
      <c r="G23" s="77">
        <f t="shared" si="0"/>
        <v>3.3513973651313946E-4</v>
      </c>
      <c r="H23" s="77">
        <v>5.0376540273438478E-4</v>
      </c>
      <c r="I23" s="77">
        <f t="shared" si="1"/>
        <v>5.0376540273438478E-4</v>
      </c>
      <c r="J23" s="76">
        <f>分析係数表!G26</f>
        <v>0.2073170731707317</v>
      </c>
      <c r="K23" s="78">
        <f t="shared" si="2"/>
        <v>1.0443916885956757E-4</v>
      </c>
      <c r="L23" s="79"/>
      <c r="M23" s="80"/>
      <c r="N23" s="81">
        <f>分析係数表!H26</f>
        <v>9.7456099696173852E-3</v>
      </c>
      <c r="O23" s="82">
        <f t="shared" si="3"/>
        <v>0.32870099848179746</v>
      </c>
      <c r="P23" s="76">
        <f>分析係数表!C26</f>
        <v>8.4388185654008518E-3</v>
      </c>
      <c r="Q23" s="82">
        <f t="shared" si="4"/>
        <v>2.7738480884539896E-3</v>
      </c>
      <c r="R23" s="83">
        <v>2.8340303145617867E-3</v>
      </c>
      <c r="S23" s="84">
        <f t="shared" si="5"/>
        <v>3.3377957172961714E-3</v>
      </c>
      <c r="T23" s="85">
        <f>分析係数表!F26</f>
        <v>0.34146341463414637</v>
      </c>
      <c r="U23" s="86">
        <f t="shared" si="6"/>
        <v>1.1397351229791807E-3</v>
      </c>
      <c r="V23" s="87">
        <f>分析係数表!D26</f>
        <v>3.6585365853658534E-2</v>
      </c>
      <c r="W23" s="88">
        <f t="shared" si="7"/>
        <v>0</v>
      </c>
      <c r="X23" s="76">
        <f>分析係数表!E26</f>
        <v>2.4390243902439025E-2</v>
      </c>
      <c r="Y23" s="89">
        <f t="shared" si="8"/>
        <v>0</v>
      </c>
    </row>
    <row r="24" spans="1:25" x14ac:dyDescent="0.2">
      <c r="A24" s="6" t="s">
        <v>12</v>
      </c>
      <c r="B24" s="5" t="s">
        <v>365</v>
      </c>
      <c r="C24" s="90"/>
      <c r="D24" s="76">
        <f>投入係数表!AI24</f>
        <v>1.3238019592268997E-4</v>
      </c>
      <c r="E24" s="77">
        <f t="shared" si="9"/>
        <v>1.3238019592268996E-2</v>
      </c>
      <c r="F24" s="76">
        <f>分析係数表!C27</f>
        <v>0.17323420074349438</v>
      </c>
      <c r="G24" s="77">
        <f t="shared" si="0"/>
        <v>2.2932777434934389E-3</v>
      </c>
      <c r="H24" s="77">
        <v>3.157040879997373E-3</v>
      </c>
      <c r="I24" s="77">
        <f t="shared" si="1"/>
        <v>3.157040879997373E-3</v>
      </c>
      <c r="J24" s="76">
        <f>分析係数表!G27</f>
        <v>0.16805324459234608</v>
      </c>
      <c r="K24" s="78">
        <f t="shared" si="2"/>
        <v>5.3055096319423408E-4</v>
      </c>
      <c r="L24" s="79"/>
      <c r="M24" s="80"/>
      <c r="N24" s="81">
        <f>分析係数表!H27</f>
        <v>9.7971059271847166E-3</v>
      </c>
      <c r="O24" s="82">
        <f t="shared" si="3"/>
        <v>0.33043785976835915</v>
      </c>
      <c r="P24" s="76">
        <f>分析係数表!C27</f>
        <v>0.17323420074349438</v>
      </c>
      <c r="Q24" s="82">
        <f t="shared" si="4"/>
        <v>5.7243138532362577E-2</v>
      </c>
      <c r="R24" s="83">
        <v>5.7809871593082075E-2</v>
      </c>
      <c r="S24" s="84">
        <f t="shared" si="5"/>
        <v>6.0966912473079449E-2</v>
      </c>
      <c r="T24" s="85">
        <f>分析係数表!F27</f>
        <v>0.31780366056572379</v>
      </c>
      <c r="U24" s="86">
        <f t="shared" si="6"/>
        <v>1.9375507957334732E-2</v>
      </c>
      <c r="V24" s="87">
        <f>分析係数表!D27</f>
        <v>2.4958402662229616E-2</v>
      </c>
      <c r="W24" s="88">
        <f t="shared" si="7"/>
        <v>0</v>
      </c>
      <c r="X24" s="76">
        <f>分析係数表!E27</f>
        <v>2.9950083194675542E-2</v>
      </c>
      <c r="Y24" s="89">
        <f t="shared" si="8"/>
        <v>0</v>
      </c>
    </row>
    <row r="25" spans="1:25" x14ac:dyDescent="0.2">
      <c r="A25" s="6" t="s">
        <v>13</v>
      </c>
      <c r="B25" s="5" t="s">
        <v>191</v>
      </c>
      <c r="C25" s="90"/>
      <c r="D25" s="76">
        <f>投入係数表!AI25</f>
        <v>0</v>
      </c>
      <c r="E25" s="77">
        <f t="shared" si="9"/>
        <v>0</v>
      </c>
      <c r="F25" s="76">
        <f>分析係数表!C28</f>
        <v>2.7870216306156381E-2</v>
      </c>
      <c r="G25" s="77">
        <f t="shared" si="0"/>
        <v>0</v>
      </c>
      <c r="H25" s="77">
        <v>1.5070455887496736E-3</v>
      </c>
      <c r="I25" s="77">
        <f t="shared" si="1"/>
        <v>1.5070455887496736E-3</v>
      </c>
      <c r="J25" s="76">
        <f>分析係数表!G28</f>
        <v>0.12625250501002003</v>
      </c>
      <c r="K25" s="78">
        <f t="shared" si="2"/>
        <v>1.9026828074394676E-4</v>
      </c>
      <c r="L25" s="79"/>
      <c r="M25" s="80"/>
      <c r="N25" s="81">
        <f>分析係数表!H28</f>
        <v>1.9722951748287761E-2</v>
      </c>
      <c r="O25" s="82">
        <f t="shared" si="3"/>
        <v>0.6652178727531225</v>
      </c>
      <c r="P25" s="76">
        <f>分析係数表!C28</f>
        <v>2.7870216306156381E-2</v>
      </c>
      <c r="Q25" s="82">
        <f t="shared" si="4"/>
        <v>1.8539766004350734E-2</v>
      </c>
      <c r="R25" s="83">
        <v>1.9125643339165565E-2</v>
      </c>
      <c r="S25" s="84">
        <f t="shared" si="5"/>
        <v>2.0632688927915237E-2</v>
      </c>
      <c r="T25" s="85">
        <f>分析係数表!F28</f>
        <v>0.21442885771543085</v>
      </c>
      <c r="U25" s="86">
        <f t="shared" si="6"/>
        <v>4.4242439184106822E-3</v>
      </c>
      <c r="V25" s="87">
        <f>分析係数表!D28</f>
        <v>6.0120240480961923E-3</v>
      </c>
      <c r="W25" s="88">
        <f t="shared" si="7"/>
        <v>0</v>
      </c>
      <c r="X25" s="76">
        <f>分析係数表!E28</f>
        <v>0</v>
      </c>
      <c r="Y25" s="89">
        <f t="shared" si="8"/>
        <v>0</v>
      </c>
    </row>
    <row r="26" spans="1:25" x14ac:dyDescent="0.2">
      <c r="A26" s="6" t="s">
        <v>14</v>
      </c>
      <c r="B26" s="5" t="s">
        <v>50</v>
      </c>
      <c r="C26" s="90"/>
      <c r="D26" s="76">
        <f>投入係数表!AI26</f>
        <v>1.8930368016944664E-2</v>
      </c>
      <c r="E26" s="77">
        <f t="shared" si="9"/>
        <v>1.8930368016944663</v>
      </c>
      <c r="F26" s="76">
        <f>分析係数表!C29</f>
        <v>7.0910556003223157E-2</v>
      </c>
      <c r="G26" s="77">
        <f t="shared" si="0"/>
        <v>0.1342362921427179</v>
      </c>
      <c r="H26" s="77">
        <v>0.13839031737731966</v>
      </c>
      <c r="I26" s="77">
        <f t="shared" si="1"/>
        <v>0.13839031737731966</v>
      </c>
      <c r="J26" s="76">
        <f>分析係数表!G29</f>
        <v>0.26315789473684209</v>
      </c>
      <c r="K26" s="78">
        <f t="shared" si="2"/>
        <v>3.6418504572978856E-2</v>
      </c>
      <c r="L26" s="79"/>
      <c r="M26" s="80"/>
      <c r="N26" s="81">
        <f>分析係数表!H29</f>
        <v>9.1405324682012467E-3</v>
      </c>
      <c r="O26" s="82">
        <f t="shared" si="3"/>
        <v>0.30829287836469776</v>
      </c>
      <c r="P26" s="76">
        <f>分析係数表!C29</f>
        <v>7.0910556003223157E-2</v>
      </c>
      <c r="Q26" s="82">
        <f t="shared" si="4"/>
        <v>2.1861219416674765E-2</v>
      </c>
      <c r="R26" s="83">
        <v>2.7117620046482844E-2</v>
      </c>
      <c r="S26" s="84">
        <f t="shared" si="5"/>
        <v>0.16550793742380251</v>
      </c>
      <c r="T26" s="85">
        <f>分析係数表!F29</f>
        <v>0.38157894736842107</v>
      </c>
      <c r="U26" s="86">
        <f t="shared" si="6"/>
        <v>6.3154344543293064E-2</v>
      </c>
      <c r="V26" s="87">
        <f>分析係数表!D29</f>
        <v>0.16666666666666666</v>
      </c>
      <c r="W26" s="88">
        <f t="shared" si="7"/>
        <v>0</v>
      </c>
      <c r="X26" s="76">
        <f>分析係数表!E29</f>
        <v>7.0175438596491224E-2</v>
      </c>
      <c r="Y26" s="89">
        <f t="shared" si="8"/>
        <v>0</v>
      </c>
    </row>
    <row r="27" spans="1:25" x14ac:dyDescent="0.2">
      <c r="A27" s="6" t="s">
        <v>15</v>
      </c>
      <c r="B27" s="5" t="s">
        <v>36</v>
      </c>
      <c r="C27" s="90"/>
      <c r="D27" s="76">
        <f>投入係数表!AI27</f>
        <v>5.6923484246756686E-3</v>
      </c>
      <c r="E27" s="77">
        <f t="shared" si="9"/>
        <v>0.56923484246756684</v>
      </c>
      <c r="F27" s="76">
        <f>分析係数表!C30</f>
        <v>1</v>
      </c>
      <c r="G27" s="77">
        <f t="shared" si="0"/>
        <v>0.56923484246756684</v>
      </c>
      <c r="H27" s="77">
        <v>0.62663974057914362</v>
      </c>
      <c r="I27" s="77">
        <f t="shared" si="1"/>
        <v>0.62663974057914362</v>
      </c>
      <c r="J27" s="76">
        <f>分析係数表!G30</f>
        <v>0.34535617673579799</v>
      </c>
      <c r="K27" s="78">
        <f t="shared" si="2"/>
        <v>0.21641390499712532</v>
      </c>
      <c r="L27" s="79"/>
      <c r="M27" s="80"/>
      <c r="N27" s="81">
        <f>分析係数表!H30</f>
        <v>0</v>
      </c>
      <c r="O27" s="82">
        <f t="shared" si="3"/>
        <v>0</v>
      </c>
      <c r="P27" s="76">
        <f>分析係数表!C30</f>
        <v>1</v>
      </c>
      <c r="Q27" s="82">
        <f t="shared" si="4"/>
        <v>0</v>
      </c>
      <c r="R27" s="83">
        <v>0.11815551988133521</v>
      </c>
      <c r="S27" s="84">
        <f t="shared" si="5"/>
        <v>0.74479526046047884</v>
      </c>
      <c r="T27" s="85">
        <f>分析係数表!F30</f>
        <v>0.44183949504057712</v>
      </c>
      <c r="U27" s="86">
        <f t="shared" si="6"/>
        <v>0.32907996179047311</v>
      </c>
      <c r="V27" s="87">
        <f>分析係数表!D30</f>
        <v>0.16290952810339646</v>
      </c>
      <c r="W27" s="88">
        <f t="shared" si="7"/>
        <v>0</v>
      </c>
      <c r="X27" s="76">
        <f>分析係数表!E30</f>
        <v>9.6483318304779075E-2</v>
      </c>
      <c r="Y27" s="89">
        <f t="shared" si="8"/>
        <v>0</v>
      </c>
    </row>
    <row r="28" spans="1:25" x14ac:dyDescent="0.2">
      <c r="A28" s="6" t="s">
        <v>16</v>
      </c>
      <c r="B28" s="5" t="s">
        <v>192</v>
      </c>
      <c r="C28" s="90"/>
      <c r="D28" s="76">
        <f>投入係数表!AI28</f>
        <v>1.9857029388403495E-2</v>
      </c>
      <c r="E28" s="77">
        <f t="shared" si="9"/>
        <v>1.9857029388403495</v>
      </c>
      <c r="F28" s="76">
        <f>分析係数表!C31</f>
        <v>0.94798822374877334</v>
      </c>
      <c r="G28" s="77">
        <f t="shared" si="0"/>
        <v>1.882423001883982</v>
      </c>
      <c r="H28" s="77">
        <v>2.1937727070272741</v>
      </c>
      <c r="I28" s="77">
        <f t="shared" si="1"/>
        <v>2.1937727070272741</v>
      </c>
      <c r="J28" s="76">
        <f>分析係数表!G31</f>
        <v>7.0922795797167662E-2</v>
      </c>
      <c r="K28" s="78">
        <f t="shared" si="2"/>
        <v>0.15558849372589509</v>
      </c>
      <c r="L28" s="79"/>
      <c r="M28" s="80"/>
      <c r="N28" s="81">
        <f>分析係数表!H31</f>
        <v>9.4804057881456308E-2</v>
      </c>
      <c r="O28" s="82">
        <f t="shared" si="3"/>
        <v>3.1975616285600483</v>
      </c>
      <c r="P28" s="76">
        <f>分析係数表!C31</f>
        <v>0.94798822374877334</v>
      </c>
      <c r="Q28" s="82">
        <f t="shared" si="4"/>
        <v>3.0312507685858749</v>
      </c>
      <c r="R28" s="83">
        <v>3.4783562123185887</v>
      </c>
      <c r="S28" s="84">
        <f t="shared" si="5"/>
        <v>5.6721289193458624</v>
      </c>
      <c r="T28" s="85">
        <f>分析係数表!F31</f>
        <v>0.34490634993147556</v>
      </c>
      <c r="U28" s="86">
        <f t="shared" si="6"/>
        <v>1.9563532819123464</v>
      </c>
      <c r="V28" s="87">
        <f>分析係数表!D31</f>
        <v>1.4846962083142987E-3</v>
      </c>
      <c r="W28" s="88">
        <f t="shared" si="7"/>
        <v>0</v>
      </c>
      <c r="X28" s="76">
        <f>分析係数表!E31</f>
        <v>1.2562814070351759E-3</v>
      </c>
      <c r="Y28" s="89">
        <f t="shared" si="8"/>
        <v>0</v>
      </c>
    </row>
    <row r="29" spans="1:25" x14ac:dyDescent="0.2">
      <c r="A29" s="6" t="s">
        <v>17</v>
      </c>
      <c r="B29" s="5" t="s">
        <v>272</v>
      </c>
      <c r="C29" s="90"/>
      <c r="D29" s="76">
        <f>投入係数表!AI29</f>
        <v>9.3989939105109874E-3</v>
      </c>
      <c r="E29" s="77">
        <f t="shared" si="9"/>
        <v>0.93989939105109876</v>
      </c>
      <c r="F29" s="76">
        <f>分析係数表!C32</f>
        <v>0.48216833095577749</v>
      </c>
      <c r="G29" s="77">
        <f t="shared" si="0"/>
        <v>0.45318972064945989</v>
      </c>
      <c r="H29" s="77">
        <v>0.47981933911093666</v>
      </c>
      <c r="I29" s="77">
        <f t="shared" si="1"/>
        <v>0.47981933911093666</v>
      </c>
      <c r="J29" s="76">
        <f>分析係数表!G32</f>
        <v>0.14117647058823529</v>
      </c>
      <c r="K29" s="78">
        <f t="shared" si="2"/>
        <v>6.7739200815661649E-2</v>
      </c>
      <c r="L29" s="79"/>
      <c r="M29" s="80"/>
      <c r="N29" s="81">
        <f>分析係数表!H32</f>
        <v>5.9349091096348935E-3</v>
      </c>
      <c r="O29" s="82">
        <f t="shared" si="3"/>
        <v>0.20017326327623333</v>
      </c>
      <c r="P29" s="76">
        <f>分析係数表!C32</f>
        <v>0.48216833095577749</v>
      </c>
      <c r="Q29" s="82">
        <f t="shared" si="4"/>
        <v>9.6517208255872858E-2</v>
      </c>
      <c r="R29" s="83">
        <v>0.11579072476523791</v>
      </c>
      <c r="S29" s="84">
        <f t="shared" si="5"/>
        <v>0.59561006387617454</v>
      </c>
      <c r="T29" s="85">
        <f>分析係数表!F32</f>
        <v>0.4823529411764706</v>
      </c>
      <c r="U29" s="86">
        <f t="shared" si="6"/>
        <v>0.28729426610497832</v>
      </c>
      <c r="V29" s="87">
        <f>分析係数表!D32</f>
        <v>1.4705882352941176E-2</v>
      </c>
      <c r="W29" s="88">
        <f t="shared" si="7"/>
        <v>0</v>
      </c>
      <c r="X29" s="76">
        <f>分析係数表!E32</f>
        <v>2.3529411764705882E-2</v>
      </c>
      <c r="Y29" s="89">
        <f t="shared" si="8"/>
        <v>0</v>
      </c>
    </row>
    <row r="30" spans="1:25" x14ac:dyDescent="0.2">
      <c r="A30" s="6" t="s">
        <v>18</v>
      </c>
      <c r="B30" s="5" t="s">
        <v>273</v>
      </c>
      <c r="C30" s="90"/>
      <c r="D30" s="76">
        <f>投入係数表!AI30</f>
        <v>4.8980672491395283E-3</v>
      </c>
      <c r="E30" s="77">
        <f t="shared" si="9"/>
        <v>0.48980672491395283</v>
      </c>
      <c r="F30" s="76">
        <f>分析係数表!C33</f>
        <v>1</v>
      </c>
      <c r="G30" s="77">
        <f t="shared" si="0"/>
        <v>0.48980672491395283</v>
      </c>
      <c r="H30" s="77">
        <v>0.52487525488388087</v>
      </c>
      <c r="I30" s="77">
        <f t="shared" si="1"/>
        <v>0.52487525488388087</v>
      </c>
      <c r="J30" s="76">
        <f>分析係数表!G33</f>
        <v>0.50451467268623029</v>
      </c>
      <c r="K30" s="78">
        <f t="shared" si="2"/>
        <v>0.26480726741884286</v>
      </c>
      <c r="L30" s="79"/>
      <c r="M30" s="80"/>
      <c r="N30" s="81">
        <f>分析係数表!H33</f>
        <v>8.6255728925279361E-4</v>
      </c>
      <c r="O30" s="82">
        <f t="shared" si="3"/>
        <v>2.9092426549908096E-2</v>
      </c>
      <c r="P30" s="76">
        <f>分析係数表!C33</f>
        <v>1</v>
      </c>
      <c r="Q30" s="82">
        <f t="shared" si="4"/>
        <v>2.9092426549908096E-2</v>
      </c>
      <c r="R30" s="83">
        <v>0.10663043488561999</v>
      </c>
      <c r="S30" s="84">
        <f t="shared" si="5"/>
        <v>0.63150568976950083</v>
      </c>
      <c r="T30" s="85">
        <f>分析係数表!F33</f>
        <v>0.64446952595936791</v>
      </c>
      <c r="U30" s="86">
        <f t="shared" si="6"/>
        <v>0.40698617252639385</v>
      </c>
      <c r="V30" s="87">
        <f>分析係数表!D33</f>
        <v>5.4176072234762979E-2</v>
      </c>
      <c r="W30" s="88">
        <f t="shared" si="7"/>
        <v>0</v>
      </c>
      <c r="X30" s="76">
        <f>分析係数表!E33</f>
        <v>4.5146726862302484E-2</v>
      </c>
      <c r="Y30" s="89">
        <f t="shared" si="8"/>
        <v>0</v>
      </c>
    </row>
    <row r="31" spans="1:25" x14ac:dyDescent="0.2">
      <c r="A31" s="6" t="s">
        <v>19</v>
      </c>
      <c r="B31" s="5" t="s">
        <v>274</v>
      </c>
      <c r="C31" s="90"/>
      <c r="D31" s="76">
        <f>投入係数表!AI31</f>
        <v>2.0651310563939634E-2</v>
      </c>
      <c r="E31" s="77">
        <f t="shared" si="9"/>
        <v>2.0651310563939633</v>
      </c>
      <c r="F31" s="76">
        <f>分析係数表!C34</f>
        <v>0.2053323853537149</v>
      </c>
      <c r="G31" s="77">
        <f t="shared" si="0"/>
        <v>0.4240382858774096</v>
      </c>
      <c r="H31" s="77">
        <v>0.47976247173897901</v>
      </c>
      <c r="I31" s="77">
        <f t="shared" si="1"/>
        <v>0.47976247173897901</v>
      </c>
      <c r="J31" s="76">
        <f>分析係数表!G34</f>
        <v>0.42520016856300041</v>
      </c>
      <c r="K31" s="78">
        <f t="shared" si="2"/>
        <v>0.20399508385361559</v>
      </c>
      <c r="L31" s="79"/>
      <c r="M31" s="80"/>
      <c r="N31" s="81">
        <f>分析係数表!H34</f>
        <v>0.14534734023379164</v>
      </c>
      <c r="O31" s="82">
        <f t="shared" si="3"/>
        <v>4.902290981320335</v>
      </c>
      <c r="P31" s="76">
        <f>分析係数表!C34</f>
        <v>0.2053323853537149</v>
      </c>
      <c r="Q31" s="82">
        <f t="shared" si="4"/>
        <v>1.0065991008925081</v>
      </c>
      <c r="R31" s="83">
        <v>1.0695714752146017</v>
      </c>
      <c r="S31" s="84">
        <f t="shared" si="5"/>
        <v>1.5493339469535807</v>
      </c>
      <c r="T31" s="85">
        <f>分析係数表!F34</f>
        <v>0.70143278550358201</v>
      </c>
      <c r="U31" s="86">
        <f t="shared" si="6"/>
        <v>1.0867536260869091</v>
      </c>
      <c r="V31" s="87">
        <f>分析係数表!D34</f>
        <v>0.41908975979772439</v>
      </c>
      <c r="W31" s="88">
        <f t="shared" si="7"/>
        <v>1</v>
      </c>
      <c r="X31" s="76">
        <f>分析係数表!E34</f>
        <v>0.33775811209439527</v>
      </c>
      <c r="Y31" s="89">
        <f t="shared" si="8"/>
        <v>1</v>
      </c>
    </row>
    <row r="32" spans="1:25" x14ac:dyDescent="0.2">
      <c r="A32" s="6" t="s">
        <v>20</v>
      </c>
      <c r="B32" s="5" t="s">
        <v>37</v>
      </c>
      <c r="C32" s="90"/>
      <c r="D32" s="76">
        <f>投入係数表!AI32</f>
        <v>7.1485305798252583E-3</v>
      </c>
      <c r="E32" s="77">
        <f t="shared" si="9"/>
        <v>0.71485305798252585</v>
      </c>
      <c r="F32" s="76">
        <f>分析係数表!C35</f>
        <v>4.5295002507103499E-2</v>
      </c>
      <c r="G32" s="77">
        <f t="shared" si="0"/>
        <v>3.2379271053529113E-2</v>
      </c>
      <c r="H32" s="77">
        <v>3.924968680084312E-2</v>
      </c>
      <c r="I32" s="77">
        <f t="shared" si="1"/>
        <v>3.924968680084312E-2</v>
      </c>
      <c r="J32" s="76">
        <f>分析係数表!G35</f>
        <v>0.3217993079584775</v>
      </c>
      <c r="K32" s="78">
        <f t="shared" si="2"/>
        <v>1.2630522050098304E-2</v>
      </c>
      <c r="L32" s="79"/>
      <c r="M32" s="80"/>
      <c r="N32" s="81">
        <f>分析係数表!H35</f>
        <v>5.6027601833256092E-2</v>
      </c>
      <c r="O32" s="82">
        <f t="shared" si="3"/>
        <v>1.8897050797791053</v>
      </c>
      <c r="P32" s="76">
        <f>分析係数表!C35</f>
        <v>4.5295002507103499E-2</v>
      </c>
      <c r="Q32" s="82">
        <f t="shared" si="4"/>
        <v>8.5594196326280791E-2</v>
      </c>
      <c r="R32" s="83">
        <v>0.10965486878914027</v>
      </c>
      <c r="S32" s="84">
        <f t="shared" si="5"/>
        <v>0.14890455558998339</v>
      </c>
      <c r="T32" s="85">
        <f>分析係数表!F35</f>
        <v>0.66089965397923878</v>
      </c>
      <c r="U32" s="86">
        <f t="shared" si="6"/>
        <v>9.8410969265352352E-2</v>
      </c>
      <c r="V32" s="87">
        <f>分析係数表!D35</f>
        <v>0.27335640138408307</v>
      </c>
      <c r="W32" s="88">
        <f t="shared" si="7"/>
        <v>0</v>
      </c>
      <c r="X32" s="76">
        <f>分析係数表!E35</f>
        <v>0.23875432525951557</v>
      </c>
      <c r="Y32" s="89">
        <f t="shared" si="8"/>
        <v>0</v>
      </c>
    </row>
    <row r="33" spans="1:25" x14ac:dyDescent="0.2">
      <c r="A33" s="6" t="s">
        <v>21</v>
      </c>
      <c r="B33" s="5" t="s">
        <v>38</v>
      </c>
      <c r="C33" s="90"/>
      <c r="D33" s="76">
        <f>投入係数表!AI33</f>
        <v>6.7513899920571881E-3</v>
      </c>
      <c r="E33" s="77">
        <f t="shared" si="9"/>
        <v>0.67513899920571885</v>
      </c>
      <c r="F33" s="76">
        <f>分析係数表!C36</f>
        <v>0.81690507152145642</v>
      </c>
      <c r="G33" s="77">
        <f t="shared" si="0"/>
        <v>0.55152447243307223</v>
      </c>
      <c r="H33" s="77">
        <v>0.58989520635540438</v>
      </c>
      <c r="I33" s="77">
        <f t="shared" si="1"/>
        <v>0.58989520635540438</v>
      </c>
      <c r="J33" s="76">
        <f>分析係数表!G36</f>
        <v>2.4669743752984245E-3</v>
      </c>
      <c r="K33" s="78">
        <f t="shared" si="2"/>
        <v>1.455256358190159E-3</v>
      </c>
      <c r="L33" s="79"/>
      <c r="M33" s="80"/>
      <c r="N33" s="81">
        <f>分析係数表!H36</f>
        <v>0.1886168185797415</v>
      </c>
      <c r="O33" s="82">
        <f t="shared" si="3"/>
        <v>6.3616886773537846</v>
      </c>
      <c r="P33" s="76">
        <f>分析係数表!C36</f>
        <v>0.81690507152145642</v>
      </c>
      <c r="Q33" s="82">
        <f t="shared" si="4"/>
        <v>5.1968957439709325</v>
      </c>
      <c r="R33" s="83">
        <v>5.3092330869001394</v>
      </c>
      <c r="S33" s="84">
        <f t="shared" si="5"/>
        <v>5.8991282932555436</v>
      </c>
      <c r="T33" s="85">
        <f>分析係数表!F36</f>
        <v>0.90092312589527301</v>
      </c>
      <c r="U33" s="86">
        <f t="shared" si="6"/>
        <v>5.3146611020170313</v>
      </c>
      <c r="V33" s="87">
        <f>分析係数表!D36</f>
        <v>6.6051249403151361E-3</v>
      </c>
      <c r="W33" s="88">
        <f t="shared" si="7"/>
        <v>0</v>
      </c>
      <c r="X33" s="76">
        <f>分析係数表!E36</f>
        <v>5.0931083877128764E-3</v>
      </c>
      <c r="Y33" s="89">
        <f t="shared" si="8"/>
        <v>0</v>
      </c>
    </row>
    <row r="34" spans="1:25" x14ac:dyDescent="0.2">
      <c r="A34" s="6" t="s">
        <v>22</v>
      </c>
      <c r="B34" s="5" t="s">
        <v>377</v>
      </c>
      <c r="C34" s="90"/>
      <c r="D34" s="76">
        <f>投入係数表!AI34</f>
        <v>1.9459888800635424E-2</v>
      </c>
      <c r="E34" s="77">
        <f t="shared" si="9"/>
        <v>1.9459888800635423</v>
      </c>
      <c r="F34" s="76">
        <f>分析係数表!C37</f>
        <v>0.29905561385099688</v>
      </c>
      <c r="G34" s="77">
        <f t="shared" si="0"/>
        <v>0.58195889907461662</v>
      </c>
      <c r="H34" s="77">
        <v>0.66176361737466027</v>
      </c>
      <c r="I34" s="77">
        <f t="shared" si="1"/>
        <v>0.66176361737466027</v>
      </c>
      <c r="J34" s="76">
        <f>分析係数表!G37</f>
        <v>0.52083333333333337</v>
      </c>
      <c r="K34" s="78">
        <f t="shared" si="2"/>
        <v>0.34466855071596891</v>
      </c>
      <c r="L34" s="79"/>
      <c r="M34" s="80"/>
      <c r="N34" s="81">
        <f>分析係数表!H37</f>
        <v>4.2677274833925534E-2</v>
      </c>
      <c r="O34" s="82">
        <f t="shared" si="3"/>
        <v>1.4394237912379901</v>
      </c>
      <c r="P34" s="76">
        <f>分析係数表!C37</f>
        <v>0.29905561385099688</v>
      </c>
      <c r="Q34" s="82">
        <f t="shared" si="4"/>
        <v>0.43046776548040633</v>
      </c>
      <c r="R34" s="83">
        <v>0.5054245074246827</v>
      </c>
      <c r="S34" s="84">
        <f t="shared" si="5"/>
        <v>1.167188124799343</v>
      </c>
      <c r="T34" s="85">
        <f>分析係数表!F37</f>
        <v>0.73171768707482998</v>
      </c>
      <c r="U34" s="86">
        <f t="shared" si="6"/>
        <v>0.85405219505938323</v>
      </c>
      <c r="V34" s="87">
        <f>分析係数表!D37</f>
        <v>0.14753401360544219</v>
      </c>
      <c r="W34" s="88">
        <f t="shared" si="7"/>
        <v>0</v>
      </c>
      <c r="X34" s="76">
        <f>分析係数表!E37</f>
        <v>0.141156462585034</v>
      </c>
      <c r="Y34" s="89">
        <f t="shared" si="8"/>
        <v>0</v>
      </c>
    </row>
    <row r="35" spans="1:25" x14ac:dyDescent="0.2">
      <c r="A35" s="6" t="s">
        <v>23</v>
      </c>
      <c r="B35" s="5" t="s">
        <v>193</v>
      </c>
      <c r="C35" s="90"/>
      <c r="D35" s="76">
        <f>投入係数表!AI35</f>
        <v>3.0315064866296003E-2</v>
      </c>
      <c r="E35" s="77">
        <f t="shared" si="9"/>
        <v>3.0315064866296004</v>
      </c>
      <c r="F35" s="76">
        <f>分析係数表!C38</f>
        <v>4.4463264874020636E-3</v>
      </c>
      <c r="G35" s="77">
        <f t="shared" si="0"/>
        <v>1.3479067588232363E-2</v>
      </c>
      <c r="H35" s="77">
        <v>1.4021773761845196E-2</v>
      </c>
      <c r="I35" s="77">
        <f t="shared" si="1"/>
        <v>1.4021773761845196E-2</v>
      </c>
      <c r="J35" s="76">
        <f>分析係数表!G38</f>
        <v>0.34146341463414637</v>
      </c>
      <c r="K35" s="78">
        <f t="shared" si="2"/>
        <v>4.78792274794714E-3</v>
      </c>
      <c r="L35" s="79"/>
      <c r="M35" s="80"/>
      <c r="N35" s="81">
        <f>分析係数表!H38</f>
        <v>3.8918069931510375E-2</v>
      </c>
      <c r="O35" s="82">
        <f t="shared" si="3"/>
        <v>1.3126329173189877</v>
      </c>
      <c r="P35" s="76">
        <f>分析係数表!C38</f>
        <v>4.4463264874020636E-3</v>
      </c>
      <c r="Q35" s="82">
        <f t="shared" si="4"/>
        <v>5.8363945085112582E-3</v>
      </c>
      <c r="R35" s="83">
        <v>6.5374804959416454E-3</v>
      </c>
      <c r="S35" s="84">
        <f t="shared" si="5"/>
        <v>2.055925425778684E-2</v>
      </c>
      <c r="T35" s="85">
        <f>分析係数表!F38</f>
        <v>0.56097560975609762</v>
      </c>
      <c r="U35" s="86">
        <f t="shared" si="6"/>
        <v>1.1533240193392618E-2</v>
      </c>
      <c r="V35" s="87">
        <f>分析係数表!D38</f>
        <v>0.87804878048780488</v>
      </c>
      <c r="W35" s="88">
        <f t="shared" si="7"/>
        <v>0</v>
      </c>
      <c r="X35" s="76">
        <f>分析係数表!E38</f>
        <v>0.68292682926829273</v>
      </c>
      <c r="Y35" s="89">
        <f t="shared" si="8"/>
        <v>0</v>
      </c>
    </row>
    <row r="36" spans="1:25" x14ac:dyDescent="0.2">
      <c r="A36" s="6" t="s">
        <v>24</v>
      </c>
      <c r="B36" s="5" t="s">
        <v>39</v>
      </c>
      <c r="C36" s="90"/>
      <c r="D36" s="76">
        <f>投入係数表!AI36</f>
        <v>0</v>
      </c>
      <c r="E36" s="77">
        <f t="shared" si="9"/>
        <v>0</v>
      </c>
      <c r="F36" s="76">
        <f>分析係数表!C39</f>
        <v>1</v>
      </c>
      <c r="G36" s="77">
        <f t="shared" si="0"/>
        <v>0</v>
      </c>
      <c r="H36" s="77">
        <v>1.5692487445440644E-2</v>
      </c>
      <c r="I36" s="77">
        <f t="shared" si="1"/>
        <v>1.5692487445440644E-2</v>
      </c>
      <c r="J36" s="76">
        <f>分析係数表!G39</f>
        <v>0.35427190863167141</v>
      </c>
      <c r="K36" s="78">
        <f t="shared" si="2"/>
        <v>5.5594074784747986E-3</v>
      </c>
      <c r="L36" s="79"/>
      <c r="M36" s="80"/>
      <c r="N36" s="81">
        <f>分析係数表!H39</f>
        <v>3.437355167619342E-3</v>
      </c>
      <c r="O36" s="82">
        <f t="shared" si="3"/>
        <v>0.11593549087799197</v>
      </c>
      <c r="P36" s="76">
        <f>分析係数表!C39</f>
        <v>1</v>
      </c>
      <c r="Q36" s="82">
        <f t="shared" si="4"/>
        <v>0.11593549087799197</v>
      </c>
      <c r="R36" s="83">
        <v>0.12378344064529416</v>
      </c>
      <c r="S36" s="84">
        <f t="shared" si="5"/>
        <v>0.13947592809073481</v>
      </c>
      <c r="T36" s="85">
        <f>分析係数表!F39</f>
        <v>0.7050296507797057</v>
      </c>
      <c r="U36" s="86">
        <f t="shared" si="6"/>
        <v>9.8334664873986108E-2</v>
      </c>
      <c r="V36" s="87">
        <f>分析係数表!D39</f>
        <v>5.7324840764331211E-2</v>
      </c>
      <c r="W36" s="88">
        <f t="shared" si="7"/>
        <v>0</v>
      </c>
      <c r="X36" s="76">
        <f>分析係数表!E39</f>
        <v>7.26993191302438E-2</v>
      </c>
      <c r="Y36" s="89">
        <f t="shared" si="8"/>
        <v>0</v>
      </c>
    </row>
    <row r="37" spans="1:25" x14ac:dyDescent="0.2">
      <c r="A37" s="6" t="s">
        <v>25</v>
      </c>
      <c r="B37" s="5" t="s">
        <v>40</v>
      </c>
      <c r="C37" s="75">
        <f>最終需要_まとめ!C38</f>
        <v>100</v>
      </c>
      <c r="D37" s="76">
        <f>投入係数表!AI37</f>
        <v>0</v>
      </c>
      <c r="E37" s="77">
        <f t="shared" si="9"/>
        <v>0</v>
      </c>
      <c r="F37" s="76">
        <f>分析係数表!C40</f>
        <v>0.83920615633859863</v>
      </c>
      <c r="G37" s="77">
        <f t="shared" si="0"/>
        <v>0</v>
      </c>
      <c r="H37" s="77">
        <v>4.1790938898240065E-4</v>
      </c>
      <c r="I37" s="77">
        <f t="shared" si="1"/>
        <v>100.00041790938899</v>
      </c>
      <c r="J37" s="76">
        <f>分析係数表!G40</f>
        <v>0.51760656605771782</v>
      </c>
      <c r="K37" s="78">
        <f t="shared" si="2"/>
        <v>51.760872918415537</v>
      </c>
      <c r="L37" s="79"/>
      <c r="M37" s="80"/>
      <c r="N37" s="81">
        <f>分析係数表!H40</f>
        <v>3.2622689118904168E-2</v>
      </c>
      <c r="O37" s="82">
        <f t="shared" si="3"/>
        <v>1.1003016250368227</v>
      </c>
      <c r="P37" s="76">
        <f>分析係数表!C40</f>
        <v>0.83920615633859863</v>
      </c>
      <c r="Q37" s="82">
        <f t="shared" si="4"/>
        <v>0.92337989756026595</v>
      </c>
      <c r="R37" s="83">
        <v>0.9238720240689503</v>
      </c>
      <c r="S37" s="84">
        <f t="shared" si="5"/>
        <v>100.92428993345794</v>
      </c>
      <c r="T37" s="85">
        <f>分析係数表!F40</f>
        <v>0.71604447974583008</v>
      </c>
      <c r="U37" s="86">
        <f t="shared" si="6"/>
        <v>72.266280679120214</v>
      </c>
      <c r="V37" s="87">
        <f>分析係数表!D40</f>
        <v>0.10193275086047128</v>
      </c>
      <c r="W37" s="88">
        <f t="shared" si="7"/>
        <v>10</v>
      </c>
      <c r="X37" s="76">
        <f>分析係数表!E40</f>
        <v>6.4469155414350013E-2</v>
      </c>
      <c r="Y37" s="89">
        <f t="shared" si="8"/>
        <v>7</v>
      </c>
    </row>
    <row r="38" spans="1:25" x14ac:dyDescent="0.2">
      <c r="A38" s="6" t="s">
        <v>26</v>
      </c>
      <c r="B38" s="5" t="s">
        <v>276</v>
      </c>
      <c r="C38" s="90"/>
      <c r="D38" s="76">
        <f>投入係数表!AI38</f>
        <v>0</v>
      </c>
      <c r="E38" s="77">
        <f t="shared" si="9"/>
        <v>0</v>
      </c>
      <c r="F38" s="76">
        <f>分析係数表!C41</f>
        <v>0.78804261408809029</v>
      </c>
      <c r="G38" s="77">
        <f t="shared" si="0"/>
        <v>0</v>
      </c>
      <c r="H38" s="77">
        <v>0</v>
      </c>
      <c r="I38" s="77">
        <f t="shared" si="1"/>
        <v>0</v>
      </c>
      <c r="J38" s="76">
        <f>分析係数表!G41</f>
        <v>0.44543264776727814</v>
      </c>
      <c r="K38" s="78">
        <f t="shared" si="2"/>
        <v>0</v>
      </c>
      <c r="L38" s="79"/>
      <c r="M38" s="80"/>
      <c r="N38" s="81">
        <f>分析係数表!H41</f>
        <v>4.6539471651475359E-2</v>
      </c>
      <c r="O38" s="82">
        <f t="shared" si="3"/>
        <v>1.569688387730116</v>
      </c>
      <c r="P38" s="76">
        <f>分析係数表!C41</f>
        <v>0.78804261408809029</v>
      </c>
      <c r="Q38" s="82">
        <f t="shared" si="4"/>
        <v>1.2369813403705605</v>
      </c>
      <c r="R38" s="83">
        <v>1.2576401938858197</v>
      </c>
      <c r="S38" s="84">
        <f t="shared" si="5"/>
        <v>1.2576401938858197</v>
      </c>
      <c r="T38" s="85">
        <f>分析係数表!F41</f>
        <v>0.55067630164906434</v>
      </c>
      <c r="U38" s="86">
        <f t="shared" si="6"/>
        <v>0.69255265077425543</v>
      </c>
      <c r="V38" s="87">
        <f>分析係数表!D41</f>
        <v>0.13461182138224939</v>
      </c>
      <c r="W38" s="88">
        <f t="shared" si="7"/>
        <v>0</v>
      </c>
      <c r="X38" s="76">
        <f>分析係数表!E41</f>
        <v>0.12840466926070038</v>
      </c>
      <c r="Y38" s="89">
        <f t="shared" si="8"/>
        <v>0</v>
      </c>
    </row>
    <row r="39" spans="1:25" x14ac:dyDescent="0.2">
      <c r="A39" s="6" t="s">
        <v>51</v>
      </c>
      <c r="B39" s="5" t="s">
        <v>367</v>
      </c>
      <c r="C39" s="90"/>
      <c r="D39" s="76">
        <f>投入係数表!AI39</f>
        <v>2.1180831347630395E-3</v>
      </c>
      <c r="E39" s="77">
        <f t="shared" si="9"/>
        <v>0.21180831347630394</v>
      </c>
      <c r="F39" s="76">
        <f>分析係数表!C42</f>
        <v>0</v>
      </c>
      <c r="G39" s="77">
        <f>E39*F39</f>
        <v>0</v>
      </c>
      <c r="H39" s="77">
        <v>0</v>
      </c>
      <c r="I39" s="77">
        <f>C39+H39</f>
        <v>0</v>
      </c>
      <c r="J39" s="76">
        <f>分析係数表!G42</f>
        <v>0</v>
      </c>
      <c r="K39" s="78">
        <f>I39*J39</f>
        <v>0</v>
      </c>
      <c r="L39" s="79"/>
      <c r="M39" s="80"/>
      <c r="N39" s="81">
        <f>分析係数表!H42</f>
        <v>1.0968638961841495E-2</v>
      </c>
      <c r="O39" s="82">
        <f t="shared" si="3"/>
        <v>0.3699514540376373</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76">
        <f>投入係数表!AI40</f>
        <v>7.2411967169711405E-2</v>
      </c>
      <c r="E40" s="77">
        <f t="shared" si="9"/>
        <v>7.2411967169711406</v>
      </c>
      <c r="F40" s="76">
        <f>分析係数表!C43</f>
        <v>0.20173745173745172</v>
      </c>
      <c r="G40" s="77">
        <f>E40*F40</f>
        <v>1.4608205732113593</v>
      </c>
      <c r="H40" s="77">
        <v>1.5897678306253593</v>
      </c>
      <c r="I40" s="77">
        <f>C40+H40</f>
        <v>1.5897678306253593</v>
      </c>
      <c r="J40" s="76">
        <f>分析係数表!G43</f>
        <v>0.40060929169840059</v>
      </c>
      <c r="K40" s="78">
        <f>I40*J40</f>
        <v>0.63687576459172812</v>
      </c>
      <c r="L40" s="79"/>
      <c r="M40" s="80"/>
      <c r="N40" s="81">
        <f>分析係数表!H43</f>
        <v>3.0614346773778257E-2</v>
      </c>
      <c r="O40" s="82">
        <f t="shared" si="3"/>
        <v>1.0325640348609173</v>
      </c>
      <c r="P40" s="76">
        <f>分析係数表!C43</f>
        <v>0.20173745173745172</v>
      </c>
      <c r="Q40" s="82">
        <f>O40*P40</f>
        <v>0.20830683714858272</v>
      </c>
      <c r="R40" s="83">
        <v>0.3370994246025944</v>
      </c>
      <c r="S40" s="84">
        <f>I40+R40</f>
        <v>1.9268672552279538</v>
      </c>
      <c r="T40" s="85">
        <f>分析係数表!F43</f>
        <v>0.64280274181264285</v>
      </c>
      <c r="U40" s="86">
        <f>S40*T40</f>
        <v>1.2385955547695302</v>
      </c>
      <c r="V40" s="87">
        <f>分析係数表!D43</f>
        <v>0.46991622239146991</v>
      </c>
      <c r="W40" s="88">
        <f>ROUND(S40*V40,0)</f>
        <v>1</v>
      </c>
      <c r="X40" s="76">
        <f>分析係数表!E43</f>
        <v>0.30083777608530082</v>
      </c>
      <c r="Y40" s="89">
        <f>ROUND(S40*X40,0)</f>
        <v>1</v>
      </c>
    </row>
    <row r="41" spans="1:25" x14ac:dyDescent="0.2">
      <c r="A41" s="6" t="s">
        <v>340</v>
      </c>
      <c r="B41" s="5" t="s">
        <v>42</v>
      </c>
      <c r="C41" s="90"/>
      <c r="D41" s="76">
        <f>投入係数表!AI41</f>
        <v>2.9123643102991793E-3</v>
      </c>
      <c r="E41" s="77">
        <f t="shared" si="9"/>
        <v>0.29123643102991792</v>
      </c>
      <c r="F41" s="76">
        <f>分析係数表!C44</f>
        <v>0.27638971906754328</v>
      </c>
      <c r="G41" s="77">
        <f>E41*F41</f>
        <v>8.0494755354592953E-2</v>
      </c>
      <c r="H41" s="77">
        <v>8.1606888339534209E-2</v>
      </c>
      <c r="I41" s="77">
        <f>C41+H41</f>
        <v>8.1606888339534209E-2</v>
      </c>
      <c r="J41" s="76">
        <f>分析係数表!G44</f>
        <v>0.27192982456140352</v>
      </c>
      <c r="K41" s="78">
        <f>I41*J41</f>
        <v>2.2191346829171583E-2</v>
      </c>
      <c r="L41" s="79"/>
      <c r="M41" s="80"/>
      <c r="N41" s="81">
        <f>分析係数表!H44</f>
        <v>9.8074051186981828E-2</v>
      </c>
      <c r="O41" s="82">
        <f t="shared" si="3"/>
        <v>3.3078523202567149</v>
      </c>
      <c r="P41" s="76">
        <f>分析係数表!C44</f>
        <v>0.27638971906754328</v>
      </c>
      <c r="Q41" s="82">
        <f>O41*P41</f>
        <v>0.91425637351267464</v>
      </c>
      <c r="R41" s="83">
        <v>0.92428963355636506</v>
      </c>
      <c r="S41" s="84">
        <f>I41+R41</f>
        <v>1.0058965218958993</v>
      </c>
      <c r="T41" s="85">
        <f>分析係数表!F44</f>
        <v>0.48268106162843005</v>
      </c>
      <c r="U41" s="86">
        <f>S41*T41</f>
        <v>0.48552720107705799</v>
      </c>
      <c r="V41" s="87">
        <f>分析係数表!D44</f>
        <v>0.23571749887539362</v>
      </c>
      <c r="W41" s="88">
        <f>ROUND(S41*V41,0)</f>
        <v>0</v>
      </c>
      <c r="X41" s="76">
        <f>分析係数表!E44</f>
        <v>0.16711650922177237</v>
      </c>
      <c r="Y41" s="89">
        <f>ROUND(S41*X41,0)</f>
        <v>0</v>
      </c>
    </row>
    <row r="42" spans="1:25" x14ac:dyDescent="0.2">
      <c r="A42" s="6" t="s">
        <v>341</v>
      </c>
      <c r="B42" s="5" t="s">
        <v>278</v>
      </c>
      <c r="C42" s="90"/>
      <c r="D42" s="76">
        <f>投入係数表!AI42</f>
        <v>2.3828435266084196E-3</v>
      </c>
      <c r="E42" s="77">
        <f t="shared" si="9"/>
        <v>0.23828435266084197</v>
      </c>
      <c r="F42" s="76">
        <f>分析係数表!C45</f>
        <v>1</v>
      </c>
      <c r="G42" s="77">
        <f>E42*F42</f>
        <v>0.23828435266084197</v>
      </c>
      <c r="H42" s="77">
        <v>0.24170824743042629</v>
      </c>
      <c r="I42" s="77">
        <f>C42+H42</f>
        <v>0.24170824743042629</v>
      </c>
      <c r="J42" s="76">
        <f>分析係数表!G45</f>
        <v>0</v>
      </c>
      <c r="K42" s="78">
        <f>I42*J42</f>
        <v>0</v>
      </c>
      <c r="L42" s="79"/>
      <c r="M42" s="80"/>
      <c r="N42" s="81">
        <f>分析係数表!H45</f>
        <v>0</v>
      </c>
      <c r="O42" s="82">
        <f t="shared" si="3"/>
        <v>0</v>
      </c>
      <c r="P42" s="76">
        <f>分析係数表!C45</f>
        <v>1</v>
      </c>
      <c r="Q42" s="82">
        <f>O42*P42</f>
        <v>0</v>
      </c>
      <c r="R42" s="83">
        <v>6.0270146140476745E-3</v>
      </c>
      <c r="S42" s="84">
        <f>I42+R42</f>
        <v>0.24773526204447396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投入係数表!AI43</f>
        <v>1.4429441355573206E-2</v>
      </c>
      <c r="E43" s="77">
        <f t="shared" si="9"/>
        <v>1.4429441355573205</v>
      </c>
      <c r="F43" s="76">
        <f>分析係数表!C46</f>
        <v>5.367793240556662E-2</v>
      </c>
      <c r="G43" s="77">
        <f>E43*F43</f>
        <v>7.7454257773454604E-2</v>
      </c>
      <c r="H43" s="77">
        <v>8.0704221147980454E-2</v>
      </c>
      <c r="I43" s="77">
        <f>C43+H43</f>
        <v>8.0704221147980454E-2</v>
      </c>
      <c r="J43" s="76">
        <f>分析係数表!G46</f>
        <v>9.2592592592592587E-3</v>
      </c>
      <c r="K43" s="78">
        <f>I43*J43</f>
        <v>7.4726130692574495E-4</v>
      </c>
      <c r="L43" s="79"/>
      <c r="M43" s="80"/>
      <c r="N43" s="81">
        <f>分析係数表!H46</f>
        <v>2.0456769143622225E-2</v>
      </c>
      <c r="O43" s="82">
        <f t="shared" si="3"/>
        <v>0.68996814608662638</v>
      </c>
      <c r="P43" s="76">
        <f>分析係数表!C46</f>
        <v>5.367793240556662E-2</v>
      </c>
      <c r="Q43" s="82">
        <f>O43*P43</f>
        <v>3.7036063507632049E-2</v>
      </c>
      <c r="R43" s="83">
        <v>4.036088451755409E-2</v>
      </c>
      <c r="S43" s="84">
        <f>I43+R43</f>
        <v>0.12106510566553455</v>
      </c>
      <c r="T43" s="85">
        <f>分析係数表!F46</f>
        <v>0.30555555555555558</v>
      </c>
      <c r="U43" s="86">
        <f>S43*T43</f>
        <v>3.6992115620024447E-2</v>
      </c>
      <c r="V43" s="87">
        <f>分析係数表!D46</f>
        <v>2.7777777777777776E-2</v>
      </c>
      <c r="W43" s="88">
        <f>ROUND(S43*V43,0)</f>
        <v>0</v>
      </c>
      <c r="X43" s="76">
        <f>分析係数表!E46</f>
        <v>8.3333333333333329E-2</v>
      </c>
      <c r="Y43" s="89">
        <f>ROUND(S43*X43,0)</f>
        <v>0</v>
      </c>
    </row>
    <row r="44" spans="1:25" x14ac:dyDescent="0.2">
      <c r="A44" s="192">
        <v>40</v>
      </c>
      <c r="B44" s="14" t="s">
        <v>150</v>
      </c>
      <c r="C44" s="197">
        <f>SUM(C5:C43)</f>
        <v>100</v>
      </c>
      <c r="D44" s="92">
        <f>投入係数表!AI44</f>
        <v>0.27429176595181359</v>
      </c>
      <c r="E44" s="91">
        <f>SUM(E5:E43)</f>
        <v>27.429176595181357</v>
      </c>
      <c r="F44" s="92">
        <f>分析係数表!C47</f>
        <v>0.43100924499229587</v>
      </c>
      <c r="G44" s="91">
        <f>SUM(G5:G43)</f>
        <v>7.2130769675404025</v>
      </c>
      <c r="H44" s="91">
        <f>SUM(H5:H43)</f>
        <v>8.0599464291753353</v>
      </c>
      <c r="I44" s="91">
        <f>SUM(I5:I43)</f>
        <v>108.05994642917534</v>
      </c>
      <c r="J44" s="92">
        <f>分析係数表!G47</f>
        <v>0.27411589384994556</v>
      </c>
      <c r="K44" s="93">
        <f>SUM(K5:K43)</f>
        <v>53.792837836907836</v>
      </c>
      <c r="L44" s="94">
        <f>最終需要_まとめ!$L$33</f>
        <v>0.627</v>
      </c>
      <c r="M44" s="91">
        <f>K44*L44</f>
        <v>33.728109323741215</v>
      </c>
      <c r="N44" s="95">
        <f>分析係数表!H47</f>
        <v>1</v>
      </c>
      <c r="O44" s="109">
        <f>SUM(O5:O43)</f>
        <v>33.728109323741222</v>
      </c>
      <c r="P44" s="92">
        <f>分析係数表!C47</f>
        <v>0.43100924499229587</v>
      </c>
      <c r="Q44" s="96">
        <f>SUM(Q5:Q43)</f>
        <v>13.56547513589099</v>
      </c>
      <c r="R44" s="91">
        <f>SUM(R5:R43)</f>
        <v>14.725721265386555</v>
      </c>
      <c r="S44" s="97">
        <f>SUM(S5:S43)</f>
        <v>122.78566769456189</v>
      </c>
      <c r="T44" s="98">
        <f>分析係数表!F47</f>
        <v>0.60561987734280964</v>
      </c>
      <c r="U44" s="99">
        <f>SUM(U5:U43)</f>
        <v>85.459860555888341</v>
      </c>
      <c r="V44" s="100">
        <f>分析係数表!D47</f>
        <v>0.12179744368659369</v>
      </c>
      <c r="W44" s="101">
        <f>SUM(W5:W43)</f>
        <v>12</v>
      </c>
      <c r="X44" s="92">
        <f>分析係数表!E47</f>
        <v>9.5847423625838257E-2</v>
      </c>
      <c r="Y44" s="102">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276</v>
      </c>
      <c r="S2" s="3" t="s">
        <v>152</v>
      </c>
      <c r="U2" s="64" t="s">
        <v>209</v>
      </c>
      <c r="W2" s="3" t="s">
        <v>130</v>
      </c>
      <c r="Y2" s="3" t="s">
        <v>153</v>
      </c>
    </row>
    <row r="3" spans="1:25" ht="44" x14ac:dyDescent="0.2">
      <c r="B3" s="65"/>
      <c r="C3" s="66" t="s">
        <v>227</v>
      </c>
      <c r="D3" s="66" t="s">
        <v>317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投入係数表!AJ5</f>
        <v>1.6675931072818232E-3</v>
      </c>
      <c r="E5" s="110">
        <f>$C$38*D5</f>
        <v>0.16675931072818231</v>
      </c>
      <c r="F5" s="85">
        <f>分析係数表!C8</f>
        <v>0.30496453900709219</v>
      </c>
      <c r="G5" s="110">
        <f t="shared" ref="G5:G38" si="0">E5*F5</f>
        <v>5.0855676321360566E-2</v>
      </c>
      <c r="H5" s="110">
        <f t="array" ref="H5:H43">MMULT(逆行列係数!C5:AO43,'34'!G5:G43)</f>
        <v>5.6826963540274153E-2</v>
      </c>
      <c r="I5" s="110">
        <f t="shared" ref="I5:I38" si="1">C5+H5</f>
        <v>5.6826963540274153E-2</v>
      </c>
      <c r="J5" s="85">
        <f>分析係数表!G8</f>
        <v>0.12049861495844875</v>
      </c>
      <c r="K5" s="111">
        <f t="shared" ref="K5:K38" si="2">I5*J5</f>
        <v>6.8475703988973013E-3</v>
      </c>
      <c r="L5" s="79" t="s">
        <v>187</v>
      </c>
      <c r="M5" s="80" t="s">
        <v>187</v>
      </c>
      <c r="N5" s="81">
        <f>分析係数表!H8</f>
        <v>1.0415057417992687E-2</v>
      </c>
      <c r="O5" s="82">
        <f t="shared" ref="O5:O43" si="3">$M$44*N5</f>
        <v>0.30749526283017409</v>
      </c>
      <c r="P5" s="76">
        <f>分析係数表!C8</f>
        <v>0.30496453900709219</v>
      </c>
      <c r="Q5" s="82">
        <f t="shared" ref="Q5:Q38" si="4">O5*P5</f>
        <v>9.3775151075868687E-2</v>
      </c>
      <c r="R5" s="83">
        <f t="array" ref="R5:R43">MMULT(逆行列係数!C5:AO43,'34'!Q5:Q43)</f>
        <v>0.10526634775742764</v>
      </c>
      <c r="S5" s="84">
        <f t="shared" ref="S5:S38" si="5">I5+R5</f>
        <v>0.1620933112977018</v>
      </c>
      <c r="T5" s="85">
        <f>分析係数表!F8</f>
        <v>0.45429362880886426</v>
      </c>
      <c r="U5" s="86">
        <f t="shared" ref="U5:U43" si="6">S5*T5</f>
        <v>7.3637958595077824E-2</v>
      </c>
      <c r="V5" s="87">
        <f>分析係数表!D8</f>
        <v>0.67451523545706371</v>
      </c>
      <c r="W5" s="167">
        <f t="shared" ref="W5:W43" si="7">ROUND(S5*V5,0)</f>
        <v>0</v>
      </c>
      <c r="X5" s="76">
        <f>分析係数表!E8</f>
        <v>0.3476454293628809</v>
      </c>
      <c r="Y5" s="166">
        <f t="shared" ref="Y5:Y43" si="8">ROUND(S5*X5,0)</f>
        <v>0</v>
      </c>
    </row>
    <row r="6" spans="1:25" x14ac:dyDescent="0.2">
      <c r="A6" s="6" t="s">
        <v>219</v>
      </c>
      <c r="B6" s="5" t="s">
        <v>265</v>
      </c>
      <c r="C6" s="90"/>
      <c r="D6" s="107">
        <f>投入係数表!AJ6</f>
        <v>0</v>
      </c>
      <c r="E6" s="110">
        <f t="shared" ref="E6:E43" si="9">$C$38*D6</f>
        <v>0</v>
      </c>
      <c r="F6" s="85">
        <f>分析係数表!C9</f>
        <v>0.30769230769230771</v>
      </c>
      <c r="G6" s="110">
        <f t="shared" si="0"/>
        <v>0</v>
      </c>
      <c r="H6" s="110">
        <v>5.0046249288675042E-4</v>
      </c>
      <c r="I6" s="110">
        <f t="shared" si="1"/>
        <v>5.0046249288675042E-4</v>
      </c>
      <c r="J6" s="85">
        <f>分析係数表!G9</f>
        <v>0.27272727272727271</v>
      </c>
      <c r="K6" s="111">
        <f t="shared" si="2"/>
        <v>1.3648977078729556E-4</v>
      </c>
      <c r="L6" s="79"/>
      <c r="M6" s="80"/>
      <c r="N6" s="81">
        <f>分析係数表!H9</f>
        <v>5.5358154384880782E-4</v>
      </c>
      <c r="O6" s="82">
        <f t="shared" si="3"/>
        <v>1.6344000372926434E-2</v>
      </c>
      <c r="P6" s="76">
        <f>分析係数表!C9</f>
        <v>0.30769230769230771</v>
      </c>
      <c r="Q6" s="82">
        <f t="shared" si="4"/>
        <v>5.0289231916696726E-3</v>
      </c>
      <c r="R6" s="83">
        <v>5.6090100418666111E-3</v>
      </c>
      <c r="S6" s="84">
        <f t="shared" si="5"/>
        <v>6.1094725347533617E-3</v>
      </c>
      <c r="T6" s="85">
        <f>分析係数表!F9</f>
        <v>0.77272727272727271</v>
      </c>
      <c r="U6" s="86">
        <f t="shared" si="6"/>
        <v>4.7209560495821432E-3</v>
      </c>
      <c r="V6" s="87">
        <f>分析係数表!D9</f>
        <v>0.36363636363636365</v>
      </c>
      <c r="W6" s="167">
        <f t="shared" si="7"/>
        <v>0</v>
      </c>
      <c r="X6" s="76">
        <f>分析係数表!E9</f>
        <v>0</v>
      </c>
      <c r="Y6" s="166">
        <f t="shared" si="8"/>
        <v>0</v>
      </c>
    </row>
    <row r="7" spans="1:25" x14ac:dyDescent="0.2">
      <c r="A7" s="6" t="s">
        <v>220</v>
      </c>
      <c r="B7" s="5" t="s">
        <v>266</v>
      </c>
      <c r="C7" s="90"/>
      <c r="D7" s="107">
        <f>投入係数表!AJ7</f>
        <v>3.7057624606262737E-4</v>
      </c>
      <c r="E7" s="110">
        <f t="shared" si="9"/>
        <v>3.7057624606262739E-2</v>
      </c>
      <c r="F7" s="85">
        <f>分析係数表!C10</f>
        <v>0</v>
      </c>
      <c r="G7" s="110">
        <f t="shared" si="0"/>
        <v>0</v>
      </c>
      <c r="H7" s="110">
        <v>0</v>
      </c>
      <c r="I7" s="110">
        <f t="shared" si="1"/>
        <v>0</v>
      </c>
      <c r="J7" s="85">
        <f>分析係数表!G10</f>
        <v>0</v>
      </c>
      <c r="K7" s="111">
        <f t="shared" si="2"/>
        <v>0</v>
      </c>
      <c r="L7" s="79"/>
      <c r="M7" s="80"/>
      <c r="N7" s="81">
        <f>分析係数表!H10</f>
        <v>1.0685411195221176E-3</v>
      </c>
      <c r="O7" s="82">
        <f t="shared" si="3"/>
        <v>3.1547721650067306E-2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投入係数表!AJ8</f>
        <v>0</v>
      </c>
      <c r="E8" s="110">
        <f t="shared" si="9"/>
        <v>0</v>
      </c>
      <c r="F8" s="85">
        <f>分析係数表!C11</f>
        <v>7.2833211944645093E-4</v>
      </c>
      <c r="G8" s="110">
        <f t="shared" si="0"/>
        <v>0</v>
      </c>
      <c r="H8" s="110">
        <v>2.767916697939392E-4</v>
      </c>
      <c r="I8" s="110">
        <f t="shared" si="1"/>
        <v>2.767916697939392E-4</v>
      </c>
      <c r="J8" s="85">
        <f>分析係数表!G11</f>
        <v>0.75</v>
      </c>
      <c r="K8" s="111">
        <f t="shared" si="2"/>
        <v>2.0759375234545438E-4</v>
      </c>
      <c r="L8" s="79"/>
      <c r="M8" s="80"/>
      <c r="N8" s="81">
        <f>分析係数表!H11</f>
        <v>-1.2873989391832741E-5</v>
      </c>
      <c r="O8" s="82">
        <f t="shared" si="3"/>
        <v>-3.8009303192852175E-4</v>
      </c>
      <c r="P8" s="76">
        <f>分析係数表!C11</f>
        <v>7.2833211944645093E-4</v>
      </c>
      <c r="Q8" s="82">
        <f t="shared" si="4"/>
        <v>-2.7683396353132778E-7</v>
      </c>
      <c r="R8" s="83">
        <v>6.6837217735054829E-4</v>
      </c>
      <c r="S8" s="84">
        <f t="shared" si="5"/>
        <v>9.4516384714448754E-4</v>
      </c>
      <c r="T8" s="85">
        <f>分析係数表!F11</f>
        <v>1</v>
      </c>
      <c r="U8" s="86">
        <f t="shared" si="6"/>
        <v>9.4516384714448754E-4</v>
      </c>
      <c r="V8" s="87">
        <f>分析係数表!D11</f>
        <v>0</v>
      </c>
      <c r="W8" s="167">
        <f t="shared" si="7"/>
        <v>0</v>
      </c>
      <c r="X8" s="76">
        <f>分析係数表!E11</f>
        <v>0</v>
      </c>
      <c r="Y8" s="166">
        <f t="shared" si="8"/>
        <v>0</v>
      </c>
    </row>
    <row r="9" spans="1:25" x14ac:dyDescent="0.2">
      <c r="A9" s="6" t="s">
        <v>222</v>
      </c>
      <c r="B9" s="5" t="s">
        <v>190</v>
      </c>
      <c r="C9" s="90"/>
      <c r="D9" s="107">
        <f>投入係数表!AJ9</f>
        <v>6.2071521215490083E-3</v>
      </c>
      <c r="E9" s="110">
        <f t="shared" si="9"/>
        <v>0.62071521215490089</v>
      </c>
      <c r="F9" s="85">
        <f>分析係数表!C12</f>
        <v>4.5760430686406783E-3</v>
      </c>
      <c r="G9" s="110">
        <f t="shared" si="0"/>
        <v>2.8404195441812624E-3</v>
      </c>
      <c r="H9" s="110">
        <v>3.1968124170618419E-3</v>
      </c>
      <c r="I9" s="110">
        <f t="shared" si="1"/>
        <v>3.1968124170618419E-3</v>
      </c>
      <c r="J9" s="85">
        <f>分析係数表!G12</f>
        <v>0.12408759124087591</v>
      </c>
      <c r="K9" s="111">
        <f t="shared" si="2"/>
        <v>3.9668475248212637E-4</v>
      </c>
      <c r="L9" s="79"/>
      <c r="M9" s="80"/>
      <c r="N9" s="81">
        <f>分析係数表!H12</f>
        <v>8.1814202585097071E-2</v>
      </c>
      <c r="O9" s="82">
        <f t="shared" si="3"/>
        <v>2.4154912179057555</v>
      </c>
      <c r="P9" s="76">
        <f>分析係数表!C12</f>
        <v>4.5760430686406783E-3</v>
      </c>
      <c r="Q9" s="82">
        <f t="shared" si="4"/>
        <v>1.1053391845060063E-2</v>
      </c>
      <c r="R9" s="83">
        <v>1.179078898035368E-2</v>
      </c>
      <c r="S9" s="84">
        <f t="shared" si="5"/>
        <v>1.4987601397415522E-2</v>
      </c>
      <c r="T9" s="85">
        <f>分析係数表!F12</f>
        <v>0.42153284671532848</v>
      </c>
      <c r="U9" s="86">
        <f t="shared" si="6"/>
        <v>6.3177662824872001E-3</v>
      </c>
      <c r="V9" s="87">
        <f>分析係数表!D12</f>
        <v>4.3795620437956206E-2</v>
      </c>
      <c r="W9" s="167">
        <f t="shared" si="7"/>
        <v>0</v>
      </c>
      <c r="X9" s="76">
        <f>分析係数表!E12</f>
        <v>3.2846715328467155E-2</v>
      </c>
      <c r="Y9" s="166">
        <f t="shared" si="8"/>
        <v>0</v>
      </c>
    </row>
    <row r="10" spans="1:25" x14ac:dyDescent="0.2">
      <c r="A10" s="6" t="s">
        <v>223</v>
      </c>
      <c r="B10" s="5" t="s">
        <v>28</v>
      </c>
      <c r="C10" s="90"/>
      <c r="D10" s="107">
        <f>投入係数表!AJ10</f>
        <v>2.6866777839540485E-3</v>
      </c>
      <c r="E10" s="110">
        <f t="shared" si="9"/>
        <v>0.26866777839540484</v>
      </c>
      <c r="F10" s="85">
        <f>分析係数表!C13</f>
        <v>0</v>
      </c>
      <c r="G10" s="110">
        <f t="shared" si="0"/>
        <v>0</v>
      </c>
      <c r="H10" s="110">
        <v>0</v>
      </c>
      <c r="I10" s="110">
        <f t="shared" si="1"/>
        <v>0</v>
      </c>
      <c r="J10" s="85">
        <f>分析係数表!G13</f>
        <v>1</v>
      </c>
      <c r="K10" s="111">
        <f t="shared" si="2"/>
        <v>0</v>
      </c>
      <c r="L10" s="79"/>
      <c r="M10" s="80"/>
      <c r="N10" s="81">
        <f>分析係数表!H13</f>
        <v>1.2783871466089912E-2</v>
      </c>
      <c r="O10" s="82">
        <f t="shared" si="3"/>
        <v>0.37743238070502211</v>
      </c>
      <c r="P10" s="76">
        <f>分析係数表!C13</f>
        <v>0</v>
      </c>
      <c r="Q10" s="82">
        <f t="shared" si="4"/>
        <v>0</v>
      </c>
      <c r="R10" s="83">
        <v>0</v>
      </c>
      <c r="S10" s="84">
        <f t="shared" si="5"/>
        <v>0</v>
      </c>
      <c r="T10" s="85">
        <f>分析係数表!F13</f>
        <v>1</v>
      </c>
      <c r="U10" s="86">
        <f t="shared" si="6"/>
        <v>0</v>
      </c>
      <c r="V10" s="87">
        <f>分析係数表!D13</f>
        <v>0</v>
      </c>
      <c r="W10" s="167">
        <f t="shared" si="7"/>
        <v>0</v>
      </c>
      <c r="X10" s="76">
        <f>分析係数表!E13</f>
        <v>0</v>
      </c>
      <c r="Y10" s="166">
        <f t="shared" si="8"/>
        <v>0</v>
      </c>
    </row>
    <row r="11" spans="1:25" x14ac:dyDescent="0.2">
      <c r="A11" s="6" t="s">
        <v>224</v>
      </c>
      <c r="B11" s="5" t="s">
        <v>267</v>
      </c>
      <c r="C11" s="90"/>
      <c r="D11" s="107">
        <f>投入係数表!AJ11</f>
        <v>3.8910505836575876E-3</v>
      </c>
      <c r="E11" s="110">
        <f t="shared" si="9"/>
        <v>0.38910505836575876</v>
      </c>
      <c r="F11" s="85">
        <f>分析係数表!C14</f>
        <v>3.0252100840336138E-2</v>
      </c>
      <c r="G11" s="110">
        <f t="shared" si="0"/>
        <v>1.1771245463165813E-2</v>
      </c>
      <c r="H11" s="110">
        <v>1.3624237964522027E-2</v>
      </c>
      <c r="I11" s="110">
        <f t="shared" si="1"/>
        <v>1.3624237964522027E-2</v>
      </c>
      <c r="J11" s="85">
        <f>分析係数表!G14</f>
        <v>0.20338983050847459</v>
      </c>
      <c r="K11" s="111">
        <f t="shared" si="2"/>
        <v>2.7710314504112601E-3</v>
      </c>
      <c r="L11" s="79"/>
      <c r="M11" s="80"/>
      <c r="N11" s="81">
        <f>分析係数表!H14</f>
        <v>1.0556671301302847E-3</v>
      </c>
      <c r="O11" s="82">
        <f t="shared" si="3"/>
        <v>3.1167628618138783E-2</v>
      </c>
      <c r="P11" s="76">
        <f>分析係数表!C14</f>
        <v>3.0252100840336138E-2</v>
      </c>
      <c r="Q11" s="82">
        <f t="shared" si="4"/>
        <v>9.4288624391008092E-4</v>
      </c>
      <c r="R11" s="83">
        <v>2.4841103801290145E-3</v>
      </c>
      <c r="S11" s="84">
        <f t="shared" si="5"/>
        <v>1.6108348344651042E-2</v>
      </c>
      <c r="T11" s="85">
        <f>分析係数表!F14</f>
        <v>0.40677966101694918</v>
      </c>
      <c r="U11" s="86">
        <f t="shared" si="6"/>
        <v>6.5525484791800854E-3</v>
      </c>
      <c r="V11" s="87">
        <f>分析係数表!D14</f>
        <v>0.16949152542372881</v>
      </c>
      <c r="W11" s="167">
        <f t="shared" si="7"/>
        <v>0</v>
      </c>
      <c r="X11" s="76">
        <f>分析係数表!E14</f>
        <v>0.11864406779661017</v>
      </c>
      <c r="Y11" s="166">
        <f t="shared" si="8"/>
        <v>0</v>
      </c>
    </row>
    <row r="12" spans="1:25" x14ac:dyDescent="0.2">
      <c r="A12" s="6" t="s">
        <v>225</v>
      </c>
      <c r="B12" s="5" t="s">
        <v>29</v>
      </c>
      <c r="C12" s="90"/>
      <c r="D12" s="107">
        <f>投入係数表!AJ12</f>
        <v>0.18102649620159347</v>
      </c>
      <c r="E12" s="110">
        <f t="shared" si="9"/>
        <v>18.102649620159347</v>
      </c>
      <c r="F12" s="85">
        <f>分析係数表!C15</f>
        <v>0</v>
      </c>
      <c r="G12" s="110">
        <f t="shared" si="0"/>
        <v>0</v>
      </c>
      <c r="H12" s="110">
        <v>0</v>
      </c>
      <c r="I12" s="110">
        <f t="shared" si="1"/>
        <v>0</v>
      </c>
      <c r="J12" s="85">
        <f>分析係数表!G15</f>
        <v>9.6153846153846159E-2</v>
      </c>
      <c r="K12" s="111">
        <f t="shared" si="2"/>
        <v>0</v>
      </c>
      <c r="L12" s="79"/>
      <c r="M12" s="80"/>
      <c r="N12" s="81">
        <f>分析係数表!H15</f>
        <v>7.5570317730058187E-3</v>
      </c>
      <c r="O12" s="82">
        <f t="shared" si="3"/>
        <v>0.22311460974204225</v>
      </c>
      <c r="P12" s="76">
        <f>分析係数表!C15</f>
        <v>0</v>
      </c>
      <c r="Q12" s="82">
        <f t="shared" si="4"/>
        <v>0</v>
      </c>
      <c r="R12" s="83">
        <v>0</v>
      </c>
      <c r="S12" s="84">
        <f t="shared" si="5"/>
        <v>0</v>
      </c>
      <c r="T12" s="85">
        <f>分析係数表!F15</f>
        <v>0.30219780219780218</v>
      </c>
      <c r="U12" s="86">
        <f t="shared" si="6"/>
        <v>0</v>
      </c>
      <c r="V12" s="87">
        <f>分析係数表!D15</f>
        <v>0.15384615384615385</v>
      </c>
      <c r="W12" s="167">
        <f t="shared" si="7"/>
        <v>0</v>
      </c>
      <c r="X12" s="76">
        <f>分析係数表!E15</f>
        <v>0.11538461538461539</v>
      </c>
      <c r="Y12" s="166">
        <f t="shared" si="8"/>
        <v>0</v>
      </c>
    </row>
    <row r="13" spans="1:25" x14ac:dyDescent="0.2">
      <c r="A13" s="6" t="s">
        <v>226</v>
      </c>
      <c r="B13" s="5" t="s">
        <v>30</v>
      </c>
      <c r="C13" s="90"/>
      <c r="D13" s="107">
        <f>投入係数表!AJ13</f>
        <v>2.2234574763757642E-3</v>
      </c>
      <c r="E13" s="110">
        <f t="shared" si="9"/>
        <v>0.22234574763757642</v>
      </c>
      <c r="F13" s="85">
        <f>分析係数表!C16</f>
        <v>1.9157088122605526E-3</v>
      </c>
      <c r="G13" s="110">
        <f t="shared" si="0"/>
        <v>4.2594970811796608E-4</v>
      </c>
      <c r="H13" s="110">
        <v>6.5358999989846469E-4</v>
      </c>
      <c r="I13" s="110">
        <f t="shared" si="1"/>
        <v>6.5358999989846469E-4</v>
      </c>
      <c r="J13" s="85">
        <f>分析係数表!G16</f>
        <v>0.1111111111111111</v>
      </c>
      <c r="K13" s="111">
        <f t="shared" si="2"/>
        <v>7.2621111099829404E-5</v>
      </c>
      <c r="L13" s="79"/>
      <c r="M13" s="80"/>
      <c r="N13" s="81">
        <f>分析係数表!H16</f>
        <v>1.5294299397497296E-2</v>
      </c>
      <c r="O13" s="82">
        <f t="shared" si="3"/>
        <v>0.4515505219310838</v>
      </c>
      <c r="P13" s="76">
        <f>分析係数表!C16</f>
        <v>1.9157088122605526E-3</v>
      </c>
      <c r="Q13" s="82">
        <f t="shared" si="4"/>
        <v>8.6503931404422916E-4</v>
      </c>
      <c r="R13" s="83">
        <v>1.2782982321952725E-3</v>
      </c>
      <c r="S13" s="84">
        <f t="shared" si="5"/>
        <v>1.9318882320937371E-3</v>
      </c>
      <c r="T13" s="85">
        <f>分析係数表!F16</f>
        <v>0.33333333333333331</v>
      </c>
      <c r="U13" s="86">
        <f t="shared" si="6"/>
        <v>6.4396274403124567E-4</v>
      </c>
      <c r="V13" s="87">
        <f>分析係数表!D16</f>
        <v>0</v>
      </c>
      <c r="W13" s="167">
        <f t="shared" si="7"/>
        <v>0</v>
      </c>
      <c r="X13" s="76">
        <f>分析係数表!E16</f>
        <v>0</v>
      </c>
      <c r="Y13" s="166">
        <f t="shared" si="8"/>
        <v>0</v>
      </c>
    </row>
    <row r="14" spans="1:25" x14ac:dyDescent="0.2">
      <c r="A14" s="6" t="s">
        <v>2</v>
      </c>
      <c r="B14" s="5" t="s">
        <v>364</v>
      </c>
      <c r="C14" s="90"/>
      <c r="D14" s="107">
        <f>投入係数表!AJ14</f>
        <v>2.3161015378914212E-3</v>
      </c>
      <c r="E14" s="110">
        <f t="shared" si="9"/>
        <v>0.23161015378914213</v>
      </c>
      <c r="F14" s="85">
        <f>分析係数表!C17</f>
        <v>5.5194805194805241E-2</v>
      </c>
      <c r="G14" s="110">
        <f t="shared" si="0"/>
        <v>1.2783677319530583E-2</v>
      </c>
      <c r="H14" s="110">
        <v>1.591510398903237E-2</v>
      </c>
      <c r="I14" s="110">
        <f t="shared" si="1"/>
        <v>1.591510398903237E-2</v>
      </c>
      <c r="J14" s="85">
        <f>分析係数表!G17</f>
        <v>0.21860465116279071</v>
      </c>
      <c r="K14" s="111">
        <f t="shared" si="2"/>
        <v>3.47911575574196E-3</v>
      </c>
      <c r="L14" s="79"/>
      <c r="M14" s="80"/>
      <c r="N14" s="81">
        <f>分析係数表!H17</f>
        <v>2.7035377722848756E-3</v>
      </c>
      <c r="O14" s="82">
        <f t="shared" si="3"/>
        <v>7.9819536704989563E-2</v>
      </c>
      <c r="P14" s="76">
        <f>分析係数表!C17</f>
        <v>5.5194805194805241E-2</v>
      </c>
      <c r="Q14" s="82">
        <f t="shared" si="4"/>
        <v>4.405623779171506E-3</v>
      </c>
      <c r="R14" s="83">
        <v>6.2993971932358388E-3</v>
      </c>
      <c r="S14" s="84">
        <f t="shared" si="5"/>
        <v>2.2214501182268209E-2</v>
      </c>
      <c r="T14" s="85">
        <f>分析係数表!F17</f>
        <v>0.33023255813953489</v>
      </c>
      <c r="U14" s="86">
        <f t="shared" si="6"/>
        <v>7.3359515532141527E-3</v>
      </c>
      <c r="V14" s="87">
        <f>分析係数表!D17</f>
        <v>0</v>
      </c>
      <c r="W14" s="167">
        <f t="shared" si="7"/>
        <v>0</v>
      </c>
      <c r="X14" s="76">
        <f>分析係数表!E17</f>
        <v>0</v>
      </c>
      <c r="Y14" s="166">
        <f t="shared" si="8"/>
        <v>0</v>
      </c>
    </row>
    <row r="15" spans="1:25" x14ac:dyDescent="0.2">
      <c r="A15" s="6" t="s">
        <v>3</v>
      </c>
      <c r="B15" s="5" t="s">
        <v>31</v>
      </c>
      <c r="C15" s="90"/>
      <c r="D15" s="107">
        <f>投入係数表!AJ15</f>
        <v>8.3379655364091158E-4</v>
      </c>
      <c r="E15" s="110">
        <f t="shared" si="9"/>
        <v>8.3379655364091157E-2</v>
      </c>
      <c r="F15" s="85">
        <f>分析係数表!C18</f>
        <v>0.35732009925558317</v>
      </c>
      <c r="G15" s="110">
        <f t="shared" si="0"/>
        <v>2.979322673059337E-2</v>
      </c>
      <c r="H15" s="110">
        <v>3.9647964681628539E-2</v>
      </c>
      <c r="I15" s="110">
        <f t="shared" si="1"/>
        <v>3.9647964681628539E-2</v>
      </c>
      <c r="J15" s="85">
        <f>分析係数表!G18</f>
        <v>0.21543778801843319</v>
      </c>
      <c r="K15" s="111">
        <f t="shared" si="2"/>
        <v>8.5416698104430148E-3</v>
      </c>
      <c r="L15" s="79"/>
      <c r="M15" s="80"/>
      <c r="N15" s="81">
        <f>分析係数表!H18</f>
        <v>3.9909367114681499E-4</v>
      </c>
      <c r="O15" s="82">
        <f t="shared" si="3"/>
        <v>1.1782883989784174E-2</v>
      </c>
      <c r="P15" s="76">
        <f>分析係数表!C18</f>
        <v>0.35732009925558317</v>
      </c>
      <c r="Q15" s="82">
        <f t="shared" si="4"/>
        <v>4.2102612767467027E-3</v>
      </c>
      <c r="R15" s="83">
        <v>9.0316759484884625E-3</v>
      </c>
      <c r="S15" s="84">
        <f t="shared" si="5"/>
        <v>4.8679640630117003E-2</v>
      </c>
      <c r="T15" s="85">
        <f>分析係数表!F18</f>
        <v>0.46082949308755761</v>
      </c>
      <c r="U15" s="86">
        <f t="shared" si="6"/>
        <v>2.2433014115261291E-2</v>
      </c>
      <c r="V15" s="87">
        <f>分析係数表!D18</f>
        <v>4.0322580645161289E-2</v>
      </c>
      <c r="W15" s="167">
        <f t="shared" si="7"/>
        <v>0</v>
      </c>
      <c r="X15" s="76">
        <f>分析係数表!E18</f>
        <v>3.6866359447004608E-2</v>
      </c>
      <c r="Y15" s="166">
        <f t="shared" si="8"/>
        <v>0</v>
      </c>
    </row>
    <row r="16" spans="1:25" x14ac:dyDescent="0.2">
      <c r="A16" s="6" t="s">
        <v>4</v>
      </c>
      <c r="B16" s="5" t="s">
        <v>32</v>
      </c>
      <c r="C16" s="90"/>
      <c r="D16" s="107">
        <f>投入係数表!AJ16</f>
        <v>0</v>
      </c>
      <c r="E16" s="110">
        <f t="shared" si="9"/>
        <v>0</v>
      </c>
      <c r="F16" s="85">
        <f>分析係数表!C19</f>
        <v>0.13532513181019334</v>
      </c>
      <c r="G16" s="110">
        <f t="shared" si="0"/>
        <v>0</v>
      </c>
      <c r="H16" s="110">
        <v>1.7340240399329188E-3</v>
      </c>
      <c r="I16" s="110">
        <f t="shared" si="1"/>
        <v>1.7340240399329188E-3</v>
      </c>
      <c r="J16" s="85">
        <f>分析係数表!G19</f>
        <v>5.8997050147492625E-2</v>
      </c>
      <c r="K16" s="111">
        <f t="shared" si="2"/>
        <v>1.0230230324088016E-4</v>
      </c>
      <c r="L16" s="79"/>
      <c r="M16" s="80"/>
      <c r="N16" s="81">
        <f>分析係数表!H19</f>
        <v>-1.0299191513466193E-4</v>
      </c>
      <c r="O16" s="82">
        <f t="shared" si="3"/>
        <v>-3.040744255428174E-3</v>
      </c>
      <c r="P16" s="76">
        <f>分析係数表!C19</f>
        <v>0.13532513181019334</v>
      </c>
      <c r="Q16" s="82">
        <f t="shared" si="4"/>
        <v>-4.1148911716690586E-4</v>
      </c>
      <c r="R16" s="83">
        <v>6.2855434616008359E-4</v>
      </c>
      <c r="S16" s="84">
        <f t="shared" si="5"/>
        <v>2.3625783860930023E-3</v>
      </c>
      <c r="T16" s="85">
        <f>分析係数表!F19</f>
        <v>0.24483775811209441</v>
      </c>
      <c r="U16" s="86">
        <f t="shared" si="6"/>
        <v>5.7844839541510091E-4</v>
      </c>
      <c r="V16" s="87">
        <f>分析係数表!D19</f>
        <v>3.8348082595870206E-2</v>
      </c>
      <c r="W16" s="167">
        <f t="shared" si="7"/>
        <v>0</v>
      </c>
      <c r="X16" s="76">
        <f>分析係数表!E19</f>
        <v>3.2448377581120944E-2</v>
      </c>
      <c r="Y16" s="166">
        <f t="shared" si="8"/>
        <v>0</v>
      </c>
    </row>
    <row r="17" spans="1:25" x14ac:dyDescent="0.2">
      <c r="A17" s="6" t="s">
        <v>5</v>
      </c>
      <c r="B17" s="5" t="s">
        <v>33</v>
      </c>
      <c r="C17" s="90"/>
      <c r="D17" s="107">
        <f>投入係数表!AJ17</f>
        <v>1.6675931072818232E-3</v>
      </c>
      <c r="E17" s="110">
        <f t="shared" si="9"/>
        <v>0.16675931072818231</v>
      </c>
      <c r="F17" s="85">
        <f>分析係数表!C20</f>
        <v>1.7543859649122862E-2</v>
      </c>
      <c r="G17" s="110">
        <f t="shared" si="0"/>
        <v>2.9256019425996987E-3</v>
      </c>
      <c r="H17" s="110">
        <v>3.1309794993916529E-3</v>
      </c>
      <c r="I17" s="110">
        <f t="shared" si="1"/>
        <v>3.1309794993916529E-3</v>
      </c>
      <c r="J17" s="85">
        <f>分析係数表!G20</f>
        <v>9.5238095238095233E-2</v>
      </c>
      <c r="K17" s="111">
        <f t="shared" si="2"/>
        <v>2.9818852375158595E-4</v>
      </c>
      <c r="L17" s="79"/>
      <c r="M17" s="80"/>
      <c r="N17" s="81">
        <f>分析係数表!H20</f>
        <v>5.0208558628147691E-4</v>
      </c>
      <c r="O17" s="82">
        <f t="shared" si="3"/>
        <v>1.4823628245212349E-2</v>
      </c>
      <c r="P17" s="76">
        <f>分析係数表!C20</f>
        <v>1.7543859649122862E-2</v>
      </c>
      <c r="Q17" s="82">
        <f t="shared" si="4"/>
        <v>2.6006365342477885E-4</v>
      </c>
      <c r="R17" s="83">
        <v>4.1941171224592751E-4</v>
      </c>
      <c r="S17" s="84">
        <f t="shared" si="5"/>
        <v>3.5503912116375803E-3</v>
      </c>
      <c r="T17" s="85">
        <f>分析係数表!F20</f>
        <v>0.21428571428571427</v>
      </c>
      <c r="U17" s="86">
        <f t="shared" si="6"/>
        <v>7.6079811677948141E-4</v>
      </c>
      <c r="V17" s="87">
        <f>分析係数表!D20</f>
        <v>0</v>
      </c>
      <c r="W17" s="167">
        <f t="shared" si="7"/>
        <v>0</v>
      </c>
      <c r="X17" s="76">
        <f>分析係数表!E20</f>
        <v>0</v>
      </c>
      <c r="Y17" s="166">
        <f t="shared" si="8"/>
        <v>0</v>
      </c>
    </row>
    <row r="18" spans="1:25" x14ac:dyDescent="0.2">
      <c r="A18" s="6" t="s">
        <v>6</v>
      </c>
      <c r="B18" s="5" t="s">
        <v>34</v>
      </c>
      <c r="C18" s="90"/>
      <c r="D18" s="107">
        <f>投入係数表!AJ18</f>
        <v>3.7057624606262737E-4</v>
      </c>
      <c r="E18" s="110">
        <f t="shared" si="9"/>
        <v>3.7057624606262739E-2</v>
      </c>
      <c r="F18" s="85">
        <f>分析係数表!C21</f>
        <v>0.22938530734632678</v>
      </c>
      <c r="G18" s="110">
        <f t="shared" si="0"/>
        <v>8.50047460983238E-3</v>
      </c>
      <c r="H18" s="110">
        <v>1.8052645074707253E-2</v>
      </c>
      <c r="I18" s="110">
        <f t="shared" si="1"/>
        <v>1.8052645074707253E-2</v>
      </c>
      <c r="J18" s="85">
        <f>分析係数表!G21</f>
        <v>0.28442844284428442</v>
      </c>
      <c r="K18" s="111">
        <f t="shared" si="2"/>
        <v>5.1346857278195251E-3</v>
      </c>
      <c r="L18" s="79"/>
      <c r="M18" s="80"/>
      <c r="N18" s="81">
        <f>分析係数表!H21</f>
        <v>8.3680931046912815E-4</v>
      </c>
      <c r="O18" s="82">
        <f t="shared" si="3"/>
        <v>2.4706047075353912E-2</v>
      </c>
      <c r="P18" s="76">
        <f>分析係数表!C21</f>
        <v>0.22938530734632678</v>
      </c>
      <c r="Q18" s="82">
        <f t="shared" si="4"/>
        <v>5.6672042016928754E-3</v>
      </c>
      <c r="R18" s="83">
        <v>1.1369075218145921E-2</v>
      </c>
      <c r="S18" s="84">
        <f t="shared" si="5"/>
        <v>2.9421720292853174E-2</v>
      </c>
      <c r="T18" s="85">
        <f>分析係数表!F21</f>
        <v>0.42664266426642666</v>
      </c>
      <c r="U18" s="86">
        <f t="shared" si="6"/>
        <v>1.255256113304447E-2</v>
      </c>
      <c r="V18" s="87">
        <f>分析係数表!D21</f>
        <v>9.7209720972097208E-2</v>
      </c>
      <c r="W18" s="167">
        <f t="shared" si="7"/>
        <v>0</v>
      </c>
      <c r="X18" s="76">
        <f>分析係数表!E21</f>
        <v>8.1908190819081905E-2</v>
      </c>
      <c r="Y18" s="166">
        <f t="shared" si="8"/>
        <v>0</v>
      </c>
    </row>
    <row r="19" spans="1:25" x14ac:dyDescent="0.2">
      <c r="A19" s="6" t="s">
        <v>7</v>
      </c>
      <c r="B19" s="5" t="s">
        <v>268</v>
      </c>
      <c r="C19" s="90"/>
      <c r="D19" s="107">
        <f>投入係数表!AJ19</f>
        <v>0</v>
      </c>
      <c r="E19" s="110">
        <f t="shared" si="9"/>
        <v>0</v>
      </c>
      <c r="F19" s="85">
        <f>分析係数表!C22</f>
        <v>0</v>
      </c>
      <c r="G19" s="110">
        <f t="shared" si="0"/>
        <v>0</v>
      </c>
      <c r="H19" s="110">
        <v>0</v>
      </c>
      <c r="I19" s="110">
        <f t="shared" si="1"/>
        <v>0</v>
      </c>
      <c r="J19" s="85">
        <f>分析係数表!G22</f>
        <v>0.22727272727272727</v>
      </c>
      <c r="K19" s="111">
        <f t="shared" si="2"/>
        <v>0</v>
      </c>
      <c r="L19" s="79"/>
      <c r="M19" s="80"/>
      <c r="N19" s="81">
        <f>分析係数表!H22</f>
        <v>3.8621968175498223E-5</v>
      </c>
      <c r="O19" s="82">
        <f t="shared" si="3"/>
        <v>1.1402790957855651E-3</v>
      </c>
      <c r="P19" s="76">
        <f>分析係数表!C22</f>
        <v>0</v>
      </c>
      <c r="Q19" s="82">
        <f t="shared" si="4"/>
        <v>0</v>
      </c>
      <c r="R19" s="83">
        <v>0</v>
      </c>
      <c r="S19" s="84">
        <f t="shared" si="5"/>
        <v>0</v>
      </c>
      <c r="T19" s="85">
        <f>分析係数表!F22</f>
        <v>0.45454545454545453</v>
      </c>
      <c r="U19" s="86">
        <f t="shared" si="6"/>
        <v>0</v>
      </c>
      <c r="V19" s="87">
        <f>分析係数表!D22</f>
        <v>0.29545454545454547</v>
      </c>
      <c r="W19" s="167">
        <f t="shared" si="7"/>
        <v>0</v>
      </c>
      <c r="X19" s="76">
        <f>分析係数表!E22</f>
        <v>0.18181818181818182</v>
      </c>
      <c r="Y19" s="166">
        <f t="shared" si="8"/>
        <v>0</v>
      </c>
    </row>
    <row r="20" spans="1:25" x14ac:dyDescent="0.2">
      <c r="A20" s="6" t="s">
        <v>8</v>
      </c>
      <c r="B20" s="5" t="s">
        <v>269</v>
      </c>
      <c r="C20" s="90"/>
      <c r="D20" s="107">
        <f>投入係数表!AJ20</f>
        <v>0</v>
      </c>
      <c r="E20" s="110">
        <f t="shared" si="9"/>
        <v>0</v>
      </c>
      <c r="F20" s="85">
        <f>分析係数表!C23</f>
        <v>0</v>
      </c>
      <c r="G20" s="110">
        <f t="shared" si="0"/>
        <v>0</v>
      </c>
      <c r="H20" s="110">
        <v>0</v>
      </c>
      <c r="I20" s="110">
        <f t="shared" si="1"/>
        <v>0</v>
      </c>
      <c r="J20" s="85">
        <f>分析係数表!G23</f>
        <v>0.21590909090909091</v>
      </c>
      <c r="K20" s="111">
        <f t="shared" si="2"/>
        <v>0</v>
      </c>
      <c r="L20" s="79"/>
      <c r="M20" s="80"/>
      <c r="N20" s="81">
        <f>分析係数表!H23</f>
        <v>2.5747978783665482E-5</v>
      </c>
      <c r="O20" s="82">
        <f t="shared" si="3"/>
        <v>7.601860638570435E-4</v>
      </c>
      <c r="P20" s="76">
        <f>分析係数表!C23</f>
        <v>0</v>
      </c>
      <c r="Q20" s="82">
        <f t="shared" si="4"/>
        <v>0</v>
      </c>
      <c r="R20" s="83">
        <v>0</v>
      </c>
      <c r="S20" s="84">
        <f t="shared" si="5"/>
        <v>0</v>
      </c>
      <c r="T20" s="85">
        <f>分析係数表!F23</f>
        <v>0.44318181818181818</v>
      </c>
      <c r="U20" s="86">
        <f t="shared" si="6"/>
        <v>0</v>
      </c>
      <c r="V20" s="87">
        <f>分析係数表!D23</f>
        <v>0</v>
      </c>
      <c r="W20" s="167">
        <f t="shared" si="7"/>
        <v>0</v>
      </c>
      <c r="X20" s="76">
        <f>分析係数表!E23</f>
        <v>0</v>
      </c>
      <c r="Y20" s="166">
        <f t="shared" si="8"/>
        <v>0</v>
      </c>
    </row>
    <row r="21" spans="1:25" x14ac:dyDescent="0.2">
      <c r="A21" s="6" t="s">
        <v>9</v>
      </c>
      <c r="B21" s="5" t="s">
        <v>270</v>
      </c>
      <c r="C21" s="90"/>
      <c r="D21" s="107">
        <f>投入係数表!AJ21</f>
        <v>1.3989253288864184E-2</v>
      </c>
      <c r="E21" s="110">
        <f t="shared" si="9"/>
        <v>1.3989253288864185</v>
      </c>
      <c r="F21" s="85">
        <f>分析係数表!C24</f>
        <v>1.7094017094017144E-2</v>
      </c>
      <c r="G21" s="110">
        <f t="shared" si="0"/>
        <v>2.3913253485237995E-2</v>
      </c>
      <c r="H21" s="110">
        <v>2.4477235506377586E-2</v>
      </c>
      <c r="I21" s="110">
        <f t="shared" si="1"/>
        <v>2.4477235506377586E-2</v>
      </c>
      <c r="J21" s="85">
        <f>分析係数表!G24</f>
        <v>0.27777777777777779</v>
      </c>
      <c r="K21" s="111">
        <f t="shared" si="2"/>
        <v>6.7992320851048855E-3</v>
      </c>
      <c r="L21" s="79"/>
      <c r="M21" s="80"/>
      <c r="N21" s="81">
        <f>分析係数表!H24</f>
        <v>2.9610175601215306E-4</v>
      </c>
      <c r="O21" s="82">
        <f t="shared" si="3"/>
        <v>8.7421397343560008E-3</v>
      </c>
      <c r="P21" s="76">
        <f>分析係数表!C24</f>
        <v>1.7094017094017144E-2</v>
      </c>
      <c r="Q21" s="82">
        <f t="shared" si="4"/>
        <v>1.4943828605736798E-4</v>
      </c>
      <c r="R21" s="83">
        <v>4.7509579764232055E-4</v>
      </c>
      <c r="S21" s="84">
        <f t="shared" si="5"/>
        <v>2.4952331304019908E-2</v>
      </c>
      <c r="T21" s="85">
        <f>分析係数表!F24</f>
        <v>0.5</v>
      </c>
      <c r="U21" s="86">
        <f t="shared" si="6"/>
        <v>1.2476165652009954E-2</v>
      </c>
      <c r="V21" s="87">
        <f>分析係数表!D24</f>
        <v>0.16666666666666666</v>
      </c>
      <c r="W21" s="167">
        <f t="shared" si="7"/>
        <v>0</v>
      </c>
      <c r="X21" s="76">
        <f>分析係数表!E24</f>
        <v>0.1111111111111111</v>
      </c>
      <c r="Y21" s="166">
        <f t="shared" si="8"/>
        <v>0</v>
      </c>
    </row>
    <row r="22" spans="1:25" x14ac:dyDescent="0.2">
      <c r="A22" s="6" t="s">
        <v>10</v>
      </c>
      <c r="B22" s="5" t="s">
        <v>271</v>
      </c>
      <c r="C22" s="90"/>
      <c r="D22" s="107">
        <f>投入係数表!AJ22</f>
        <v>0</v>
      </c>
      <c r="E22" s="110">
        <f t="shared" si="9"/>
        <v>0</v>
      </c>
      <c r="F22" s="85">
        <f>分析係数表!C25</f>
        <v>0.19368131868131866</v>
      </c>
      <c r="G22" s="110">
        <f t="shared" si="0"/>
        <v>0</v>
      </c>
      <c r="H22" s="110">
        <v>8.9796922606785456E-3</v>
      </c>
      <c r="I22" s="110">
        <f t="shared" si="1"/>
        <v>8.9796922606785456E-3</v>
      </c>
      <c r="J22" s="85">
        <f>分析係数表!G25</f>
        <v>0.19689406544647808</v>
      </c>
      <c r="K22" s="111">
        <f t="shared" si="2"/>
        <v>1.7680481156632742E-3</v>
      </c>
      <c r="L22" s="79"/>
      <c r="M22" s="80"/>
      <c r="N22" s="81">
        <f>分析係数表!H25</f>
        <v>4.6346361810597868E-4</v>
      </c>
      <c r="O22" s="82">
        <f t="shared" si="3"/>
        <v>1.3683349149426783E-2</v>
      </c>
      <c r="P22" s="76">
        <f>分析係数表!C25</f>
        <v>0.19368131868131866</v>
      </c>
      <c r="Q22" s="82">
        <f t="shared" si="4"/>
        <v>2.6502091072378793E-3</v>
      </c>
      <c r="R22" s="83">
        <v>7.8525192540466523E-3</v>
      </c>
      <c r="S22" s="84">
        <f t="shared" si="5"/>
        <v>1.68322115147252E-2</v>
      </c>
      <c r="T22" s="85">
        <f>分析係数表!F25</f>
        <v>0.35108153078202997</v>
      </c>
      <c r="U22" s="86">
        <f t="shared" si="6"/>
        <v>5.9094785850366347E-3</v>
      </c>
      <c r="V22" s="87">
        <f>分析係数表!D25</f>
        <v>0.17692734331669441</v>
      </c>
      <c r="W22" s="167">
        <f t="shared" si="7"/>
        <v>0</v>
      </c>
      <c r="X22" s="76">
        <f>分析係数表!E25</f>
        <v>0.17249029395452026</v>
      </c>
      <c r="Y22" s="166">
        <f t="shared" si="8"/>
        <v>0</v>
      </c>
    </row>
    <row r="23" spans="1:25" x14ac:dyDescent="0.2">
      <c r="A23" s="6" t="s">
        <v>11</v>
      </c>
      <c r="B23" s="5" t="s">
        <v>35</v>
      </c>
      <c r="C23" s="90"/>
      <c r="D23" s="107">
        <f>投入係数表!AJ23</f>
        <v>9.2644061515656843E-5</v>
      </c>
      <c r="E23" s="110">
        <f t="shared" si="9"/>
        <v>9.2644061515656847E-3</v>
      </c>
      <c r="F23" s="85">
        <f>分析係数表!C26</f>
        <v>8.4388185654008518E-3</v>
      </c>
      <c r="G23" s="110">
        <f t="shared" si="0"/>
        <v>7.8180642629246353E-5</v>
      </c>
      <c r="H23" s="110">
        <v>1.7778023492081693E-4</v>
      </c>
      <c r="I23" s="110">
        <f t="shared" si="1"/>
        <v>1.7778023492081693E-4</v>
      </c>
      <c r="J23" s="85">
        <f>分析係数表!G26</f>
        <v>0.2073170731707317</v>
      </c>
      <c r="K23" s="111">
        <f t="shared" si="2"/>
        <v>3.6856877971388876E-5</v>
      </c>
      <c r="L23" s="79"/>
      <c r="M23" s="80"/>
      <c r="N23" s="81">
        <f>分析係数表!H26</f>
        <v>9.7456099696173852E-3</v>
      </c>
      <c r="O23" s="82">
        <f t="shared" si="3"/>
        <v>0.28773042516989095</v>
      </c>
      <c r="P23" s="76">
        <f>分析係数表!C26</f>
        <v>8.4388185654008518E-3</v>
      </c>
      <c r="Q23" s="82">
        <f t="shared" si="4"/>
        <v>2.4281048537543562E-3</v>
      </c>
      <c r="R23" s="83">
        <v>2.4807857326858084E-3</v>
      </c>
      <c r="S23" s="84">
        <f t="shared" si="5"/>
        <v>2.6585659676066254E-3</v>
      </c>
      <c r="T23" s="85">
        <f>分析係数表!F26</f>
        <v>0.34146341463414637</v>
      </c>
      <c r="U23" s="86">
        <f t="shared" si="6"/>
        <v>9.0780301332909162E-4</v>
      </c>
      <c r="V23" s="87">
        <f>分析係数表!D26</f>
        <v>3.6585365853658534E-2</v>
      </c>
      <c r="W23" s="167">
        <f t="shared" si="7"/>
        <v>0</v>
      </c>
      <c r="X23" s="76">
        <f>分析係数表!E26</f>
        <v>2.4390243902439025E-2</v>
      </c>
      <c r="Y23" s="166">
        <f t="shared" si="8"/>
        <v>0</v>
      </c>
    </row>
    <row r="24" spans="1:25" x14ac:dyDescent="0.2">
      <c r="A24" s="6" t="s">
        <v>12</v>
      </c>
      <c r="B24" s="5" t="s">
        <v>365</v>
      </c>
      <c r="C24" s="90"/>
      <c r="D24" s="107">
        <f>投入係数表!AJ24</f>
        <v>0</v>
      </c>
      <c r="E24" s="110">
        <f t="shared" si="9"/>
        <v>0</v>
      </c>
      <c r="F24" s="85">
        <f>分析係数表!C27</f>
        <v>0.17323420074349438</v>
      </c>
      <c r="G24" s="110">
        <f t="shared" si="0"/>
        <v>0</v>
      </c>
      <c r="H24" s="110">
        <v>5.5423382201964734E-4</v>
      </c>
      <c r="I24" s="110">
        <f t="shared" si="1"/>
        <v>5.5423382201964734E-4</v>
      </c>
      <c r="J24" s="85">
        <f>分析係数表!G27</f>
        <v>0.16805324459234608</v>
      </c>
      <c r="K24" s="111">
        <f t="shared" si="2"/>
        <v>9.3140792053218605E-5</v>
      </c>
      <c r="L24" s="79"/>
      <c r="M24" s="80"/>
      <c r="N24" s="81">
        <f>分析係数表!H27</f>
        <v>9.7971059271847166E-3</v>
      </c>
      <c r="O24" s="82">
        <f t="shared" si="3"/>
        <v>0.28925079729760506</v>
      </c>
      <c r="P24" s="76">
        <f>分析係数表!C27</f>
        <v>0.17323420074349438</v>
      </c>
      <c r="Q24" s="82">
        <f t="shared" si="4"/>
        <v>5.0108130684269114E-2</v>
      </c>
      <c r="R24" s="83">
        <v>5.0604223927891205E-2</v>
      </c>
      <c r="S24" s="84">
        <f t="shared" si="5"/>
        <v>5.1158457749910853E-2</v>
      </c>
      <c r="T24" s="85">
        <f>分析係数表!F27</f>
        <v>0.31780366056572379</v>
      </c>
      <c r="U24" s="86">
        <f t="shared" si="6"/>
        <v>1.6258345141818592E-2</v>
      </c>
      <c r="V24" s="87">
        <f>分析係数表!D27</f>
        <v>2.4958402662229616E-2</v>
      </c>
      <c r="W24" s="167">
        <f t="shared" si="7"/>
        <v>0</v>
      </c>
      <c r="X24" s="76">
        <f>分析係数表!E27</f>
        <v>2.9950083194675542E-2</v>
      </c>
      <c r="Y24" s="166">
        <f t="shared" si="8"/>
        <v>0</v>
      </c>
    </row>
    <row r="25" spans="1:25" x14ac:dyDescent="0.2">
      <c r="A25" s="6" t="s">
        <v>13</v>
      </c>
      <c r="B25" s="5" t="s">
        <v>191</v>
      </c>
      <c r="C25" s="90"/>
      <c r="D25" s="107">
        <f>投入係数表!AJ25</f>
        <v>0</v>
      </c>
      <c r="E25" s="110">
        <f t="shared" si="9"/>
        <v>0</v>
      </c>
      <c r="F25" s="85">
        <f>分析係数表!C28</f>
        <v>2.7870216306156381E-2</v>
      </c>
      <c r="G25" s="110">
        <f t="shared" si="0"/>
        <v>0</v>
      </c>
      <c r="H25" s="110">
        <v>9.9068967652187639E-4</v>
      </c>
      <c r="I25" s="110">
        <f t="shared" si="1"/>
        <v>9.9068967652187639E-4</v>
      </c>
      <c r="J25" s="85">
        <f>分析係数表!G28</f>
        <v>0.12625250501002003</v>
      </c>
      <c r="K25" s="111">
        <f t="shared" si="2"/>
        <v>1.2507705334845331E-4</v>
      </c>
      <c r="L25" s="79"/>
      <c r="M25" s="80"/>
      <c r="N25" s="81">
        <f>分析係数表!H28</f>
        <v>1.9722951748287761E-2</v>
      </c>
      <c r="O25" s="82">
        <f t="shared" si="3"/>
        <v>0.5823025249144953</v>
      </c>
      <c r="P25" s="76">
        <f>分析係数表!C28</f>
        <v>2.7870216306156381E-2</v>
      </c>
      <c r="Q25" s="82">
        <f t="shared" si="4"/>
        <v>1.6228897324988001E-2</v>
      </c>
      <c r="R25" s="83">
        <v>1.6741748625781979E-2</v>
      </c>
      <c r="S25" s="84">
        <f t="shared" si="5"/>
        <v>1.7732438302303855E-2</v>
      </c>
      <c r="T25" s="85">
        <f>分析係数表!F28</f>
        <v>0.21442885771543085</v>
      </c>
      <c r="U25" s="86">
        <f t="shared" si="6"/>
        <v>3.8023464896723698E-3</v>
      </c>
      <c r="V25" s="87">
        <f>分析係数表!D28</f>
        <v>6.0120240480961923E-3</v>
      </c>
      <c r="W25" s="167">
        <f t="shared" si="7"/>
        <v>0</v>
      </c>
      <c r="X25" s="76">
        <f>分析係数表!E28</f>
        <v>0</v>
      </c>
      <c r="Y25" s="166">
        <f t="shared" si="8"/>
        <v>0</v>
      </c>
    </row>
    <row r="26" spans="1:25" x14ac:dyDescent="0.2">
      <c r="A26" s="6" t="s">
        <v>14</v>
      </c>
      <c r="B26" s="5" t="s">
        <v>50</v>
      </c>
      <c r="C26" s="90"/>
      <c r="D26" s="107">
        <f>投入係数表!AJ26</f>
        <v>3.2425421530479898E-3</v>
      </c>
      <c r="E26" s="110">
        <f t="shared" si="9"/>
        <v>0.32425421530479898</v>
      </c>
      <c r="F26" s="85">
        <f>分析係数表!C29</f>
        <v>7.0910556003223157E-2</v>
      </c>
      <c r="G26" s="110">
        <f t="shared" si="0"/>
        <v>2.2993046693652128E-2</v>
      </c>
      <c r="H26" s="110">
        <v>2.6047693389300804E-2</v>
      </c>
      <c r="I26" s="110">
        <f t="shared" si="1"/>
        <v>2.6047693389300804E-2</v>
      </c>
      <c r="J26" s="85">
        <f>分析係数表!G29</f>
        <v>0.26315789473684209</v>
      </c>
      <c r="K26" s="111">
        <f t="shared" si="2"/>
        <v>6.8546561550791585E-3</v>
      </c>
      <c r="L26" s="79"/>
      <c r="M26" s="80"/>
      <c r="N26" s="81">
        <f>分析係数表!H29</f>
        <v>9.1405324682012467E-3</v>
      </c>
      <c r="O26" s="82">
        <f t="shared" si="3"/>
        <v>0.26986605266925046</v>
      </c>
      <c r="P26" s="76">
        <f>分析係数表!C29</f>
        <v>7.0910556003223157E-2</v>
      </c>
      <c r="Q26" s="82">
        <f t="shared" si="4"/>
        <v>1.9136351841171656E-2</v>
      </c>
      <c r="R26" s="83">
        <v>2.3737574213672945E-2</v>
      </c>
      <c r="S26" s="84">
        <f t="shared" si="5"/>
        <v>4.9785267602973748E-2</v>
      </c>
      <c r="T26" s="85">
        <f>分析係数表!F29</f>
        <v>0.38157894736842107</v>
      </c>
      <c r="U26" s="86">
        <f t="shared" si="6"/>
        <v>1.899701000639788E-2</v>
      </c>
      <c r="V26" s="87">
        <f>分析係数表!D29</f>
        <v>0.16666666666666666</v>
      </c>
      <c r="W26" s="167">
        <f t="shared" si="7"/>
        <v>0</v>
      </c>
      <c r="X26" s="76">
        <f>分析係数表!E29</f>
        <v>7.0175438596491224E-2</v>
      </c>
      <c r="Y26" s="166">
        <f t="shared" si="8"/>
        <v>0</v>
      </c>
    </row>
    <row r="27" spans="1:25" x14ac:dyDescent="0.2">
      <c r="A27" s="6" t="s">
        <v>15</v>
      </c>
      <c r="B27" s="5" t="s">
        <v>36</v>
      </c>
      <c r="C27" s="90"/>
      <c r="D27" s="107">
        <f>投入係数表!AJ27</f>
        <v>2.2234574763757642E-3</v>
      </c>
      <c r="E27" s="110">
        <f t="shared" si="9"/>
        <v>0.22234574763757642</v>
      </c>
      <c r="F27" s="85">
        <f>分析係数表!C30</f>
        <v>1</v>
      </c>
      <c r="G27" s="110">
        <f t="shared" si="0"/>
        <v>0.22234574763757642</v>
      </c>
      <c r="H27" s="110">
        <v>0.2752545716924889</v>
      </c>
      <c r="I27" s="110">
        <f t="shared" si="1"/>
        <v>0.2752545716924889</v>
      </c>
      <c r="J27" s="85">
        <f>分析係数表!G30</f>
        <v>0.34535617673579799</v>
      </c>
      <c r="K27" s="111">
        <f t="shared" si="2"/>
        <v>9.5060866508767577E-2</v>
      </c>
      <c r="L27" s="79"/>
      <c r="M27" s="80"/>
      <c r="N27" s="81">
        <f>分析係数表!H30</f>
        <v>0</v>
      </c>
      <c r="O27" s="82">
        <f t="shared" si="3"/>
        <v>0</v>
      </c>
      <c r="P27" s="76">
        <f>分析係数表!C30</f>
        <v>1</v>
      </c>
      <c r="Q27" s="82">
        <f t="shared" si="4"/>
        <v>0</v>
      </c>
      <c r="R27" s="83">
        <v>0.10342815546241409</v>
      </c>
      <c r="S27" s="84">
        <f t="shared" si="5"/>
        <v>0.37868272715490298</v>
      </c>
      <c r="T27" s="85">
        <f>分析係数表!F30</f>
        <v>0.44183949504057712</v>
      </c>
      <c r="U27" s="86">
        <f t="shared" si="6"/>
        <v>0.16731698494671096</v>
      </c>
      <c r="V27" s="87">
        <f>分析係数表!D30</f>
        <v>0.16290952810339646</v>
      </c>
      <c r="W27" s="167">
        <f t="shared" si="7"/>
        <v>0</v>
      </c>
      <c r="X27" s="76">
        <f>分析係数表!E30</f>
        <v>9.6483318304779075E-2</v>
      </c>
      <c r="Y27" s="166">
        <f t="shared" si="8"/>
        <v>0</v>
      </c>
    </row>
    <row r="28" spans="1:25" x14ac:dyDescent="0.2">
      <c r="A28" s="6" t="s">
        <v>16</v>
      </c>
      <c r="B28" s="5" t="s">
        <v>192</v>
      </c>
      <c r="C28" s="90"/>
      <c r="D28" s="107">
        <f>投入係数表!AJ28</f>
        <v>1.0654067074300538E-2</v>
      </c>
      <c r="E28" s="110">
        <f t="shared" si="9"/>
        <v>1.0654067074300537</v>
      </c>
      <c r="F28" s="85">
        <f>分析係数表!C31</f>
        <v>0.94798822374877334</v>
      </c>
      <c r="G28" s="110">
        <f t="shared" si="0"/>
        <v>1.0099930121466456</v>
      </c>
      <c r="H28" s="110">
        <v>1.2450634798874185</v>
      </c>
      <c r="I28" s="110">
        <f t="shared" si="1"/>
        <v>1.2450634798874185</v>
      </c>
      <c r="J28" s="85">
        <f>分析係数表!G31</f>
        <v>7.0922795797167662E-2</v>
      </c>
      <c r="K28" s="111">
        <f t="shared" si="2"/>
        <v>8.8303382938566349E-2</v>
      </c>
      <c r="L28" s="79"/>
      <c r="M28" s="80"/>
      <c r="N28" s="81">
        <f>分析係数表!H31</f>
        <v>9.4804057881456308E-2</v>
      </c>
      <c r="O28" s="82">
        <f t="shared" si="3"/>
        <v>2.7990050871216341</v>
      </c>
      <c r="P28" s="76">
        <f>分析係数表!C31</f>
        <v>0.94798822374877334</v>
      </c>
      <c r="Q28" s="82">
        <f t="shared" si="4"/>
        <v>2.6534238608042187</v>
      </c>
      <c r="R28" s="83">
        <v>3.0448003397780434</v>
      </c>
      <c r="S28" s="84">
        <f t="shared" si="5"/>
        <v>4.2898638196654622</v>
      </c>
      <c r="T28" s="85">
        <f>分析係数表!F31</f>
        <v>0.34490634993147556</v>
      </c>
      <c r="U28" s="86">
        <f t="shared" si="6"/>
        <v>1.4796012717439122</v>
      </c>
      <c r="V28" s="87">
        <f>分析係数表!D31</f>
        <v>1.4846962083142987E-3</v>
      </c>
      <c r="W28" s="167">
        <f t="shared" si="7"/>
        <v>0</v>
      </c>
      <c r="X28" s="76">
        <f>分析係数表!E31</f>
        <v>1.2562814070351759E-3</v>
      </c>
      <c r="Y28" s="166">
        <f t="shared" si="8"/>
        <v>0</v>
      </c>
    </row>
    <row r="29" spans="1:25" x14ac:dyDescent="0.2">
      <c r="A29" s="6" t="s">
        <v>17</v>
      </c>
      <c r="B29" s="5" t="s">
        <v>272</v>
      </c>
      <c r="C29" s="90"/>
      <c r="D29" s="107">
        <f>投入係数表!AJ29</f>
        <v>4.5395590142671858E-3</v>
      </c>
      <c r="E29" s="110">
        <f t="shared" si="9"/>
        <v>0.4539559014267186</v>
      </c>
      <c r="F29" s="85">
        <f>分析係数表!C32</f>
        <v>0.48216833095577749</v>
      </c>
      <c r="G29" s="110">
        <f t="shared" si="0"/>
        <v>0.21888315931844635</v>
      </c>
      <c r="H29" s="110">
        <v>0.2393062424901074</v>
      </c>
      <c r="I29" s="110">
        <f t="shared" si="1"/>
        <v>0.2393062424901074</v>
      </c>
      <c r="J29" s="85">
        <f>分析係数表!G32</f>
        <v>0.14117647058823529</v>
      </c>
      <c r="K29" s="111">
        <f t="shared" si="2"/>
        <v>3.3784410704485748E-2</v>
      </c>
      <c r="L29" s="79"/>
      <c r="M29" s="80"/>
      <c r="N29" s="81">
        <f>分析係数表!H32</f>
        <v>5.9349091096348935E-3</v>
      </c>
      <c r="O29" s="82">
        <f t="shared" si="3"/>
        <v>0.17522288771904851</v>
      </c>
      <c r="P29" s="76">
        <f>分析係数表!C32</f>
        <v>0.48216833095577749</v>
      </c>
      <c r="Q29" s="82">
        <f t="shared" si="4"/>
        <v>8.4486927316745217E-2</v>
      </c>
      <c r="R29" s="83">
        <v>0.10135811762457032</v>
      </c>
      <c r="S29" s="84">
        <f t="shared" si="5"/>
        <v>0.34066436011467771</v>
      </c>
      <c r="T29" s="85">
        <f>分析係数表!F32</f>
        <v>0.4823529411764706</v>
      </c>
      <c r="U29" s="86">
        <f t="shared" si="6"/>
        <v>0.16432045605531514</v>
      </c>
      <c r="V29" s="87">
        <f>分析係数表!D32</f>
        <v>1.4705882352941176E-2</v>
      </c>
      <c r="W29" s="167">
        <f t="shared" si="7"/>
        <v>0</v>
      </c>
      <c r="X29" s="76">
        <f>分析係数表!E32</f>
        <v>2.3529411764705882E-2</v>
      </c>
      <c r="Y29" s="166">
        <f t="shared" si="8"/>
        <v>0</v>
      </c>
    </row>
    <row r="30" spans="1:25" x14ac:dyDescent="0.2">
      <c r="A30" s="6" t="s">
        <v>18</v>
      </c>
      <c r="B30" s="5" t="s">
        <v>273</v>
      </c>
      <c r="C30" s="90"/>
      <c r="D30" s="107">
        <f>投入係数表!AJ30</f>
        <v>3.7984065221419307E-3</v>
      </c>
      <c r="E30" s="110">
        <f t="shared" si="9"/>
        <v>0.37984065221419305</v>
      </c>
      <c r="F30" s="85">
        <f>分析係数表!C33</f>
        <v>1</v>
      </c>
      <c r="G30" s="110">
        <f t="shared" si="0"/>
        <v>0.37984065221419305</v>
      </c>
      <c r="H30" s="110">
        <v>0.41332672409848564</v>
      </c>
      <c r="I30" s="110">
        <f t="shared" si="1"/>
        <v>0.41332672409848564</v>
      </c>
      <c r="J30" s="85">
        <f>分析係数表!G33</f>
        <v>0.50451467268623029</v>
      </c>
      <c r="K30" s="111">
        <f t="shared" si="2"/>
        <v>0.20852939692101929</v>
      </c>
      <c r="L30" s="79"/>
      <c r="M30" s="80"/>
      <c r="N30" s="81">
        <f>分析係数表!H33</f>
        <v>8.6255728925279361E-4</v>
      </c>
      <c r="O30" s="82">
        <f t="shared" si="3"/>
        <v>2.5466233139210957E-2</v>
      </c>
      <c r="P30" s="76">
        <f>分析係数表!C33</f>
        <v>1</v>
      </c>
      <c r="Q30" s="82">
        <f t="shared" si="4"/>
        <v>2.5466233139210957E-2</v>
      </c>
      <c r="R30" s="83">
        <v>9.3339601970782685E-2</v>
      </c>
      <c r="S30" s="84">
        <f t="shared" si="5"/>
        <v>0.50666632606926831</v>
      </c>
      <c r="T30" s="85">
        <f>分析係数表!F33</f>
        <v>0.64446952595936791</v>
      </c>
      <c r="U30" s="86">
        <f t="shared" si="6"/>
        <v>0.32653100698143589</v>
      </c>
      <c r="V30" s="87">
        <f>分析係数表!D33</f>
        <v>5.4176072234762979E-2</v>
      </c>
      <c r="W30" s="167">
        <f t="shared" si="7"/>
        <v>0</v>
      </c>
      <c r="X30" s="76">
        <f>分析係数表!E33</f>
        <v>4.5146726862302484E-2</v>
      </c>
      <c r="Y30" s="166">
        <f t="shared" si="8"/>
        <v>0</v>
      </c>
    </row>
    <row r="31" spans="1:25" x14ac:dyDescent="0.2">
      <c r="A31" s="6" t="s">
        <v>19</v>
      </c>
      <c r="B31" s="5" t="s">
        <v>274</v>
      </c>
      <c r="C31" s="90"/>
      <c r="D31" s="107">
        <f>投入係数表!AJ31</f>
        <v>6.2442097461552715E-2</v>
      </c>
      <c r="E31" s="110">
        <f t="shared" si="9"/>
        <v>6.2442097461552715</v>
      </c>
      <c r="F31" s="85">
        <f>分析係数表!C34</f>
        <v>0.2053323853537149</v>
      </c>
      <c r="G31" s="110">
        <f t="shared" si="0"/>
        <v>1.2821384818269765</v>
      </c>
      <c r="H31" s="110">
        <v>1.3400526652162634</v>
      </c>
      <c r="I31" s="110">
        <f t="shared" si="1"/>
        <v>1.3400526652162634</v>
      </c>
      <c r="J31" s="85">
        <f>分析係数表!G34</f>
        <v>0.42520016856300041</v>
      </c>
      <c r="K31" s="111">
        <f t="shared" si="2"/>
        <v>0.56979061913325313</v>
      </c>
      <c r="L31" s="79"/>
      <c r="M31" s="80"/>
      <c r="N31" s="81">
        <f>分析係数表!H34</f>
        <v>0.14534734023379164</v>
      </c>
      <c r="O31" s="82">
        <f t="shared" si="3"/>
        <v>4.2912503304730105</v>
      </c>
      <c r="P31" s="76">
        <f>分析係数表!C34</f>
        <v>0.2053323853537149</v>
      </c>
      <c r="Q31" s="82">
        <f t="shared" si="4"/>
        <v>0.88113266650594058</v>
      </c>
      <c r="R31" s="83">
        <v>0.93625591870578684</v>
      </c>
      <c r="S31" s="84">
        <f t="shared" si="5"/>
        <v>2.2763085839220505</v>
      </c>
      <c r="T31" s="85">
        <f>分析係数表!F34</f>
        <v>0.70143278550358201</v>
      </c>
      <c r="U31" s="86">
        <f t="shared" si="6"/>
        <v>1.5966774706861582</v>
      </c>
      <c r="V31" s="87">
        <f>分析係数表!D34</f>
        <v>0.41908975979772439</v>
      </c>
      <c r="W31" s="167">
        <f t="shared" si="7"/>
        <v>1</v>
      </c>
      <c r="X31" s="76">
        <f>分析係数表!E34</f>
        <v>0.33775811209439527</v>
      </c>
      <c r="Y31" s="166">
        <f t="shared" si="8"/>
        <v>1</v>
      </c>
    </row>
    <row r="32" spans="1:25" x14ac:dyDescent="0.2">
      <c r="A32" s="6" t="s">
        <v>20</v>
      </c>
      <c r="B32" s="5" t="s">
        <v>37</v>
      </c>
      <c r="C32" s="90"/>
      <c r="D32" s="107">
        <f>投入係数表!AJ32</f>
        <v>7.2262367982212344E-3</v>
      </c>
      <c r="E32" s="110">
        <f t="shared" si="9"/>
        <v>0.72262367982212339</v>
      </c>
      <c r="F32" s="85">
        <f>分析係数表!C35</f>
        <v>4.5295002507103499E-2</v>
      </c>
      <c r="G32" s="110">
        <f t="shared" si="0"/>
        <v>3.2731241389235437E-2</v>
      </c>
      <c r="H32" s="110">
        <v>4.2809749470264211E-2</v>
      </c>
      <c r="I32" s="110">
        <f t="shared" si="1"/>
        <v>4.2809749470264211E-2</v>
      </c>
      <c r="J32" s="85">
        <f>分析係数表!G35</f>
        <v>0.3217993079584775</v>
      </c>
      <c r="K32" s="111">
        <f t="shared" si="2"/>
        <v>1.3776147753406822E-2</v>
      </c>
      <c r="L32" s="79"/>
      <c r="M32" s="80"/>
      <c r="N32" s="81">
        <f>分析係数表!H35</f>
        <v>5.6027601833256092E-2</v>
      </c>
      <c r="O32" s="82">
        <f t="shared" si="3"/>
        <v>1.6541648749529267</v>
      </c>
      <c r="P32" s="76">
        <f>分析係数表!C35</f>
        <v>4.5295002507103499E-2</v>
      </c>
      <c r="Q32" s="82">
        <f t="shared" si="4"/>
        <v>7.4925402158155366E-2</v>
      </c>
      <c r="R32" s="83">
        <v>9.5987058647146614E-2</v>
      </c>
      <c r="S32" s="84">
        <f t="shared" si="5"/>
        <v>0.13879680811741082</v>
      </c>
      <c r="T32" s="85">
        <f>分析係数表!F35</f>
        <v>0.66089965397923878</v>
      </c>
      <c r="U32" s="86">
        <f t="shared" si="6"/>
        <v>9.1730762458219609E-2</v>
      </c>
      <c r="V32" s="87">
        <f>分析係数表!D35</f>
        <v>0.27335640138408307</v>
      </c>
      <c r="W32" s="167">
        <f t="shared" si="7"/>
        <v>0</v>
      </c>
      <c r="X32" s="76">
        <f>分析係数表!E35</f>
        <v>0.23875432525951557</v>
      </c>
      <c r="Y32" s="166">
        <f t="shared" si="8"/>
        <v>0</v>
      </c>
    </row>
    <row r="33" spans="1:25" x14ac:dyDescent="0.2">
      <c r="A33" s="6" t="s">
        <v>21</v>
      </c>
      <c r="B33" s="5" t="s">
        <v>38</v>
      </c>
      <c r="C33" s="90"/>
      <c r="D33" s="107">
        <f>投入係数表!AJ33</f>
        <v>1.9547896979803595E-2</v>
      </c>
      <c r="E33" s="110">
        <f t="shared" si="9"/>
        <v>1.9547896979803594</v>
      </c>
      <c r="F33" s="85">
        <f>分析係数表!C36</f>
        <v>0.81690507152145642</v>
      </c>
      <c r="G33" s="110">
        <f t="shared" si="0"/>
        <v>1.5968776180380517</v>
      </c>
      <c r="H33" s="110">
        <v>1.6824839044987234</v>
      </c>
      <c r="I33" s="110">
        <f t="shared" si="1"/>
        <v>1.6824839044987234</v>
      </c>
      <c r="J33" s="85">
        <f>分析係数表!G36</f>
        <v>2.4669743752984245E-3</v>
      </c>
      <c r="K33" s="111">
        <f t="shared" si="2"/>
        <v>4.1506446792503923E-3</v>
      </c>
      <c r="L33" s="79"/>
      <c r="M33" s="80"/>
      <c r="N33" s="81">
        <f>分析係数表!H36</f>
        <v>0.1886168185797415</v>
      </c>
      <c r="O33" s="82">
        <f t="shared" si="3"/>
        <v>5.5687430107847717</v>
      </c>
      <c r="P33" s="76">
        <f>分析係数表!C36</f>
        <v>0.81690507152145642</v>
      </c>
      <c r="Q33" s="82">
        <f t="shared" si="4"/>
        <v>4.5491344075097446</v>
      </c>
      <c r="R33" s="83">
        <v>4.6474695862672446</v>
      </c>
      <c r="S33" s="84">
        <f t="shared" si="5"/>
        <v>6.329953490765968</v>
      </c>
      <c r="T33" s="85">
        <f>分析係数表!F36</f>
        <v>0.90092312589527301</v>
      </c>
      <c r="U33" s="86">
        <f t="shared" si="6"/>
        <v>5.7028014856725715</v>
      </c>
      <c r="V33" s="87">
        <f>分析係数表!D36</f>
        <v>6.6051249403151361E-3</v>
      </c>
      <c r="W33" s="167">
        <f t="shared" si="7"/>
        <v>0</v>
      </c>
      <c r="X33" s="76">
        <f>分析係数表!E36</f>
        <v>5.0931083877128764E-3</v>
      </c>
      <c r="Y33" s="166">
        <f t="shared" si="8"/>
        <v>0</v>
      </c>
    </row>
    <row r="34" spans="1:25" x14ac:dyDescent="0.2">
      <c r="A34" s="6" t="s">
        <v>22</v>
      </c>
      <c r="B34" s="5" t="s">
        <v>377</v>
      </c>
      <c r="C34" s="90"/>
      <c r="D34" s="107">
        <f>投入係数表!AJ34</f>
        <v>1.2136372058551047E-2</v>
      </c>
      <c r="E34" s="110">
        <f t="shared" si="9"/>
        <v>1.2136372058551048</v>
      </c>
      <c r="F34" s="85">
        <f>分析係数表!C37</f>
        <v>0.29905561385099688</v>
      </c>
      <c r="G34" s="110">
        <f t="shared" si="0"/>
        <v>0.36294501958940706</v>
      </c>
      <c r="H34" s="110">
        <v>0.42004725909673651</v>
      </c>
      <c r="I34" s="110">
        <f t="shared" si="1"/>
        <v>0.42004725909673651</v>
      </c>
      <c r="J34" s="85">
        <f>分析係数表!G37</f>
        <v>0.52083333333333337</v>
      </c>
      <c r="K34" s="111">
        <f t="shared" si="2"/>
        <v>0.21877461411288363</v>
      </c>
      <c r="L34" s="79"/>
      <c r="M34" s="80"/>
      <c r="N34" s="81">
        <f>分析係数表!H37</f>
        <v>4.2677274833925534E-2</v>
      </c>
      <c r="O34" s="82">
        <f t="shared" si="3"/>
        <v>1.2600084008430494</v>
      </c>
      <c r="P34" s="76">
        <f>分析係数表!C37</f>
        <v>0.29905561385099688</v>
      </c>
      <c r="Q34" s="82">
        <f t="shared" si="4"/>
        <v>0.37681258577153109</v>
      </c>
      <c r="R34" s="83">
        <v>0.44242642731321041</v>
      </c>
      <c r="S34" s="84">
        <f t="shared" si="5"/>
        <v>0.86247368640994693</v>
      </c>
      <c r="T34" s="85">
        <f>分析係数表!F37</f>
        <v>0.73171768707482998</v>
      </c>
      <c r="U34" s="86">
        <f t="shared" si="6"/>
        <v>0.63108725098278862</v>
      </c>
      <c r="V34" s="87">
        <f>分析係数表!D37</f>
        <v>0.14753401360544219</v>
      </c>
      <c r="W34" s="167">
        <f t="shared" si="7"/>
        <v>0</v>
      </c>
      <c r="X34" s="76">
        <f>分析係数表!E37</f>
        <v>0.141156462585034</v>
      </c>
      <c r="Y34" s="166">
        <f t="shared" si="8"/>
        <v>0</v>
      </c>
    </row>
    <row r="35" spans="1:25" x14ac:dyDescent="0.2">
      <c r="A35" s="6" t="s">
        <v>23</v>
      </c>
      <c r="B35" s="5" t="s">
        <v>193</v>
      </c>
      <c r="C35" s="90"/>
      <c r="D35" s="107">
        <f>投入係数表!AJ35</f>
        <v>1.1395219566425792E-2</v>
      </c>
      <c r="E35" s="110">
        <f t="shared" si="9"/>
        <v>1.1395219566425792</v>
      </c>
      <c r="F35" s="85">
        <f>分析係数表!C38</f>
        <v>4.4463264874020636E-3</v>
      </c>
      <c r="G35" s="110">
        <f t="shared" si="0"/>
        <v>5.0666866587961252E-3</v>
      </c>
      <c r="H35" s="110">
        <v>5.6832021699804473E-3</v>
      </c>
      <c r="I35" s="110">
        <f t="shared" si="1"/>
        <v>5.6832021699804473E-3</v>
      </c>
      <c r="J35" s="85">
        <f>分析係数表!G38</f>
        <v>0.34146341463414637</v>
      </c>
      <c r="K35" s="111">
        <f t="shared" si="2"/>
        <v>1.9406056190177138E-3</v>
      </c>
      <c r="L35" s="79"/>
      <c r="M35" s="80"/>
      <c r="N35" s="81">
        <f>分析係数表!H38</f>
        <v>3.8918069931510375E-2</v>
      </c>
      <c r="O35" s="82">
        <f t="shared" si="3"/>
        <v>1.1490212355199212</v>
      </c>
      <c r="P35" s="76">
        <f>分析係数表!C38</f>
        <v>4.4463264874020636E-3</v>
      </c>
      <c r="Q35" s="82">
        <f t="shared" si="4"/>
        <v>5.1089235540796706E-3</v>
      </c>
      <c r="R35" s="83">
        <v>5.7226234520894705E-3</v>
      </c>
      <c r="S35" s="84">
        <f t="shared" si="5"/>
        <v>1.1405825622069918E-2</v>
      </c>
      <c r="T35" s="85">
        <f>分析係数表!F38</f>
        <v>0.56097560975609762</v>
      </c>
      <c r="U35" s="86">
        <f t="shared" si="6"/>
        <v>6.3983899831123936E-3</v>
      </c>
      <c r="V35" s="87">
        <f>分析係数表!D38</f>
        <v>0.87804878048780488</v>
      </c>
      <c r="W35" s="167">
        <f t="shared" si="7"/>
        <v>0</v>
      </c>
      <c r="X35" s="76">
        <f>分析係数表!E38</f>
        <v>0.68292682926829273</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5.3219314917107279E-3</v>
      </c>
      <c r="I36" s="110">
        <f t="shared" si="1"/>
        <v>5.3219314917107279E-3</v>
      </c>
      <c r="J36" s="85">
        <f>分析係数表!G39</f>
        <v>0.35427190863167141</v>
      </c>
      <c r="K36" s="111">
        <f t="shared" si="2"/>
        <v>1.8854108271753576E-3</v>
      </c>
      <c r="L36" s="79"/>
      <c r="M36" s="80"/>
      <c r="N36" s="81">
        <f>分析係数表!H39</f>
        <v>3.437355167619342E-3</v>
      </c>
      <c r="O36" s="82">
        <f t="shared" si="3"/>
        <v>0.10148483952491531</v>
      </c>
      <c r="P36" s="76">
        <f>分析係数表!C39</f>
        <v>1</v>
      </c>
      <c r="Q36" s="82">
        <f t="shared" si="4"/>
        <v>0.10148483952491531</v>
      </c>
      <c r="R36" s="83">
        <v>0.10835459025182967</v>
      </c>
      <c r="S36" s="84">
        <f t="shared" si="5"/>
        <v>0.1136765217435404</v>
      </c>
      <c r="T36" s="85">
        <f>分析係数表!F39</f>
        <v>0.7050296507797057</v>
      </c>
      <c r="U36" s="86">
        <f t="shared" si="6"/>
        <v>8.0145318426699905E-2</v>
      </c>
      <c r="V36" s="87">
        <f>分析係数表!D39</f>
        <v>5.7324840764331211E-2</v>
      </c>
      <c r="W36" s="167">
        <f t="shared" si="7"/>
        <v>0</v>
      </c>
      <c r="X36" s="76">
        <f>分析係数表!E39</f>
        <v>7.26993191302438E-2</v>
      </c>
      <c r="Y36" s="166">
        <f t="shared" si="8"/>
        <v>0</v>
      </c>
    </row>
    <row r="37" spans="1:25" x14ac:dyDescent="0.2">
      <c r="A37" s="6" t="s">
        <v>25</v>
      </c>
      <c r="B37" s="5" t="s">
        <v>40</v>
      </c>
      <c r="C37" s="90"/>
      <c r="D37" s="107">
        <f>投入係数表!AJ37</f>
        <v>9.2644061515656843E-5</v>
      </c>
      <c r="E37" s="110">
        <f t="shared" si="9"/>
        <v>9.2644061515656847E-3</v>
      </c>
      <c r="F37" s="85">
        <f>分析係数表!C40</f>
        <v>0.83920615633859863</v>
      </c>
      <c r="G37" s="110">
        <f t="shared" si="0"/>
        <v>7.7747466772151068E-3</v>
      </c>
      <c r="H37" s="110">
        <v>8.1026948529663422E-3</v>
      </c>
      <c r="I37" s="110">
        <f t="shared" si="1"/>
        <v>8.1026948529663422E-3</v>
      </c>
      <c r="J37" s="85">
        <f>分析係数表!G40</f>
        <v>0.51760656605771782</v>
      </c>
      <c r="K37" s="111">
        <f t="shared" si="2"/>
        <v>4.194008058657453E-3</v>
      </c>
      <c r="L37" s="79"/>
      <c r="M37" s="80"/>
      <c r="N37" s="81">
        <f>分析係数表!H40</f>
        <v>3.2622689118904168E-2</v>
      </c>
      <c r="O37" s="82">
        <f t="shared" si="3"/>
        <v>0.96315574290687411</v>
      </c>
      <c r="P37" s="76">
        <f>分析係数表!C40</f>
        <v>0.83920615633859863</v>
      </c>
      <c r="Q37" s="82">
        <f t="shared" si="4"/>
        <v>0.80828622896032531</v>
      </c>
      <c r="R37" s="83">
        <v>0.80871701490327996</v>
      </c>
      <c r="S37" s="84">
        <f t="shared" si="5"/>
        <v>0.81681970975624629</v>
      </c>
      <c r="T37" s="85">
        <f>分析係数表!F40</f>
        <v>0.71604447974583008</v>
      </c>
      <c r="U37" s="86">
        <f t="shared" si="6"/>
        <v>0.5848792441185513</v>
      </c>
      <c r="V37" s="87">
        <f>分析係数表!D40</f>
        <v>0.10193275086047128</v>
      </c>
      <c r="W37" s="167">
        <f t="shared" si="7"/>
        <v>0</v>
      </c>
      <c r="X37" s="76">
        <f>分析係数表!E40</f>
        <v>6.4469155414350013E-2</v>
      </c>
      <c r="Y37" s="166">
        <f t="shared" si="8"/>
        <v>0</v>
      </c>
    </row>
    <row r="38" spans="1:25" x14ac:dyDescent="0.2">
      <c r="A38" s="6" t="s">
        <v>26</v>
      </c>
      <c r="B38" s="5" t="s">
        <v>276</v>
      </c>
      <c r="C38" s="75">
        <f>最終需要_まとめ!C39</f>
        <v>100</v>
      </c>
      <c r="D38" s="107">
        <f>投入係数表!AJ38</f>
        <v>2.0844913841022789E-2</v>
      </c>
      <c r="E38" s="110">
        <f t="shared" si="9"/>
        <v>2.0844913841022787</v>
      </c>
      <c r="F38" s="85">
        <f>分析係数表!C41</f>
        <v>0.78804261408809029</v>
      </c>
      <c r="G38" s="110">
        <f t="shared" si="0"/>
        <v>1.6426680393720612</v>
      </c>
      <c r="H38" s="110">
        <v>1.6701022756794734</v>
      </c>
      <c r="I38" s="110">
        <f t="shared" si="1"/>
        <v>101.67010227567947</v>
      </c>
      <c r="J38" s="85">
        <f>分析係数表!G41</f>
        <v>0.44543264776727814</v>
      </c>
      <c r="K38" s="111">
        <f t="shared" si="2"/>
        <v>45.287182855425876</v>
      </c>
      <c r="L38" s="79"/>
      <c r="M38" s="80"/>
      <c r="N38" s="81">
        <f>分析係数表!H41</f>
        <v>4.6539471651475359E-2</v>
      </c>
      <c r="O38" s="82">
        <f t="shared" si="3"/>
        <v>1.374036310421606</v>
      </c>
      <c r="P38" s="76">
        <f>分析係数表!C41</f>
        <v>0.78804261408809029</v>
      </c>
      <c r="Q38" s="82">
        <f t="shared" si="4"/>
        <v>1.0827991659165972</v>
      </c>
      <c r="R38" s="83">
        <v>1.1008830194276087</v>
      </c>
      <c r="S38" s="84">
        <f t="shared" si="5"/>
        <v>102.77098529510708</v>
      </c>
      <c r="T38" s="85">
        <f>分析係数表!F41</f>
        <v>0.55067630164906434</v>
      </c>
      <c r="U38" s="86">
        <f t="shared" si="6"/>
        <v>56.593546099139942</v>
      </c>
      <c r="V38" s="87">
        <f>分析係数表!D41</f>
        <v>0.13461182138224939</v>
      </c>
      <c r="W38" s="167">
        <f t="shared" si="7"/>
        <v>14</v>
      </c>
      <c r="X38" s="76">
        <f>分析係数表!E41</f>
        <v>0.12840466926070038</v>
      </c>
      <c r="Y38" s="166">
        <f t="shared" si="8"/>
        <v>13</v>
      </c>
    </row>
    <row r="39" spans="1:25" x14ac:dyDescent="0.2">
      <c r="A39" s="6" t="s">
        <v>51</v>
      </c>
      <c r="B39" s="5" t="s">
        <v>367</v>
      </c>
      <c r="C39" s="90"/>
      <c r="D39" s="107">
        <f>投入係数表!AJ39</f>
        <v>1.0190846766722254E-3</v>
      </c>
      <c r="E39" s="110">
        <f t="shared" si="9"/>
        <v>0.10190846766722254</v>
      </c>
      <c r="F39" s="85">
        <f>分析係数表!C42</f>
        <v>0</v>
      </c>
      <c r="G39" s="110">
        <f>E39*F39</f>
        <v>0</v>
      </c>
      <c r="H39" s="110">
        <v>0</v>
      </c>
      <c r="I39" s="110">
        <f>C39+H39</f>
        <v>0</v>
      </c>
      <c r="J39" s="85">
        <f>分析係数表!G42</f>
        <v>0</v>
      </c>
      <c r="K39" s="111">
        <f>I39*J39</f>
        <v>0</v>
      </c>
      <c r="L39" s="79"/>
      <c r="M39" s="80"/>
      <c r="N39" s="81">
        <f>分析係数表!H42</f>
        <v>1.0968638961841495E-2</v>
      </c>
      <c r="O39" s="82">
        <f t="shared" si="3"/>
        <v>0.32383926320310047</v>
      </c>
      <c r="P39" s="76">
        <f>分析係数表!C42</f>
        <v>0</v>
      </c>
      <c r="Q39" s="82">
        <f>O39*P39</f>
        <v>0</v>
      </c>
      <c r="R39" s="83">
        <v>0</v>
      </c>
      <c r="S39" s="84">
        <f>I39+R39</f>
        <v>0</v>
      </c>
      <c r="T39" s="85">
        <f>分析係数表!F42</f>
        <v>0</v>
      </c>
      <c r="U39" s="86">
        <f t="shared" si="6"/>
        <v>0</v>
      </c>
      <c r="V39" s="87">
        <f>分析係数表!D42</f>
        <v>0</v>
      </c>
      <c r="W39" s="167">
        <f t="shared" si="7"/>
        <v>0</v>
      </c>
      <c r="X39" s="76">
        <f>分析係数表!E42</f>
        <v>0</v>
      </c>
      <c r="Y39" s="166">
        <f t="shared" si="8"/>
        <v>0</v>
      </c>
    </row>
    <row r="40" spans="1:25" x14ac:dyDescent="0.2">
      <c r="A40" s="6" t="s">
        <v>194</v>
      </c>
      <c r="B40" s="5" t="s">
        <v>41</v>
      </c>
      <c r="C40" s="90"/>
      <c r="D40" s="107">
        <f>投入係数表!AJ40</f>
        <v>4.6229386696312769E-2</v>
      </c>
      <c r="E40" s="110">
        <f t="shared" si="9"/>
        <v>4.6229386696312771</v>
      </c>
      <c r="F40" s="85">
        <f>分析係数表!C43</f>
        <v>0.20173745173745172</v>
      </c>
      <c r="G40" s="110">
        <f>E40*F40</f>
        <v>0.93261986674993902</v>
      </c>
      <c r="H40" s="110">
        <v>1.0458872286413139</v>
      </c>
      <c r="I40" s="110">
        <f>C40+H40</f>
        <v>1.0458872286413139</v>
      </c>
      <c r="J40" s="85">
        <f>分析係数表!G43</f>
        <v>0.40060929169840059</v>
      </c>
      <c r="K40" s="111">
        <f>I40*J40</f>
        <v>0.41899214186239991</v>
      </c>
      <c r="L40" s="79"/>
      <c r="M40" s="80"/>
      <c r="N40" s="81">
        <f>分析係数表!H43</f>
        <v>3.0614346773778257E-2</v>
      </c>
      <c r="O40" s="82">
        <f t="shared" si="3"/>
        <v>0.90386122992602469</v>
      </c>
      <c r="P40" s="76">
        <f>分析係数表!C43</f>
        <v>0.20173745173745172</v>
      </c>
      <c r="Q40" s="82">
        <f>O40*P40</f>
        <v>0.18234266124955517</v>
      </c>
      <c r="R40" s="83">
        <v>0.29508203873253924</v>
      </c>
      <c r="S40" s="84">
        <f>I40+R40</f>
        <v>1.3409692673738531</v>
      </c>
      <c r="T40" s="85">
        <f>分析係数表!F43</f>
        <v>0.64280274181264285</v>
      </c>
      <c r="U40" s="86">
        <f t="shared" si="6"/>
        <v>0.86197872175440371</v>
      </c>
      <c r="V40" s="87">
        <f>分析係数表!D43</f>
        <v>0.46991622239146991</v>
      </c>
      <c r="W40" s="167">
        <f t="shared" si="7"/>
        <v>1</v>
      </c>
      <c r="X40" s="76">
        <f>分析係数表!E43</f>
        <v>0.30083777608530082</v>
      </c>
      <c r="Y40" s="166">
        <f t="shared" si="8"/>
        <v>0</v>
      </c>
    </row>
    <row r="41" spans="1:25" x14ac:dyDescent="0.2">
      <c r="A41" s="6" t="s">
        <v>340</v>
      </c>
      <c r="B41" s="5" t="s">
        <v>42</v>
      </c>
      <c r="C41" s="90"/>
      <c r="D41" s="107">
        <f>投入係数表!AJ41</f>
        <v>1.2692236427644988E-2</v>
      </c>
      <c r="E41" s="110">
        <f t="shared" si="9"/>
        <v>1.2692236427644987</v>
      </c>
      <c r="F41" s="85">
        <f>分析係数表!C44</f>
        <v>0.27638971906754328</v>
      </c>
      <c r="G41" s="110">
        <f>E41*F41</f>
        <v>0.35080036605756371</v>
      </c>
      <c r="H41" s="110">
        <v>0.35893605372401671</v>
      </c>
      <c r="I41" s="110">
        <f>C41+H41</f>
        <v>0.35893605372401671</v>
      </c>
      <c r="J41" s="85">
        <f>分析係数表!G44</f>
        <v>0.27192982456140352</v>
      </c>
      <c r="K41" s="111">
        <f>I41*J41</f>
        <v>9.760541811793437E-2</v>
      </c>
      <c r="L41" s="79"/>
      <c r="M41" s="80"/>
      <c r="N41" s="81">
        <f>分析係数表!H44</f>
        <v>9.8074051186981828E-2</v>
      </c>
      <c r="O41" s="82">
        <f t="shared" si="3"/>
        <v>2.8955487172314789</v>
      </c>
      <c r="P41" s="76">
        <f>分析係数表!C44</f>
        <v>0.27638971906754328</v>
      </c>
      <c r="Q41" s="82">
        <f>O41*P41</f>
        <v>0.80029989650199373</v>
      </c>
      <c r="R41" s="83">
        <v>0.80908257191686939</v>
      </c>
      <c r="S41" s="84">
        <f>I41+R41</f>
        <v>1.1680186256408862</v>
      </c>
      <c r="T41" s="85">
        <f>分析係数表!F44</f>
        <v>0.48268106162843005</v>
      </c>
      <c r="U41" s="86">
        <f t="shared" si="6"/>
        <v>0.56378047022612277</v>
      </c>
      <c r="V41" s="87">
        <f>分析係数表!D44</f>
        <v>0.23571749887539362</v>
      </c>
      <c r="W41" s="167">
        <f t="shared" si="7"/>
        <v>0</v>
      </c>
      <c r="X41" s="76">
        <f>分析係数表!E44</f>
        <v>0.16711650922177237</v>
      </c>
      <c r="Y41" s="166">
        <f t="shared" si="8"/>
        <v>0</v>
      </c>
    </row>
    <row r="42" spans="1:25" x14ac:dyDescent="0.2">
      <c r="A42" s="6" t="s">
        <v>341</v>
      </c>
      <c r="B42" s="5" t="s">
        <v>278</v>
      </c>
      <c r="C42" s="90"/>
      <c r="D42" s="107">
        <f>投入係数表!AJ42</f>
        <v>9.2644061515656843E-4</v>
      </c>
      <c r="E42" s="110">
        <f t="shared" si="9"/>
        <v>9.2644061515656836E-2</v>
      </c>
      <c r="F42" s="85">
        <f>分析係数表!C45</f>
        <v>1</v>
      </c>
      <c r="G42" s="110">
        <f>E42*F42</f>
        <v>9.2644061515656836E-2</v>
      </c>
      <c r="H42" s="110">
        <v>9.7785530033005899E-2</v>
      </c>
      <c r="I42" s="110">
        <f>C42+H42</f>
        <v>9.7785530033005899E-2</v>
      </c>
      <c r="J42" s="85">
        <f>分析係数表!G45</f>
        <v>0</v>
      </c>
      <c r="K42" s="111">
        <f>I42*J42</f>
        <v>0</v>
      </c>
      <c r="L42" s="79"/>
      <c r="M42" s="80"/>
      <c r="N42" s="81">
        <f>分析係数表!H45</f>
        <v>0</v>
      </c>
      <c r="O42" s="82">
        <f t="shared" si="3"/>
        <v>0</v>
      </c>
      <c r="P42" s="76">
        <f>分析係数表!C45</f>
        <v>1</v>
      </c>
      <c r="Q42" s="82">
        <f>O42*P42</f>
        <v>0</v>
      </c>
      <c r="R42" s="83">
        <v>5.2757840268657296E-3</v>
      </c>
      <c r="S42" s="84">
        <f>I42+R42</f>
        <v>0.10306131405987162</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107">
        <f>投入係数表!AJ43</f>
        <v>4.5395590142671858E-3</v>
      </c>
      <c r="E43" s="110">
        <f t="shared" si="9"/>
        <v>0.4539559014267186</v>
      </c>
      <c r="F43" s="85">
        <f>分析係数表!C46</f>
        <v>5.367793240556662E-2</v>
      </c>
      <c r="G43" s="110">
        <f>E43*F43</f>
        <v>2.4367414191891465E-2</v>
      </c>
      <c r="H43" s="110">
        <v>2.7369933385940886E-2</v>
      </c>
      <c r="I43" s="110">
        <f>C43+H43</f>
        <v>2.7369933385940886E-2</v>
      </c>
      <c r="J43" s="85">
        <f>分析係数表!G46</f>
        <v>9.2592592592592587E-3</v>
      </c>
      <c r="K43" s="111">
        <f>I43*J43</f>
        <v>2.5342530912908224E-4</v>
      </c>
      <c r="L43" s="79"/>
      <c r="M43" s="80"/>
      <c r="N43" s="81">
        <f>分析係数表!H46</f>
        <v>2.0456769143622225E-2</v>
      </c>
      <c r="O43" s="82">
        <f t="shared" si="3"/>
        <v>0.60396782773442104</v>
      </c>
      <c r="P43" s="76">
        <f>分析係数表!C46</f>
        <v>5.367793240556662E-2</v>
      </c>
      <c r="Q43" s="82">
        <f>O43*P43</f>
        <v>3.2419744232265159E-2</v>
      </c>
      <c r="R43" s="83">
        <v>3.5330146595559567E-2</v>
      </c>
      <c r="S43" s="84">
        <f>I43+R43</f>
        <v>6.2700079981500456E-2</v>
      </c>
      <c r="T43" s="85">
        <f>分析係数表!F46</f>
        <v>0.30555555555555558</v>
      </c>
      <c r="U43" s="86">
        <f t="shared" si="6"/>
        <v>1.9158357772125142E-2</v>
      </c>
      <c r="V43" s="87">
        <f>分析係数表!D46</f>
        <v>2.7777777777777776E-2</v>
      </c>
      <c r="W43" s="167">
        <f t="shared" si="7"/>
        <v>0</v>
      </c>
      <c r="X43" s="76">
        <f>分析係数表!E46</f>
        <v>8.3333333333333329E-2</v>
      </c>
      <c r="Y43" s="166">
        <f t="shared" si="8"/>
        <v>0</v>
      </c>
    </row>
    <row r="44" spans="1:25" x14ac:dyDescent="0.2">
      <c r="A44" s="192">
        <v>40</v>
      </c>
      <c r="B44" s="14" t="s">
        <v>150</v>
      </c>
      <c r="C44" s="197">
        <f>SUM(C5:C43)</f>
        <v>100</v>
      </c>
      <c r="D44" s="108">
        <f>投入係数表!AJ44</f>
        <v>0.44089308875301092</v>
      </c>
      <c r="E44" s="96">
        <f>SUM(E5:E43)</f>
        <v>44.089308875301086</v>
      </c>
      <c r="F44" s="98">
        <f>分析係数表!C47</f>
        <v>0.43100924499229587</v>
      </c>
      <c r="G44" s="96">
        <f>SUM(G5:G43)</f>
        <v>8.3285768658445551</v>
      </c>
      <c r="H44" s="96">
        <f>SUM(H5:H43)</f>
        <v>9.0923203466878473</v>
      </c>
      <c r="I44" s="96">
        <f>SUM(I5:I43)</f>
        <v>109.09232034668786</v>
      </c>
      <c r="J44" s="98">
        <f>分析係数表!G47</f>
        <v>0.27411589384994556</v>
      </c>
      <c r="K44" s="112">
        <f>SUM(K5:K43)</f>
        <v>47.087888912408062</v>
      </c>
      <c r="L44" s="94">
        <f>最終需要_まとめ!$L$33</f>
        <v>0.627</v>
      </c>
      <c r="M44" s="91">
        <f>K44*L44</f>
        <v>29.524106348079854</v>
      </c>
      <c r="N44" s="95">
        <f>分析係数表!H47</f>
        <v>1</v>
      </c>
      <c r="O44" s="96">
        <f>SUM(O5:O43)</f>
        <v>29.524106348079854</v>
      </c>
      <c r="P44" s="92">
        <f>分析係数表!C47</f>
        <v>0.43100924499229587</v>
      </c>
      <c r="Q44" s="96">
        <f>SUM(Q5:Q43)</f>
        <v>11.874621453873216</v>
      </c>
      <c r="R44" s="91">
        <f>SUM(R5:R43)</f>
        <v>12.89024998461516</v>
      </c>
      <c r="S44" s="97">
        <f>SUM(S5:S43)</f>
        <v>121.98257033130299</v>
      </c>
      <c r="T44" s="98">
        <f>分析係数表!F47</f>
        <v>0.60561987734280964</v>
      </c>
      <c r="U44" s="99">
        <f>SUM(U5:U43)</f>
        <v>69.064783569147551</v>
      </c>
      <c r="V44" s="100">
        <f>分析係数表!D47</f>
        <v>0.12179744368659369</v>
      </c>
      <c r="W44" s="164">
        <f>SUM(W5:W43)</f>
        <v>16</v>
      </c>
      <c r="X44" s="92">
        <f>分析係数表!E47</f>
        <v>9.5847423625838257E-2</v>
      </c>
      <c r="Y44" s="165">
        <f>SUM(Y5:Y43)</f>
        <v>14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367</v>
      </c>
      <c r="S2" s="3" t="s">
        <v>152</v>
      </c>
      <c r="U2" s="64" t="s">
        <v>209</v>
      </c>
      <c r="W2" s="3" t="s">
        <v>130</v>
      </c>
      <c r="Y2" s="3" t="s">
        <v>153</v>
      </c>
    </row>
    <row r="3" spans="1:25" ht="44" x14ac:dyDescent="0.2">
      <c r="B3" s="65"/>
      <c r="C3" s="66" t="s">
        <v>227</v>
      </c>
      <c r="D3" s="66" t="s">
        <v>382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投入係数表!AK5</f>
        <v>0</v>
      </c>
      <c r="E5" s="110">
        <f>$C$39*D5</f>
        <v>0</v>
      </c>
      <c r="F5" s="85">
        <f>分析係数表!C8</f>
        <v>0.30496453900709219</v>
      </c>
      <c r="G5" s="110">
        <f t="shared" ref="G5:G38" si="0">E5*F5</f>
        <v>0</v>
      </c>
      <c r="H5" s="110">
        <f t="array" ref="H5:H43">MMULT(逆行列係数!C5:AO43,'35'!G5:G43)</f>
        <v>0</v>
      </c>
      <c r="I5" s="110">
        <f t="shared" ref="I5:I38" si="1">C5+H5</f>
        <v>0</v>
      </c>
      <c r="J5" s="85">
        <f>分析係数表!G8</f>
        <v>0.12049861495844875</v>
      </c>
      <c r="K5" s="111">
        <f t="shared" ref="K5:K38" si="2">I5*J5</f>
        <v>0</v>
      </c>
      <c r="L5" s="79" t="s">
        <v>177</v>
      </c>
      <c r="M5" s="80" t="s">
        <v>177</v>
      </c>
      <c r="N5" s="81">
        <f>分析係数表!H8</f>
        <v>1.0415057417992687E-2</v>
      </c>
      <c r="O5" s="82">
        <f t="shared" ref="O5:O43" si="3">$M$44*N5</f>
        <v>0</v>
      </c>
      <c r="P5" s="76">
        <f>分析係数表!C8</f>
        <v>0.30496453900709219</v>
      </c>
      <c r="Q5" s="82">
        <f t="shared" ref="Q5:Q38" si="4">O5*P5</f>
        <v>0</v>
      </c>
      <c r="R5" s="83">
        <f t="array" ref="R5:R43">MMULT(逆行列係数!C5:AO43,'35'!Q5:Q43)</f>
        <v>0</v>
      </c>
      <c r="S5" s="84">
        <f t="shared" ref="S5:S38" si="5">I5+R5</f>
        <v>0</v>
      </c>
      <c r="T5" s="85">
        <f>分析係数表!F8</f>
        <v>0.45429362880886426</v>
      </c>
      <c r="U5" s="86">
        <f t="shared" ref="U5:U38" si="6">S5*T5</f>
        <v>0</v>
      </c>
      <c r="V5" s="87">
        <f>分析係数表!D8</f>
        <v>0.67451523545706371</v>
      </c>
      <c r="W5" s="167">
        <f t="shared" ref="W5:W38" si="7">ROUND(S5*V5,0)</f>
        <v>0</v>
      </c>
      <c r="X5" s="76">
        <f>分析係数表!E8</f>
        <v>0.3476454293628809</v>
      </c>
      <c r="Y5" s="166">
        <f t="shared" ref="Y5:Y38" si="8">ROUND(S5*X5,0)</f>
        <v>0</v>
      </c>
    </row>
    <row r="6" spans="1:25" x14ac:dyDescent="0.2">
      <c r="A6" s="6" t="s">
        <v>219</v>
      </c>
      <c r="B6" s="5" t="s">
        <v>265</v>
      </c>
      <c r="C6" s="90"/>
      <c r="D6" s="107">
        <f>投入係数表!AK6</f>
        <v>0</v>
      </c>
      <c r="E6" s="110">
        <f t="shared" ref="E6:E43" si="9">$C$39*D6</f>
        <v>0</v>
      </c>
      <c r="F6" s="85">
        <f>分析係数表!C9</f>
        <v>0.30769230769230771</v>
      </c>
      <c r="G6" s="110">
        <f t="shared" si="0"/>
        <v>0</v>
      </c>
      <c r="H6" s="110">
        <v>0</v>
      </c>
      <c r="I6" s="110">
        <f t="shared" si="1"/>
        <v>0</v>
      </c>
      <c r="J6" s="85">
        <f>分析係数表!G9</f>
        <v>0.27272727272727271</v>
      </c>
      <c r="K6" s="111">
        <f t="shared" si="2"/>
        <v>0</v>
      </c>
      <c r="L6" s="79"/>
      <c r="M6" s="80"/>
      <c r="N6" s="81">
        <f>分析係数表!H9</f>
        <v>5.5358154384880782E-4</v>
      </c>
      <c r="O6" s="82">
        <f t="shared" si="3"/>
        <v>0</v>
      </c>
      <c r="P6" s="76">
        <f>分析係数表!C9</f>
        <v>0.30769230769230771</v>
      </c>
      <c r="Q6" s="82">
        <f t="shared" si="4"/>
        <v>0</v>
      </c>
      <c r="R6" s="83">
        <v>0</v>
      </c>
      <c r="S6" s="84">
        <f t="shared" si="5"/>
        <v>0</v>
      </c>
      <c r="T6" s="85">
        <f>分析係数表!F9</f>
        <v>0.77272727272727271</v>
      </c>
      <c r="U6" s="86">
        <f t="shared" si="6"/>
        <v>0</v>
      </c>
      <c r="V6" s="87">
        <f>分析係数表!D9</f>
        <v>0.36363636363636365</v>
      </c>
      <c r="W6" s="167">
        <f t="shared" si="7"/>
        <v>0</v>
      </c>
      <c r="X6" s="76">
        <f>分析係数表!E9</f>
        <v>0</v>
      </c>
      <c r="Y6" s="166">
        <f t="shared" si="8"/>
        <v>0</v>
      </c>
    </row>
    <row r="7" spans="1:25" x14ac:dyDescent="0.2">
      <c r="A7" s="6" t="s">
        <v>220</v>
      </c>
      <c r="B7" s="5" t="s">
        <v>266</v>
      </c>
      <c r="C7" s="90"/>
      <c r="D7" s="107">
        <f>投入係数表!AK7</f>
        <v>0</v>
      </c>
      <c r="E7" s="110">
        <f t="shared" si="9"/>
        <v>0</v>
      </c>
      <c r="F7" s="85">
        <f>分析係数表!C10</f>
        <v>0</v>
      </c>
      <c r="G7" s="110">
        <f t="shared" si="0"/>
        <v>0</v>
      </c>
      <c r="H7" s="110">
        <v>0</v>
      </c>
      <c r="I7" s="110">
        <f t="shared" si="1"/>
        <v>0</v>
      </c>
      <c r="J7" s="85">
        <f>分析係数表!G10</f>
        <v>0</v>
      </c>
      <c r="K7" s="111">
        <f t="shared" si="2"/>
        <v>0</v>
      </c>
      <c r="L7" s="79"/>
      <c r="M7" s="80"/>
      <c r="N7" s="81">
        <f>分析係数表!H10</f>
        <v>1.0685411195221176E-3</v>
      </c>
      <c r="O7" s="82">
        <f t="shared" si="3"/>
        <v>0</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投入係数表!AK8</f>
        <v>0</v>
      </c>
      <c r="E8" s="110">
        <f t="shared" si="9"/>
        <v>0</v>
      </c>
      <c r="F8" s="85">
        <f>分析係数表!C11</f>
        <v>7.2833211944645093E-4</v>
      </c>
      <c r="G8" s="110">
        <f t="shared" si="0"/>
        <v>0</v>
      </c>
      <c r="H8" s="110">
        <v>0</v>
      </c>
      <c r="I8" s="110">
        <f t="shared" si="1"/>
        <v>0</v>
      </c>
      <c r="J8" s="85">
        <f>分析係数表!G11</f>
        <v>0.75</v>
      </c>
      <c r="K8" s="111">
        <f t="shared" si="2"/>
        <v>0</v>
      </c>
      <c r="L8" s="79"/>
      <c r="M8" s="80"/>
      <c r="N8" s="81">
        <f>分析係数表!H11</f>
        <v>-1.2873989391832741E-5</v>
      </c>
      <c r="O8" s="82">
        <f t="shared" si="3"/>
        <v>0</v>
      </c>
      <c r="P8" s="76">
        <f>分析係数表!C11</f>
        <v>7.2833211944645093E-4</v>
      </c>
      <c r="Q8" s="82">
        <f t="shared" si="4"/>
        <v>0</v>
      </c>
      <c r="R8" s="83">
        <v>0</v>
      </c>
      <c r="S8" s="84">
        <f t="shared" si="5"/>
        <v>0</v>
      </c>
      <c r="T8" s="85">
        <f>分析係数表!F11</f>
        <v>1</v>
      </c>
      <c r="U8" s="86">
        <f t="shared" si="6"/>
        <v>0</v>
      </c>
      <c r="V8" s="87">
        <f>分析係数表!D11</f>
        <v>0</v>
      </c>
      <c r="W8" s="167">
        <f t="shared" si="7"/>
        <v>0</v>
      </c>
      <c r="X8" s="76">
        <f>分析係数表!E11</f>
        <v>0</v>
      </c>
      <c r="Y8" s="166">
        <f t="shared" si="8"/>
        <v>0</v>
      </c>
    </row>
    <row r="9" spans="1:25" x14ac:dyDescent="0.2">
      <c r="A9" s="6" t="s">
        <v>222</v>
      </c>
      <c r="B9" s="5" t="s">
        <v>190</v>
      </c>
      <c r="C9" s="90"/>
      <c r="D9" s="107">
        <f>投入係数表!AK9</f>
        <v>0</v>
      </c>
      <c r="E9" s="110">
        <f t="shared" si="9"/>
        <v>0</v>
      </c>
      <c r="F9" s="85">
        <f>分析係数表!C12</f>
        <v>4.5760430686406783E-3</v>
      </c>
      <c r="G9" s="110">
        <f t="shared" si="0"/>
        <v>0</v>
      </c>
      <c r="H9" s="110">
        <v>0</v>
      </c>
      <c r="I9" s="110">
        <f t="shared" si="1"/>
        <v>0</v>
      </c>
      <c r="J9" s="85">
        <f>分析係数表!G12</f>
        <v>0.12408759124087591</v>
      </c>
      <c r="K9" s="111">
        <f t="shared" si="2"/>
        <v>0</v>
      </c>
      <c r="L9" s="79"/>
      <c r="M9" s="80"/>
      <c r="N9" s="81">
        <f>分析係数表!H12</f>
        <v>8.1814202585097071E-2</v>
      </c>
      <c r="O9" s="82">
        <f t="shared" si="3"/>
        <v>0</v>
      </c>
      <c r="P9" s="76">
        <f>分析係数表!C12</f>
        <v>4.5760430686406783E-3</v>
      </c>
      <c r="Q9" s="82">
        <f t="shared" si="4"/>
        <v>0</v>
      </c>
      <c r="R9" s="83">
        <v>0</v>
      </c>
      <c r="S9" s="84">
        <f t="shared" si="5"/>
        <v>0</v>
      </c>
      <c r="T9" s="85">
        <f>分析係数表!F12</f>
        <v>0.42153284671532848</v>
      </c>
      <c r="U9" s="86">
        <f t="shared" si="6"/>
        <v>0</v>
      </c>
      <c r="V9" s="87">
        <f>分析係数表!D12</f>
        <v>4.3795620437956206E-2</v>
      </c>
      <c r="W9" s="167">
        <f t="shared" si="7"/>
        <v>0</v>
      </c>
      <c r="X9" s="76">
        <f>分析係数表!E12</f>
        <v>3.2846715328467155E-2</v>
      </c>
      <c r="Y9" s="166">
        <f t="shared" si="8"/>
        <v>0</v>
      </c>
    </row>
    <row r="10" spans="1:25" x14ac:dyDescent="0.2">
      <c r="A10" s="6" t="s">
        <v>223</v>
      </c>
      <c r="B10" s="5" t="s">
        <v>28</v>
      </c>
      <c r="C10" s="90"/>
      <c r="D10" s="107">
        <f>投入係数表!AK10</f>
        <v>0</v>
      </c>
      <c r="E10" s="110">
        <f t="shared" si="9"/>
        <v>0</v>
      </c>
      <c r="F10" s="85">
        <f>分析係数表!C13</f>
        <v>0</v>
      </c>
      <c r="G10" s="110">
        <f t="shared" si="0"/>
        <v>0</v>
      </c>
      <c r="H10" s="110">
        <v>0</v>
      </c>
      <c r="I10" s="110">
        <f t="shared" si="1"/>
        <v>0</v>
      </c>
      <c r="J10" s="85">
        <f>分析係数表!G13</f>
        <v>1</v>
      </c>
      <c r="K10" s="111">
        <f t="shared" si="2"/>
        <v>0</v>
      </c>
      <c r="L10" s="79"/>
      <c r="M10" s="80"/>
      <c r="N10" s="81">
        <f>分析係数表!H13</f>
        <v>1.2783871466089912E-2</v>
      </c>
      <c r="O10" s="82">
        <f t="shared" si="3"/>
        <v>0</v>
      </c>
      <c r="P10" s="76">
        <f>分析係数表!C13</f>
        <v>0</v>
      </c>
      <c r="Q10" s="82">
        <f t="shared" si="4"/>
        <v>0</v>
      </c>
      <c r="R10" s="83">
        <v>0</v>
      </c>
      <c r="S10" s="84">
        <f t="shared" si="5"/>
        <v>0</v>
      </c>
      <c r="T10" s="85">
        <f>分析係数表!F13</f>
        <v>1</v>
      </c>
      <c r="U10" s="86">
        <f t="shared" si="6"/>
        <v>0</v>
      </c>
      <c r="V10" s="87">
        <f>分析係数表!D13</f>
        <v>0</v>
      </c>
      <c r="W10" s="167">
        <f t="shared" si="7"/>
        <v>0</v>
      </c>
      <c r="X10" s="76">
        <f>分析係数表!E13</f>
        <v>0</v>
      </c>
      <c r="Y10" s="166">
        <f t="shared" si="8"/>
        <v>0</v>
      </c>
    </row>
    <row r="11" spans="1:25" x14ac:dyDescent="0.2">
      <c r="A11" s="6" t="s">
        <v>224</v>
      </c>
      <c r="B11" s="5" t="s">
        <v>267</v>
      </c>
      <c r="C11" s="90"/>
      <c r="D11" s="107">
        <f>投入係数表!AK11</f>
        <v>0</v>
      </c>
      <c r="E11" s="110">
        <f t="shared" si="9"/>
        <v>0</v>
      </c>
      <c r="F11" s="85">
        <f>分析係数表!C14</f>
        <v>3.0252100840336138E-2</v>
      </c>
      <c r="G11" s="110">
        <f t="shared" si="0"/>
        <v>0</v>
      </c>
      <c r="H11" s="110">
        <v>0</v>
      </c>
      <c r="I11" s="110">
        <f t="shared" si="1"/>
        <v>0</v>
      </c>
      <c r="J11" s="85">
        <f>分析係数表!G14</f>
        <v>0.20338983050847459</v>
      </c>
      <c r="K11" s="111">
        <f t="shared" si="2"/>
        <v>0</v>
      </c>
      <c r="L11" s="79"/>
      <c r="M11" s="80"/>
      <c r="N11" s="81">
        <f>分析係数表!H14</f>
        <v>1.0556671301302847E-3</v>
      </c>
      <c r="O11" s="82">
        <f t="shared" si="3"/>
        <v>0</v>
      </c>
      <c r="P11" s="76">
        <f>分析係数表!C14</f>
        <v>3.0252100840336138E-2</v>
      </c>
      <c r="Q11" s="82">
        <f t="shared" si="4"/>
        <v>0</v>
      </c>
      <c r="R11" s="83">
        <v>0</v>
      </c>
      <c r="S11" s="84">
        <f t="shared" si="5"/>
        <v>0</v>
      </c>
      <c r="T11" s="85">
        <f>分析係数表!F14</f>
        <v>0.40677966101694918</v>
      </c>
      <c r="U11" s="86">
        <f t="shared" si="6"/>
        <v>0</v>
      </c>
      <c r="V11" s="87">
        <f>分析係数表!D14</f>
        <v>0.16949152542372881</v>
      </c>
      <c r="W11" s="167">
        <f t="shared" si="7"/>
        <v>0</v>
      </c>
      <c r="X11" s="76">
        <f>分析係数表!E14</f>
        <v>0.11864406779661017</v>
      </c>
      <c r="Y11" s="166">
        <f t="shared" si="8"/>
        <v>0</v>
      </c>
    </row>
    <row r="12" spans="1:25" x14ac:dyDescent="0.2">
      <c r="A12" s="6" t="s">
        <v>225</v>
      </c>
      <c r="B12" s="5" t="s">
        <v>29</v>
      </c>
      <c r="C12" s="90"/>
      <c r="D12" s="107">
        <f>投入係数表!AK12</f>
        <v>0</v>
      </c>
      <c r="E12" s="110">
        <f t="shared" si="9"/>
        <v>0</v>
      </c>
      <c r="F12" s="85">
        <f>分析係数表!C15</f>
        <v>0</v>
      </c>
      <c r="G12" s="110">
        <f t="shared" si="0"/>
        <v>0</v>
      </c>
      <c r="H12" s="110">
        <v>0</v>
      </c>
      <c r="I12" s="110">
        <f t="shared" si="1"/>
        <v>0</v>
      </c>
      <c r="J12" s="85">
        <f>分析係数表!G15</f>
        <v>9.6153846153846159E-2</v>
      </c>
      <c r="K12" s="111">
        <f t="shared" si="2"/>
        <v>0</v>
      </c>
      <c r="L12" s="79"/>
      <c r="M12" s="80"/>
      <c r="N12" s="81">
        <f>分析係数表!H15</f>
        <v>7.5570317730058187E-3</v>
      </c>
      <c r="O12" s="82">
        <f t="shared" si="3"/>
        <v>0</v>
      </c>
      <c r="P12" s="76">
        <f>分析係数表!C15</f>
        <v>0</v>
      </c>
      <c r="Q12" s="82">
        <f t="shared" si="4"/>
        <v>0</v>
      </c>
      <c r="R12" s="83">
        <v>0</v>
      </c>
      <c r="S12" s="84">
        <f t="shared" si="5"/>
        <v>0</v>
      </c>
      <c r="T12" s="85">
        <f>分析係数表!F15</f>
        <v>0.30219780219780218</v>
      </c>
      <c r="U12" s="86">
        <f t="shared" si="6"/>
        <v>0</v>
      </c>
      <c r="V12" s="87">
        <f>分析係数表!D15</f>
        <v>0.15384615384615385</v>
      </c>
      <c r="W12" s="167">
        <f t="shared" si="7"/>
        <v>0</v>
      </c>
      <c r="X12" s="76">
        <f>分析係数表!E15</f>
        <v>0.11538461538461539</v>
      </c>
      <c r="Y12" s="166">
        <f t="shared" si="8"/>
        <v>0</v>
      </c>
    </row>
    <row r="13" spans="1:25" x14ac:dyDescent="0.2">
      <c r="A13" s="6" t="s">
        <v>226</v>
      </c>
      <c r="B13" s="5" t="s">
        <v>30</v>
      </c>
      <c r="C13" s="90"/>
      <c r="D13" s="107">
        <f>投入係数表!AK13</f>
        <v>0</v>
      </c>
      <c r="E13" s="110">
        <f t="shared" si="9"/>
        <v>0</v>
      </c>
      <c r="F13" s="85">
        <f>分析係数表!C16</f>
        <v>1.9157088122605526E-3</v>
      </c>
      <c r="G13" s="110">
        <f t="shared" si="0"/>
        <v>0</v>
      </c>
      <c r="H13" s="110">
        <v>0</v>
      </c>
      <c r="I13" s="110">
        <f t="shared" si="1"/>
        <v>0</v>
      </c>
      <c r="J13" s="85">
        <f>分析係数表!G16</f>
        <v>0.1111111111111111</v>
      </c>
      <c r="K13" s="111">
        <f t="shared" si="2"/>
        <v>0</v>
      </c>
      <c r="L13" s="79"/>
      <c r="M13" s="80"/>
      <c r="N13" s="81">
        <f>分析係数表!H16</f>
        <v>1.5294299397497296E-2</v>
      </c>
      <c r="O13" s="82">
        <f t="shared" si="3"/>
        <v>0</v>
      </c>
      <c r="P13" s="76">
        <f>分析係数表!C16</f>
        <v>1.9157088122605526E-3</v>
      </c>
      <c r="Q13" s="82">
        <f t="shared" si="4"/>
        <v>0</v>
      </c>
      <c r="R13" s="83">
        <v>0</v>
      </c>
      <c r="S13" s="84">
        <f t="shared" si="5"/>
        <v>0</v>
      </c>
      <c r="T13" s="85">
        <f>分析係数表!F16</f>
        <v>0.33333333333333331</v>
      </c>
      <c r="U13" s="86">
        <f t="shared" si="6"/>
        <v>0</v>
      </c>
      <c r="V13" s="87">
        <f>分析係数表!D16</f>
        <v>0</v>
      </c>
      <c r="W13" s="167">
        <f t="shared" si="7"/>
        <v>0</v>
      </c>
      <c r="X13" s="76">
        <f>分析係数表!E16</f>
        <v>0</v>
      </c>
      <c r="Y13" s="166">
        <f t="shared" si="8"/>
        <v>0</v>
      </c>
    </row>
    <row r="14" spans="1:25" x14ac:dyDescent="0.2">
      <c r="A14" s="6" t="s">
        <v>2</v>
      </c>
      <c r="B14" s="5" t="s">
        <v>364</v>
      </c>
      <c r="C14" s="90"/>
      <c r="D14" s="107">
        <f>投入係数表!AK14</f>
        <v>0</v>
      </c>
      <c r="E14" s="110">
        <f t="shared" si="9"/>
        <v>0</v>
      </c>
      <c r="F14" s="85">
        <f>分析係数表!C17</f>
        <v>5.5194805194805241E-2</v>
      </c>
      <c r="G14" s="110">
        <f t="shared" si="0"/>
        <v>0</v>
      </c>
      <c r="H14" s="110">
        <v>0</v>
      </c>
      <c r="I14" s="110">
        <f t="shared" si="1"/>
        <v>0</v>
      </c>
      <c r="J14" s="85">
        <f>分析係数表!G17</f>
        <v>0.21860465116279071</v>
      </c>
      <c r="K14" s="111">
        <f t="shared" si="2"/>
        <v>0</v>
      </c>
      <c r="L14" s="79"/>
      <c r="M14" s="80"/>
      <c r="N14" s="81">
        <f>分析係数表!H17</f>
        <v>2.7035377722848756E-3</v>
      </c>
      <c r="O14" s="82">
        <f t="shared" si="3"/>
        <v>0</v>
      </c>
      <c r="P14" s="76">
        <f>分析係数表!C17</f>
        <v>5.5194805194805241E-2</v>
      </c>
      <c r="Q14" s="82">
        <f t="shared" si="4"/>
        <v>0</v>
      </c>
      <c r="R14" s="83">
        <v>0</v>
      </c>
      <c r="S14" s="84">
        <f t="shared" si="5"/>
        <v>0</v>
      </c>
      <c r="T14" s="85">
        <f>分析係数表!F17</f>
        <v>0.33023255813953489</v>
      </c>
      <c r="U14" s="86">
        <f t="shared" si="6"/>
        <v>0</v>
      </c>
      <c r="V14" s="87">
        <f>分析係数表!D17</f>
        <v>0</v>
      </c>
      <c r="W14" s="167">
        <f t="shared" si="7"/>
        <v>0</v>
      </c>
      <c r="X14" s="76">
        <f>分析係数表!E17</f>
        <v>0</v>
      </c>
      <c r="Y14" s="166">
        <f t="shared" si="8"/>
        <v>0</v>
      </c>
    </row>
    <row r="15" spans="1:25" x14ac:dyDescent="0.2">
      <c r="A15" s="6" t="s">
        <v>3</v>
      </c>
      <c r="B15" s="5" t="s">
        <v>31</v>
      </c>
      <c r="C15" s="90"/>
      <c r="D15" s="107">
        <f>投入係数表!AK15</f>
        <v>0</v>
      </c>
      <c r="E15" s="110">
        <f t="shared" si="9"/>
        <v>0</v>
      </c>
      <c r="F15" s="85">
        <f>分析係数表!C18</f>
        <v>0.35732009925558317</v>
      </c>
      <c r="G15" s="110">
        <f t="shared" si="0"/>
        <v>0</v>
      </c>
      <c r="H15" s="110">
        <v>0</v>
      </c>
      <c r="I15" s="110">
        <f t="shared" si="1"/>
        <v>0</v>
      </c>
      <c r="J15" s="85">
        <f>分析係数表!G18</f>
        <v>0.21543778801843319</v>
      </c>
      <c r="K15" s="111">
        <f t="shared" si="2"/>
        <v>0</v>
      </c>
      <c r="L15" s="79"/>
      <c r="M15" s="80"/>
      <c r="N15" s="81">
        <f>分析係数表!H18</f>
        <v>3.9909367114681499E-4</v>
      </c>
      <c r="O15" s="82">
        <f t="shared" si="3"/>
        <v>0</v>
      </c>
      <c r="P15" s="76">
        <f>分析係数表!C18</f>
        <v>0.35732009925558317</v>
      </c>
      <c r="Q15" s="82">
        <f t="shared" si="4"/>
        <v>0</v>
      </c>
      <c r="R15" s="83">
        <v>0</v>
      </c>
      <c r="S15" s="84">
        <f t="shared" si="5"/>
        <v>0</v>
      </c>
      <c r="T15" s="85">
        <f>分析係数表!F18</f>
        <v>0.46082949308755761</v>
      </c>
      <c r="U15" s="86">
        <f t="shared" si="6"/>
        <v>0</v>
      </c>
      <c r="V15" s="87">
        <f>分析係数表!D18</f>
        <v>4.0322580645161289E-2</v>
      </c>
      <c r="W15" s="167">
        <f t="shared" si="7"/>
        <v>0</v>
      </c>
      <c r="X15" s="76">
        <f>分析係数表!E18</f>
        <v>3.6866359447004608E-2</v>
      </c>
      <c r="Y15" s="166">
        <f t="shared" si="8"/>
        <v>0</v>
      </c>
    </row>
    <row r="16" spans="1:25" x14ac:dyDescent="0.2">
      <c r="A16" s="6" t="s">
        <v>4</v>
      </c>
      <c r="B16" s="5" t="s">
        <v>32</v>
      </c>
      <c r="C16" s="90"/>
      <c r="D16" s="107">
        <f>投入係数表!AK16</f>
        <v>0</v>
      </c>
      <c r="E16" s="110">
        <f t="shared" si="9"/>
        <v>0</v>
      </c>
      <c r="F16" s="85">
        <f>分析係数表!C19</f>
        <v>0.13532513181019334</v>
      </c>
      <c r="G16" s="110">
        <f t="shared" si="0"/>
        <v>0</v>
      </c>
      <c r="H16" s="110">
        <v>0</v>
      </c>
      <c r="I16" s="110">
        <f t="shared" si="1"/>
        <v>0</v>
      </c>
      <c r="J16" s="85">
        <f>分析係数表!G19</f>
        <v>5.8997050147492625E-2</v>
      </c>
      <c r="K16" s="111">
        <f t="shared" si="2"/>
        <v>0</v>
      </c>
      <c r="L16" s="79"/>
      <c r="M16" s="80"/>
      <c r="N16" s="81">
        <f>分析係数表!H19</f>
        <v>-1.0299191513466193E-4</v>
      </c>
      <c r="O16" s="82">
        <f t="shared" si="3"/>
        <v>0</v>
      </c>
      <c r="P16" s="76">
        <f>分析係数表!C19</f>
        <v>0.13532513181019334</v>
      </c>
      <c r="Q16" s="82">
        <f t="shared" si="4"/>
        <v>0</v>
      </c>
      <c r="R16" s="83">
        <v>0</v>
      </c>
      <c r="S16" s="84">
        <f t="shared" si="5"/>
        <v>0</v>
      </c>
      <c r="T16" s="85">
        <f>分析係数表!F19</f>
        <v>0.24483775811209441</v>
      </c>
      <c r="U16" s="86">
        <f t="shared" si="6"/>
        <v>0</v>
      </c>
      <c r="V16" s="87">
        <f>分析係数表!D19</f>
        <v>3.8348082595870206E-2</v>
      </c>
      <c r="W16" s="167">
        <f t="shared" si="7"/>
        <v>0</v>
      </c>
      <c r="X16" s="76">
        <f>分析係数表!E19</f>
        <v>3.2448377581120944E-2</v>
      </c>
      <c r="Y16" s="166">
        <f t="shared" si="8"/>
        <v>0</v>
      </c>
    </row>
    <row r="17" spans="1:25" x14ac:dyDescent="0.2">
      <c r="A17" s="6" t="s">
        <v>5</v>
      </c>
      <c r="B17" s="5" t="s">
        <v>33</v>
      </c>
      <c r="C17" s="90"/>
      <c r="D17" s="107">
        <f>投入係数表!AK17</f>
        <v>0</v>
      </c>
      <c r="E17" s="110">
        <f t="shared" si="9"/>
        <v>0</v>
      </c>
      <c r="F17" s="85">
        <f>分析係数表!C20</f>
        <v>1.7543859649122862E-2</v>
      </c>
      <c r="G17" s="110">
        <f t="shared" si="0"/>
        <v>0</v>
      </c>
      <c r="H17" s="110">
        <v>0</v>
      </c>
      <c r="I17" s="110">
        <f t="shared" si="1"/>
        <v>0</v>
      </c>
      <c r="J17" s="85">
        <f>分析係数表!G20</f>
        <v>9.5238095238095233E-2</v>
      </c>
      <c r="K17" s="111">
        <f t="shared" si="2"/>
        <v>0</v>
      </c>
      <c r="L17" s="79"/>
      <c r="M17" s="80"/>
      <c r="N17" s="81">
        <f>分析係数表!H20</f>
        <v>5.0208558628147691E-4</v>
      </c>
      <c r="O17" s="82">
        <f t="shared" si="3"/>
        <v>0</v>
      </c>
      <c r="P17" s="76">
        <f>分析係数表!C20</f>
        <v>1.7543859649122862E-2</v>
      </c>
      <c r="Q17" s="82">
        <f t="shared" si="4"/>
        <v>0</v>
      </c>
      <c r="R17" s="83">
        <v>0</v>
      </c>
      <c r="S17" s="84">
        <f t="shared" si="5"/>
        <v>0</v>
      </c>
      <c r="T17" s="85">
        <f>分析係数表!F20</f>
        <v>0.21428571428571427</v>
      </c>
      <c r="U17" s="86">
        <f t="shared" si="6"/>
        <v>0</v>
      </c>
      <c r="V17" s="87">
        <f>分析係数表!D20</f>
        <v>0</v>
      </c>
      <c r="W17" s="167">
        <f t="shared" si="7"/>
        <v>0</v>
      </c>
      <c r="X17" s="76">
        <f>分析係数表!E20</f>
        <v>0</v>
      </c>
      <c r="Y17" s="166">
        <f t="shared" si="8"/>
        <v>0</v>
      </c>
    </row>
    <row r="18" spans="1:25" x14ac:dyDescent="0.2">
      <c r="A18" s="6" t="s">
        <v>6</v>
      </c>
      <c r="B18" s="5" t="s">
        <v>34</v>
      </c>
      <c r="C18" s="90"/>
      <c r="D18" s="107">
        <f>投入係数表!AK18</f>
        <v>0</v>
      </c>
      <c r="E18" s="110">
        <f t="shared" si="9"/>
        <v>0</v>
      </c>
      <c r="F18" s="85">
        <f>分析係数表!C21</f>
        <v>0.22938530734632678</v>
      </c>
      <c r="G18" s="110">
        <f t="shared" si="0"/>
        <v>0</v>
      </c>
      <c r="H18" s="110">
        <v>0</v>
      </c>
      <c r="I18" s="110">
        <f t="shared" si="1"/>
        <v>0</v>
      </c>
      <c r="J18" s="85">
        <f>分析係数表!G21</f>
        <v>0.28442844284428442</v>
      </c>
      <c r="K18" s="111">
        <f t="shared" si="2"/>
        <v>0</v>
      </c>
      <c r="L18" s="79"/>
      <c r="M18" s="80"/>
      <c r="N18" s="81">
        <f>分析係数表!H21</f>
        <v>8.3680931046912815E-4</v>
      </c>
      <c r="O18" s="82">
        <f t="shared" si="3"/>
        <v>0</v>
      </c>
      <c r="P18" s="76">
        <f>分析係数表!C21</f>
        <v>0.22938530734632678</v>
      </c>
      <c r="Q18" s="82">
        <f t="shared" si="4"/>
        <v>0</v>
      </c>
      <c r="R18" s="83">
        <v>0</v>
      </c>
      <c r="S18" s="84">
        <f t="shared" si="5"/>
        <v>0</v>
      </c>
      <c r="T18" s="85">
        <f>分析係数表!F21</f>
        <v>0.42664266426642666</v>
      </c>
      <c r="U18" s="86">
        <f t="shared" si="6"/>
        <v>0</v>
      </c>
      <c r="V18" s="87">
        <f>分析係数表!D21</f>
        <v>9.7209720972097208E-2</v>
      </c>
      <c r="W18" s="167">
        <f t="shared" si="7"/>
        <v>0</v>
      </c>
      <c r="X18" s="76">
        <f>分析係数表!E21</f>
        <v>8.1908190819081905E-2</v>
      </c>
      <c r="Y18" s="166">
        <f t="shared" si="8"/>
        <v>0</v>
      </c>
    </row>
    <row r="19" spans="1:25" x14ac:dyDescent="0.2">
      <c r="A19" s="6" t="s">
        <v>7</v>
      </c>
      <c r="B19" s="5" t="s">
        <v>268</v>
      </c>
      <c r="C19" s="90"/>
      <c r="D19" s="107">
        <f>投入係数表!AK19</f>
        <v>0</v>
      </c>
      <c r="E19" s="110">
        <f t="shared" si="9"/>
        <v>0</v>
      </c>
      <c r="F19" s="85">
        <f>分析係数表!C22</f>
        <v>0</v>
      </c>
      <c r="G19" s="110">
        <f t="shared" si="0"/>
        <v>0</v>
      </c>
      <c r="H19" s="110">
        <v>0</v>
      </c>
      <c r="I19" s="110">
        <f t="shared" si="1"/>
        <v>0</v>
      </c>
      <c r="J19" s="85">
        <f>分析係数表!G22</f>
        <v>0.22727272727272727</v>
      </c>
      <c r="K19" s="111">
        <f t="shared" si="2"/>
        <v>0</v>
      </c>
      <c r="L19" s="79"/>
      <c r="M19" s="80"/>
      <c r="N19" s="81">
        <f>分析係数表!H22</f>
        <v>3.8621968175498223E-5</v>
      </c>
      <c r="O19" s="82">
        <f t="shared" si="3"/>
        <v>0</v>
      </c>
      <c r="P19" s="76">
        <f>分析係数表!C22</f>
        <v>0</v>
      </c>
      <c r="Q19" s="82">
        <f t="shared" si="4"/>
        <v>0</v>
      </c>
      <c r="R19" s="83">
        <v>0</v>
      </c>
      <c r="S19" s="84">
        <f t="shared" si="5"/>
        <v>0</v>
      </c>
      <c r="T19" s="85">
        <f>分析係数表!F22</f>
        <v>0.45454545454545453</v>
      </c>
      <c r="U19" s="86">
        <f t="shared" si="6"/>
        <v>0</v>
      </c>
      <c r="V19" s="87">
        <f>分析係数表!D22</f>
        <v>0.29545454545454547</v>
      </c>
      <c r="W19" s="167">
        <f t="shared" si="7"/>
        <v>0</v>
      </c>
      <c r="X19" s="76">
        <f>分析係数表!E22</f>
        <v>0.18181818181818182</v>
      </c>
      <c r="Y19" s="166">
        <f t="shared" si="8"/>
        <v>0</v>
      </c>
    </row>
    <row r="20" spans="1:25" x14ac:dyDescent="0.2">
      <c r="A20" s="6" t="s">
        <v>8</v>
      </c>
      <c r="B20" s="5" t="s">
        <v>269</v>
      </c>
      <c r="C20" s="90"/>
      <c r="D20" s="107">
        <f>投入係数表!AK20</f>
        <v>0</v>
      </c>
      <c r="E20" s="110">
        <f t="shared" si="9"/>
        <v>0</v>
      </c>
      <c r="F20" s="85">
        <f>分析係数表!C23</f>
        <v>0</v>
      </c>
      <c r="G20" s="110">
        <f t="shared" si="0"/>
        <v>0</v>
      </c>
      <c r="H20" s="110">
        <v>0</v>
      </c>
      <c r="I20" s="110">
        <f t="shared" si="1"/>
        <v>0</v>
      </c>
      <c r="J20" s="85">
        <f>分析係数表!G23</f>
        <v>0.21590909090909091</v>
      </c>
      <c r="K20" s="111">
        <f t="shared" si="2"/>
        <v>0</v>
      </c>
      <c r="L20" s="79"/>
      <c r="M20" s="80"/>
      <c r="N20" s="81">
        <f>分析係数表!H23</f>
        <v>2.5747978783665482E-5</v>
      </c>
      <c r="O20" s="82">
        <f t="shared" si="3"/>
        <v>0</v>
      </c>
      <c r="P20" s="76">
        <f>分析係数表!C23</f>
        <v>0</v>
      </c>
      <c r="Q20" s="82">
        <f t="shared" si="4"/>
        <v>0</v>
      </c>
      <c r="R20" s="83">
        <v>0</v>
      </c>
      <c r="S20" s="84">
        <f t="shared" si="5"/>
        <v>0</v>
      </c>
      <c r="T20" s="85">
        <f>分析係数表!F23</f>
        <v>0.44318181818181818</v>
      </c>
      <c r="U20" s="86">
        <f t="shared" si="6"/>
        <v>0</v>
      </c>
      <c r="V20" s="87">
        <f>分析係数表!D23</f>
        <v>0</v>
      </c>
      <c r="W20" s="167">
        <f t="shared" si="7"/>
        <v>0</v>
      </c>
      <c r="X20" s="76">
        <f>分析係数表!E23</f>
        <v>0</v>
      </c>
      <c r="Y20" s="166">
        <f t="shared" si="8"/>
        <v>0</v>
      </c>
    </row>
    <row r="21" spans="1:25" x14ac:dyDescent="0.2">
      <c r="A21" s="6" t="s">
        <v>9</v>
      </c>
      <c r="B21" s="5" t="s">
        <v>270</v>
      </c>
      <c r="C21" s="90"/>
      <c r="D21" s="107">
        <f>投入係数表!AK21</f>
        <v>0</v>
      </c>
      <c r="E21" s="110">
        <f t="shared" si="9"/>
        <v>0</v>
      </c>
      <c r="F21" s="85">
        <f>分析係数表!C24</f>
        <v>1.7094017094017144E-2</v>
      </c>
      <c r="G21" s="110">
        <f t="shared" si="0"/>
        <v>0</v>
      </c>
      <c r="H21" s="110">
        <v>0</v>
      </c>
      <c r="I21" s="110">
        <f t="shared" si="1"/>
        <v>0</v>
      </c>
      <c r="J21" s="85">
        <f>分析係数表!G24</f>
        <v>0.27777777777777779</v>
      </c>
      <c r="K21" s="111">
        <f t="shared" si="2"/>
        <v>0</v>
      </c>
      <c r="L21" s="79"/>
      <c r="M21" s="80"/>
      <c r="N21" s="81">
        <f>分析係数表!H24</f>
        <v>2.9610175601215306E-4</v>
      </c>
      <c r="O21" s="82">
        <f t="shared" si="3"/>
        <v>0</v>
      </c>
      <c r="P21" s="76">
        <f>分析係数表!C24</f>
        <v>1.7094017094017144E-2</v>
      </c>
      <c r="Q21" s="82">
        <f t="shared" si="4"/>
        <v>0</v>
      </c>
      <c r="R21" s="83">
        <v>0</v>
      </c>
      <c r="S21" s="84">
        <f t="shared" si="5"/>
        <v>0</v>
      </c>
      <c r="T21" s="85">
        <f>分析係数表!F24</f>
        <v>0.5</v>
      </c>
      <c r="U21" s="86">
        <f t="shared" si="6"/>
        <v>0</v>
      </c>
      <c r="V21" s="87">
        <f>分析係数表!D24</f>
        <v>0.16666666666666666</v>
      </c>
      <c r="W21" s="167">
        <f t="shared" si="7"/>
        <v>0</v>
      </c>
      <c r="X21" s="76">
        <f>分析係数表!E24</f>
        <v>0.1111111111111111</v>
      </c>
      <c r="Y21" s="166">
        <f t="shared" si="8"/>
        <v>0</v>
      </c>
    </row>
    <row r="22" spans="1:25" x14ac:dyDescent="0.2">
      <c r="A22" s="6" t="s">
        <v>10</v>
      </c>
      <c r="B22" s="5" t="s">
        <v>271</v>
      </c>
      <c r="C22" s="90"/>
      <c r="D22" s="107">
        <f>投入係数表!AK22</f>
        <v>0</v>
      </c>
      <c r="E22" s="110">
        <f t="shared" si="9"/>
        <v>0</v>
      </c>
      <c r="F22" s="85">
        <f>分析係数表!C25</f>
        <v>0.19368131868131866</v>
      </c>
      <c r="G22" s="110">
        <f t="shared" si="0"/>
        <v>0</v>
      </c>
      <c r="H22" s="110">
        <v>0</v>
      </c>
      <c r="I22" s="110">
        <f t="shared" si="1"/>
        <v>0</v>
      </c>
      <c r="J22" s="85">
        <f>分析係数表!G25</f>
        <v>0.19689406544647808</v>
      </c>
      <c r="K22" s="111">
        <f t="shared" si="2"/>
        <v>0</v>
      </c>
      <c r="L22" s="79"/>
      <c r="M22" s="80"/>
      <c r="N22" s="81">
        <f>分析係数表!H25</f>
        <v>4.6346361810597868E-4</v>
      </c>
      <c r="O22" s="82">
        <f t="shared" si="3"/>
        <v>0</v>
      </c>
      <c r="P22" s="76">
        <f>分析係数表!C25</f>
        <v>0.19368131868131866</v>
      </c>
      <c r="Q22" s="82">
        <f t="shared" si="4"/>
        <v>0</v>
      </c>
      <c r="R22" s="83">
        <v>0</v>
      </c>
      <c r="S22" s="84">
        <f t="shared" si="5"/>
        <v>0</v>
      </c>
      <c r="T22" s="85">
        <f>分析係数表!F25</f>
        <v>0.35108153078202997</v>
      </c>
      <c r="U22" s="86">
        <f t="shared" si="6"/>
        <v>0</v>
      </c>
      <c r="V22" s="87">
        <f>分析係数表!D25</f>
        <v>0.17692734331669441</v>
      </c>
      <c r="W22" s="167">
        <f t="shared" si="7"/>
        <v>0</v>
      </c>
      <c r="X22" s="76">
        <f>分析係数表!E25</f>
        <v>0.17249029395452026</v>
      </c>
      <c r="Y22" s="166">
        <f t="shared" si="8"/>
        <v>0</v>
      </c>
    </row>
    <row r="23" spans="1:25" x14ac:dyDescent="0.2">
      <c r="A23" s="6" t="s">
        <v>11</v>
      </c>
      <c r="B23" s="5" t="s">
        <v>35</v>
      </c>
      <c r="C23" s="90"/>
      <c r="D23" s="107">
        <f>投入係数表!AK23</f>
        <v>0</v>
      </c>
      <c r="E23" s="110">
        <f t="shared" si="9"/>
        <v>0</v>
      </c>
      <c r="F23" s="85">
        <f>分析係数表!C26</f>
        <v>8.4388185654008518E-3</v>
      </c>
      <c r="G23" s="110">
        <f t="shared" si="0"/>
        <v>0</v>
      </c>
      <c r="H23" s="110">
        <v>0</v>
      </c>
      <c r="I23" s="110">
        <f t="shared" si="1"/>
        <v>0</v>
      </c>
      <c r="J23" s="85">
        <f>分析係数表!G26</f>
        <v>0.2073170731707317</v>
      </c>
      <c r="K23" s="111">
        <f t="shared" si="2"/>
        <v>0</v>
      </c>
      <c r="L23" s="79"/>
      <c r="M23" s="80"/>
      <c r="N23" s="81">
        <f>分析係数表!H26</f>
        <v>9.7456099696173852E-3</v>
      </c>
      <c r="O23" s="82">
        <f t="shared" si="3"/>
        <v>0</v>
      </c>
      <c r="P23" s="76">
        <f>分析係数表!C26</f>
        <v>8.4388185654008518E-3</v>
      </c>
      <c r="Q23" s="82">
        <f t="shared" si="4"/>
        <v>0</v>
      </c>
      <c r="R23" s="83">
        <v>0</v>
      </c>
      <c r="S23" s="84">
        <f t="shared" si="5"/>
        <v>0</v>
      </c>
      <c r="T23" s="85">
        <f>分析係数表!F26</f>
        <v>0.34146341463414637</v>
      </c>
      <c r="U23" s="86">
        <f t="shared" si="6"/>
        <v>0</v>
      </c>
      <c r="V23" s="87">
        <f>分析係数表!D26</f>
        <v>3.6585365853658534E-2</v>
      </c>
      <c r="W23" s="167">
        <f t="shared" si="7"/>
        <v>0</v>
      </c>
      <c r="X23" s="76">
        <f>分析係数表!E26</f>
        <v>2.4390243902439025E-2</v>
      </c>
      <c r="Y23" s="166">
        <f t="shared" si="8"/>
        <v>0</v>
      </c>
    </row>
    <row r="24" spans="1:25" x14ac:dyDescent="0.2">
      <c r="A24" s="6" t="s">
        <v>12</v>
      </c>
      <c r="B24" s="5" t="s">
        <v>365</v>
      </c>
      <c r="C24" s="90"/>
      <c r="D24" s="107">
        <f>投入係数表!AK24</f>
        <v>0</v>
      </c>
      <c r="E24" s="110">
        <f t="shared" si="9"/>
        <v>0</v>
      </c>
      <c r="F24" s="85">
        <f>分析係数表!C27</f>
        <v>0.17323420074349438</v>
      </c>
      <c r="G24" s="110">
        <f t="shared" si="0"/>
        <v>0</v>
      </c>
      <c r="H24" s="110">
        <v>0</v>
      </c>
      <c r="I24" s="110">
        <f t="shared" si="1"/>
        <v>0</v>
      </c>
      <c r="J24" s="85">
        <f>分析係数表!G27</f>
        <v>0.16805324459234608</v>
      </c>
      <c r="K24" s="111">
        <f t="shared" si="2"/>
        <v>0</v>
      </c>
      <c r="L24" s="79"/>
      <c r="M24" s="80"/>
      <c r="N24" s="81">
        <f>分析係数表!H27</f>
        <v>9.7971059271847166E-3</v>
      </c>
      <c r="O24" s="82">
        <f t="shared" si="3"/>
        <v>0</v>
      </c>
      <c r="P24" s="76">
        <f>分析係数表!C27</f>
        <v>0.17323420074349438</v>
      </c>
      <c r="Q24" s="82">
        <f t="shared" si="4"/>
        <v>0</v>
      </c>
      <c r="R24" s="83">
        <v>0</v>
      </c>
      <c r="S24" s="84">
        <f t="shared" si="5"/>
        <v>0</v>
      </c>
      <c r="T24" s="85">
        <f>分析係数表!F27</f>
        <v>0.31780366056572379</v>
      </c>
      <c r="U24" s="86">
        <f t="shared" si="6"/>
        <v>0</v>
      </c>
      <c r="V24" s="87">
        <f>分析係数表!D27</f>
        <v>2.4958402662229616E-2</v>
      </c>
      <c r="W24" s="167">
        <f t="shared" si="7"/>
        <v>0</v>
      </c>
      <c r="X24" s="76">
        <f>分析係数表!E27</f>
        <v>2.9950083194675542E-2</v>
      </c>
      <c r="Y24" s="166">
        <f t="shared" si="8"/>
        <v>0</v>
      </c>
    </row>
    <row r="25" spans="1:25" x14ac:dyDescent="0.2">
      <c r="A25" s="6" t="s">
        <v>13</v>
      </c>
      <c r="B25" s="5" t="s">
        <v>191</v>
      </c>
      <c r="C25" s="90"/>
      <c r="D25" s="107">
        <f>投入係数表!AK25</f>
        <v>0</v>
      </c>
      <c r="E25" s="110">
        <f t="shared" si="9"/>
        <v>0</v>
      </c>
      <c r="F25" s="85">
        <f>分析係数表!C28</f>
        <v>2.7870216306156381E-2</v>
      </c>
      <c r="G25" s="110">
        <f t="shared" si="0"/>
        <v>0</v>
      </c>
      <c r="H25" s="110">
        <v>0</v>
      </c>
      <c r="I25" s="110">
        <f t="shared" si="1"/>
        <v>0</v>
      </c>
      <c r="J25" s="85">
        <f>分析係数表!G28</f>
        <v>0.12625250501002003</v>
      </c>
      <c r="K25" s="111">
        <f t="shared" si="2"/>
        <v>0</v>
      </c>
      <c r="L25" s="79"/>
      <c r="M25" s="80"/>
      <c r="N25" s="81">
        <f>分析係数表!H28</f>
        <v>1.9722951748287761E-2</v>
      </c>
      <c r="O25" s="82">
        <f t="shared" si="3"/>
        <v>0</v>
      </c>
      <c r="P25" s="76">
        <f>分析係数表!C28</f>
        <v>2.7870216306156381E-2</v>
      </c>
      <c r="Q25" s="82">
        <f t="shared" si="4"/>
        <v>0</v>
      </c>
      <c r="R25" s="83">
        <v>0</v>
      </c>
      <c r="S25" s="84">
        <f t="shared" si="5"/>
        <v>0</v>
      </c>
      <c r="T25" s="85">
        <f>分析係数表!F28</f>
        <v>0.21442885771543085</v>
      </c>
      <c r="U25" s="86">
        <f t="shared" si="6"/>
        <v>0</v>
      </c>
      <c r="V25" s="87">
        <f>分析係数表!D28</f>
        <v>6.0120240480961923E-3</v>
      </c>
      <c r="W25" s="167">
        <f t="shared" si="7"/>
        <v>0</v>
      </c>
      <c r="X25" s="76">
        <f>分析係数表!E28</f>
        <v>0</v>
      </c>
      <c r="Y25" s="166">
        <f t="shared" si="8"/>
        <v>0</v>
      </c>
    </row>
    <row r="26" spans="1:25" x14ac:dyDescent="0.2">
      <c r="A26" s="6" t="s">
        <v>14</v>
      </c>
      <c r="B26" s="5" t="s">
        <v>50</v>
      </c>
      <c r="C26" s="90"/>
      <c r="D26" s="107">
        <f>投入係数表!AK26</f>
        <v>0</v>
      </c>
      <c r="E26" s="110">
        <f t="shared" si="9"/>
        <v>0</v>
      </c>
      <c r="F26" s="85">
        <f>分析係数表!C29</f>
        <v>7.0910556003223157E-2</v>
      </c>
      <c r="G26" s="110">
        <f t="shared" si="0"/>
        <v>0</v>
      </c>
      <c r="H26" s="110">
        <v>0</v>
      </c>
      <c r="I26" s="110">
        <f t="shared" si="1"/>
        <v>0</v>
      </c>
      <c r="J26" s="85">
        <f>分析係数表!G29</f>
        <v>0.26315789473684209</v>
      </c>
      <c r="K26" s="111">
        <f t="shared" si="2"/>
        <v>0</v>
      </c>
      <c r="L26" s="79"/>
      <c r="M26" s="80"/>
      <c r="N26" s="81">
        <f>分析係数表!H29</f>
        <v>9.1405324682012467E-3</v>
      </c>
      <c r="O26" s="82">
        <f t="shared" si="3"/>
        <v>0</v>
      </c>
      <c r="P26" s="76">
        <f>分析係数表!C29</f>
        <v>7.0910556003223157E-2</v>
      </c>
      <c r="Q26" s="82">
        <f t="shared" si="4"/>
        <v>0</v>
      </c>
      <c r="R26" s="83">
        <v>0</v>
      </c>
      <c r="S26" s="84">
        <f t="shared" si="5"/>
        <v>0</v>
      </c>
      <c r="T26" s="85">
        <f>分析係数表!F29</f>
        <v>0.38157894736842107</v>
      </c>
      <c r="U26" s="86">
        <f t="shared" si="6"/>
        <v>0</v>
      </c>
      <c r="V26" s="87">
        <f>分析係数表!D29</f>
        <v>0.16666666666666666</v>
      </c>
      <c r="W26" s="167">
        <f t="shared" si="7"/>
        <v>0</v>
      </c>
      <c r="X26" s="76">
        <f>分析係数表!E29</f>
        <v>7.0175438596491224E-2</v>
      </c>
      <c r="Y26" s="166">
        <f t="shared" si="8"/>
        <v>0</v>
      </c>
    </row>
    <row r="27" spans="1:25" x14ac:dyDescent="0.2">
      <c r="A27" s="6" t="s">
        <v>15</v>
      </c>
      <c r="B27" s="5" t="s">
        <v>36</v>
      </c>
      <c r="C27" s="90"/>
      <c r="D27" s="107">
        <f>投入係数表!AK27</f>
        <v>0</v>
      </c>
      <c r="E27" s="110">
        <f t="shared" si="9"/>
        <v>0</v>
      </c>
      <c r="F27" s="85">
        <f>分析係数表!C30</f>
        <v>1</v>
      </c>
      <c r="G27" s="110">
        <f t="shared" si="0"/>
        <v>0</v>
      </c>
      <c r="H27" s="110">
        <v>0</v>
      </c>
      <c r="I27" s="110">
        <f t="shared" si="1"/>
        <v>0</v>
      </c>
      <c r="J27" s="85">
        <f>分析係数表!G30</f>
        <v>0.34535617673579799</v>
      </c>
      <c r="K27" s="111">
        <f t="shared" si="2"/>
        <v>0</v>
      </c>
      <c r="L27" s="79"/>
      <c r="M27" s="80"/>
      <c r="N27" s="81">
        <f>分析係数表!H30</f>
        <v>0</v>
      </c>
      <c r="O27" s="82">
        <f t="shared" si="3"/>
        <v>0</v>
      </c>
      <c r="P27" s="76">
        <f>分析係数表!C30</f>
        <v>1</v>
      </c>
      <c r="Q27" s="82">
        <f t="shared" si="4"/>
        <v>0</v>
      </c>
      <c r="R27" s="83">
        <v>0</v>
      </c>
      <c r="S27" s="84">
        <f t="shared" si="5"/>
        <v>0</v>
      </c>
      <c r="T27" s="85">
        <f>分析係数表!F30</f>
        <v>0.44183949504057712</v>
      </c>
      <c r="U27" s="86">
        <f t="shared" si="6"/>
        <v>0</v>
      </c>
      <c r="V27" s="87">
        <f>分析係数表!D30</f>
        <v>0.16290952810339646</v>
      </c>
      <c r="W27" s="167">
        <f t="shared" si="7"/>
        <v>0</v>
      </c>
      <c r="X27" s="76">
        <f>分析係数表!E30</f>
        <v>9.6483318304779075E-2</v>
      </c>
      <c r="Y27" s="166">
        <f t="shared" si="8"/>
        <v>0</v>
      </c>
    </row>
    <row r="28" spans="1:25" x14ac:dyDescent="0.2">
      <c r="A28" s="6" t="s">
        <v>16</v>
      </c>
      <c r="B28" s="5" t="s">
        <v>192</v>
      </c>
      <c r="C28" s="90"/>
      <c r="D28" s="107">
        <f>投入係数表!AK28</f>
        <v>0</v>
      </c>
      <c r="E28" s="110">
        <f t="shared" si="9"/>
        <v>0</v>
      </c>
      <c r="F28" s="85">
        <f>分析係数表!C31</f>
        <v>0.94798822374877334</v>
      </c>
      <c r="G28" s="110">
        <f t="shared" si="0"/>
        <v>0</v>
      </c>
      <c r="H28" s="110">
        <v>0</v>
      </c>
      <c r="I28" s="110">
        <f t="shared" si="1"/>
        <v>0</v>
      </c>
      <c r="J28" s="85">
        <f>分析係数表!G31</f>
        <v>7.0922795797167662E-2</v>
      </c>
      <c r="K28" s="111">
        <f t="shared" si="2"/>
        <v>0</v>
      </c>
      <c r="L28" s="79"/>
      <c r="M28" s="80"/>
      <c r="N28" s="81">
        <f>分析係数表!H31</f>
        <v>9.4804057881456308E-2</v>
      </c>
      <c r="O28" s="82">
        <f t="shared" si="3"/>
        <v>0</v>
      </c>
      <c r="P28" s="76">
        <f>分析係数表!C31</f>
        <v>0.94798822374877334</v>
      </c>
      <c r="Q28" s="82">
        <f t="shared" si="4"/>
        <v>0</v>
      </c>
      <c r="R28" s="83">
        <v>0</v>
      </c>
      <c r="S28" s="84">
        <f t="shared" si="5"/>
        <v>0</v>
      </c>
      <c r="T28" s="85">
        <f>分析係数表!F31</f>
        <v>0.34490634993147556</v>
      </c>
      <c r="U28" s="86">
        <f t="shared" si="6"/>
        <v>0</v>
      </c>
      <c r="V28" s="87">
        <f>分析係数表!D31</f>
        <v>1.4846962083142987E-3</v>
      </c>
      <c r="W28" s="167">
        <f t="shared" si="7"/>
        <v>0</v>
      </c>
      <c r="X28" s="76">
        <f>分析係数表!E31</f>
        <v>1.2562814070351759E-3</v>
      </c>
      <c r="Y28" s="166">
        <f t="shared" si="8"/>
        <v>0</v>
      </c>
    </row>
    <row r="29" spans="1:25" x14ac:dyDescent="0.2">
      <c r="A29" s="6" t="s">
        <v>17</v>
      </c>
      <c r="B29" s="5" t="s">
        <v>272</v>
      </c>
      <c r="C29" s="90"/>
      <c r="D29" s="107">
        <f>投入係数表!AK29</f>
        <v>0</v>
      </c>
      <c r="E29" s="110">
        <f t="shared" si="9"/>
        <v>0</v>
      </c>
      <c r="F29" s="85">
        <f>分析係数表!C32</f>
        <v>0.48216833095577749</v>
      </c>
      <c r="G29" s="110">
        <f t="shared" si="0"/>
        <v>0</v>
      </c>
      <c r="H29" s="110">
        <v>0</v>
      </c>
      <c r="I29" s="110">
        <f t="shared" si="1"/>
        <v>0</v>
      </c>
      <c r="J29" s="85">
        <f>分析係数表!G32</f>
        <v>0.14117647058823529</v>
      </c>
      <c r="K29" s="111">
        <f t="shared" si="2"/>
        <v>0</v>
      </c>
      <c r="L29" s="79"/>
      <c r="M29" s="80"/>
      <c r="N29" s="81">
        <f>分析係数表!H32</f>
        <v>5.9349091096348935E-3</v>
      </c>
      <c r="O29" s="82">
        <f t="shared" si="3"/>
        <v>0</v>
      </c>
      <c r="P29" s="76">
        <f>分析係数表!C32</f>
        <v>0.48216833095577749</v>
      </c>
      <c r="Q29" s="82">
        <f t="shared" si="4"/>
        <v>0</v>
      </c>
      <c r="R29" s="83">
        <v>0</v>
      </c>
      <c r="S29" s="84">
        <f t="shared" si="5"/>
        <v>0</v>
      </c>
      <c r="T29" s="85">
        <f>分析係数表!F32</f>
        <v>0.4823529411764706</v>
      </c>
      <c r="U29" s="86">
        <f t="shared" si="6"/>
        <v>0</v>
      </c>
      <c r="V29" s="87">
        <f>分析係数表!D32</f>
        <v>1.4705882352941176E-2</v>
      </c>
      <c r="W29" s="167">
        <f t="shared" si="7"/>
        <v>0</v>
      </c>
      <c r="X29" s="76">
        <f>分析係数表!E32</f>
        <v>2.3529411764705882E-2</v>
      </c>
      <c r="Y29" s="166">
        <f t="shared" si="8"/>
        <v>0</v>
      </c>
    </row>
    <row r="30" spans="1:25" x14ac:dyDescent="0.2">
      <c r="A30" s="6" t="s">
        <v>18</v>
      </c>
      <c r="B30" s="5" t="s">
        <v>273</v>
      </c>
      <c r="C30" s="90"/>
      <c r="D30" s="107">
        <f>投入係数表!AK30</f>
        <v>0</v>
      </c>
      <c r="E30" s="110">
        <f t="shared" si="9"/>
        <v>0</v>
      </c>
      <c r="F30" s="85">
        <f>分析係数表!C33</f>
        <v>1</v>
      </c>
      <c r="G30" s="110">
        <f t="shared" si="0"/>
        <v>0</v>
      </c>
      <c r="H30" s="110">
        <v>0</v>
      </c>
      <c r="I30" s="110">
        <f t="shared" si="1"/>
        <v>0</v>
      </c>
      <c r="J30" s="85">
        <f>分析係数表!G33</f>
        <v>0.50451467268623029</v>
      </c>
      <c r="K30" s="111">
        <f t="shared" si="2"/>
        <v>0</v>
      </c>
      <c r="L30" s="79"/>
      <c r="M30" s="80"/>
      <c r="N30" s="81">
        <f>分析係数表!H33</f>
        <v>8.6255728925279361E-4</v>
      </c>
      <c r="O30" s="82">
        <f t="shared" si="3"/>
        <v>0</v>
      </c>
      <c r="P30" s="76">
        <f>分析係数表!C33</f>
        <v>1</v>
      </c>
      <c r="Q30" s="82">
        <f t="shared" si="4"/>
        <v>0</v>
      </c>
      <c r="R30" s="83">
        <v>0</v>
      </c>
      <c r="S30" s="84">
        <f t="shared" si="5"/>
        <v>0</v>
      </c>
      <c r="T30" s="85">
        <f>分析係数表!F33</f>
        <v>0.64446952595936791</v>
      </c>
      <c r="U30" s="86">
        <f t="shared" si="6"/>
        <v>0</v>
      </c>
      <c r="V30" s="87">
        <f>分析係数表!D33</f>
        <v>5.4176072234762979E-2</v>
      </c>
      <c r="W30" s="167">
        <f t="shared" si="7"/>
        <v>0</v>
      </c>
      <c r="X30" s="76">
        <f>分析係数表!E33</f>
        <v>4.5146726862302484E-2</v>
      </c>
      <c r="Y30" s="166">
        <f t="shared" si="8"/>
        <v>0</v>
      </c>
    </row>
    <row r="31" spans="1:25" x14ac:dyDescent="0.2">
      <c r="A31" s="6" t="s">
        <v>19</v>
      </c>
      <c r="B31" s="5" t="s">
        <v>274</v>
      </c>
      <c r="C31" s="90"/>
      <c r="D31" s="107">
        <f>投入係数表!AK31</f>
        <v>0</v>
      </c>
      <c r="E31" s="110">
        <f t="shared" si="9"/>
        <v>0</v>
      </c>
      <c r="F31" s="85">
        <f>分析係数表!C34</f>
        <v>0.2053323853537149</v>
      </c>
      <c r="G31" s="110">
        <f t="shared" si="0"/>
        <v>0</v>
      </c>
      <c r="H31" s="110">
        <v>0</v>
      </c>
      <c r="I31" s="110">
        <f t="shared" si="1"/>
        <v>0</v>
      </c>
      <c r="J31" s="85">
        <f>分析係数表!G34</f>
        <v>0.42520016856300041</v>
      </c>
      <c r="K31" s="111">
        <f t="shared" si="2"/>
        <v>0</v>
      </c>
      <c r="L31" s="79"/>
      <c r="M31" s="80"/>
      <c r="N31" s="81">
        <f>分析係数表!H34</f>
        <v>0.14534734023379164</v>
      </c>
      <c r="O31" s="82">
        <f t="shared" si="3"/>
        <v>0</v>
      </c>
      <c r="P31" s="76">
        <f>分析係数表!C34</f>
        <v>0.2053323853537149</v>
      </c>
      <c r="Q31" s="82">
        <f t="shared" si="4"/>
        <v>0</v>
      </c>
      <c r="R31" s="83">
        <v>0</v>
      </c>
      <c r="S31" s="84">
        <f t="shared" si="5"/>
        <v>0</v>
      </c>
      <c r="T31" s="85">
        <f>分析係数表!F34</f>
        <v>0.70143278550358201</v>
      </c>
      <c r="U31" s="86">
        <f t="shared" si="6"/>
        <v>0</v>
      </c>
      <c r="V31" s="87">
        <f>分析係数表!D34</f>
        <v>0.41908975979772439</v>
      </c>
      <c r="W31" s="167">
        <f t="shared" si="7"/>
        <v>0</v>
      </c>
      <c r="X31" s="76">
        <f>分析係数表!E34</f>
        <v>0.33775811209439527</v>
      </c>
      <c r="Y31" s="166">
        <f t="shared" si="8"/>
        <v>0</v>
      </c>
    </row>
    <row r="32" spans="1:25" x14ac:dyDescent="0.2">
      <c r="A32" s="6" t="s">
        <v>20</v>
      </c>
      <c r="B32" s="5" t="s">
        <v>37</v>
      </c>
      <c r="C32" s="90"/>
      <c r="D32" s="107">
        <f>投入係数表!AK32</f>
        <v>0</v>
      </c>
      <c r="E32" s="110">
        <f t="shared" si="9"/>
        <v>0</v>
      </c>
      <c r="F32" s="85">
        <f>分析係数表!C35</f>
        <v>4.5295002507103499E-2</v>
      </c>
      <c r="G32" s="110">
        <f t="shared" si="0"/>
        <v>0</v>
      </c>
      <c r="H32" s="110">
        <v>0</v>
      </c>
      <c r="I32" s="110">
        <f t="shared" si="1"/>
        <v>0</v>
      </c>
      <c r="J32" s="85">
        <f>分析係数表!G35</f>
        <v>0.3217993079584775</v>
      </c>
      <c r="K32" s="111">
        <f t="shared" si="2"/>
        <v>0</v>
      </c>
      <c r="L32" s="79"/>
      <c r="M32" s="80"/>
      <c r="N32" s="81">
        <f>分析係数表!H35</f>
        <v>5.6027601833256092E-2</v>
      </c>
      <c r="O32" s="82">
        <f t="shared" si="3"/>
        <v>0</v>
      </c>
      <c r="P32" s="76">
        <f>分析係数表!C35</f>
        <v>4.5295002507103499E-2</v>
      </c>
      <c r="Q32" s="82">
        <f t="shared" si="4"/>
        <v>0</v>
      </c>
      <c r="R32" s="83">
        <v>0</v>
      </c>
      <c r="S32" s="84">
        <f t="shared" si="5"/>
        <v>0</v>
      </c>
      <c r="T32" s="85">
        <f>分析係数表!F35</f>
        <v>0.66089965397923878</v>
      </c>
      <c r="U32" s="86">
        <f t="shared" si="6"/>
        <v>0</v>
      </c>
      <c r="V32" s="87">
        <f>分析係数表!D35</f>
        <v>0.27335640138408307</v>
      </c>
      <c r="W32" s="167">
        <f t="shared" si="7"/>
        <v>0</v>
      </c>
      <c r="X32" s="76">
        <f>分析係数表!E35</f>
        <v>0.23875432525951557</v>
      </c>
      <c r="Y32" s="166">
        <f t="shared" si="8"/>
        <v>0</v>
      </c>
    </row>
    <row r="33" spans="1:25" x14ac:dyDescent="0.2">
      <c r="A33" s="6" t="s">
        <v>21</v>
      </c>
      <c r="B33" s="5" t="s">
        <v>38</v>
      </c>
      <c r="C33" s="90"/>
      <c r="D33" s="107">
        <f>投入係数表!AK33</f>
        <v>0</v>
      </c>
      <c r="E33" s="110">
        <f t="shared" si="9"/>
        <v>0</v>
      </c>
      <c r="F33" s="85">
        <f>分析係数表!C36</f>
        <v>0.81690507152145642</v>
      </c>
      <c r="G33" s="110">
        <f t="shared" si="0"/>
        <v>0</v>
      </c>
      <c r="H33" s="110">
        <v>0</v>
      </c>
      <c r="I33" s="110">
        <f t="shared" si="1"/>
        <v>0</v>
      </c>
      <c r="J33" s="85">
        <f>分析係数表!G36</f>
        <v>2.4669743752984245E-3</v>
      </c>
      <c r="K33" s="111">
        <f t="shared" si="2"/>
        <v>0</v>
      </c>
      <c r="L33" s="79"/>
      <c r="M33" s="80"/>
      <c r="N33" s="81">
        <f>分析係数表!H36</f>
        <v>0.1886168185797415</v>
      </c>
      <c r="O33" s="82">
        <f t="shared" si="3"/>
        <v>0</v>
      </c>
      <c r="P33" s="76">
        <f>分析係数表!C36</f>
        <v>0.81690507152145642</v>
      </c>
      <c r="Q33" s="82">
        <f t="shared" si="4"/>
        <v>0</v>
      </c>
      <c r="R33" s="83">
        <v>0</v>
      </c>
      <c r="S33" s="84">
        <f t="shared" si="5"/>
        <v>0</v>
      </c>
      <c r="T33" s="85">
        <f>分析係数表!F36</f>
        <v>0.90092312589527301</v>
      </c>
      <c r="U33" s="86">
        <f t="shared" si="6"/>
        <v>0</v>
      </c>
      <c r="V33" s="87">
        <f>分析係数表!D36</f>
        <v>6.6051249403151361E-3</v>
      </c>
      <c r="W33" s="167">
        <f t="shared" si="7"/>
        <v>0</v>
      </c>
      <c r="X33" s="76">
        <f>分析係数表!E36</f>
        <v>5.0931083877128764E-3</v>
      </c>
      <c r="Y33" s="166">
        <f t="shared" si="8"/>
        <v>0</v>
      </c>
    </row>
    <row r="34" spans="1:25" x14ac:dyDescent="0.2">
      <c r="A34" s="6" t="s">
        <v>22</v>
      </c>
      <c r="B34" s="5" t="s">
        <v>377</v>
      </c>
      <c r="C34" s="90"/>
      <c r="D34" s="107">
        <f>投入係数表!AK34</f>
        <v>0</v>
      </c>
      <c r="E34" s="110">
        <f t="shared" si="9"/>
        <v>0</v>
      </c>
      <c r="F34" s="85">
        <f>分析係数表!C37</f>
        <v>0.29905561385099688</v>
      </c>
      <c r="G34" s="110">
        <f t="shared" si="0"/>
        <v>0</v>
      </c>
      <c r="H34" s="110">
        <v>0</v>
      </c>
      <c r="I34" s="110">
        <f t="shared" si="1"/>
        <v>0</v>
      </c>
      <c r="J34" s="85">
        <f>分析係数表!G37</f>
        <v>0.52083333333333337</v>
      </c>
      <c r="K34" s="111">
        <f t="shared" si="2"/>
        <v>0</v>
      </c>
      <c r="L34" s="79"/>
      <c r="M34" s="80"/>
      <c r="N34" s="81">
        <f>分析係数表!H37</f>
        <v>4.2677274833925534E-2</v>
      </c>
      <c r="O34" s="82">
        <f t="shared" si="3"/>
        <v>0</v>
      </c>
      <c r="P34" s="76">
        <f>分析係数表!C37</f>
        <v>0.29905561385099688</v>
      </c>
      <c r="Q34" s="82">
        <f t="shared" si="4"/>
        <v>0</v>
      </c>
      <c r="R34" s="83">
        <v>0</v>
      </c>
      <c r="S34" s="84">
        <f t="shared" si="5"/>
        <v>0</v>
      </c>
      <c r="T34" s="85">
        <f>分析係数表!F37</f>
        <v>0.73171768707482998</v>
      </c>
      <c r="U34" s="86">
        <f t="shared" si="6"/>
        <v>0</v>
      </c>
      <c r="V34" s="87">
        <f>分析係数表!D37</f>
        <v>0.14753401360544219</v>
      </c>
      <c r="W34" s="167">
        <f t="shared" si="7"/>
        <v>0</v>
      </c>
      <c r="X34" s="76">
        <f>分析係数表!E37</f>
        <v>0.141156462585034</v>
      </c>
      <c r="Y34" s="166">
        <f t="shared" si="8"/>
        <v>0</v>
      </c>
    </row>
    <row r="35" spans="1:25" x14ac:dyDescent="0.2">
      <c r="A35" s="6" t="s">
        <v>23</v>
      </c>
      <c r="B35" s="5" t="s">
        <v>193</v>
      </c>
      <c r="C35" s="90"/>
      <c r="D35" s="107">
        <f>投入係数表!AK35</f>
        <v>0</v>
      </c>
      <c r="E35" s="110">
        <f t="shared" si="9"/>
        <v>0</v>
      </c>
      <c r="F35" s="85">
        <f>分析係数表!C38</f>
        <v>4.4463264874020636E-3</v>
      </c>
      <c r="G35" s="110">
        <f t="shared" si="0"/>
        <v>0</v>
      </c>
      <c r="H35" s="110">
        <v>0</v>
      </c>
      <c r="I35" s="110">
        <f t="shared" si="1"/>
        <v>0</v>
      </c>
      <c r="J35" s="85">
        <f>分析係数表!G38</f>
        <v>0.34146341463414637</v>
      </c>
      <c r="K35" s="111">
        <f t="shared" si="2"/>
        <v>0</v>
      </c>
      <c r="L35" s="79"/>
      <c r="M35" s="80"/>
      <c r="N35" s="81">
        <f>分析係数表!H38</f>
        <v>3.8918069931510375E-2</v>
      </c>
      <c r="O35" s="82">
        <f t="shared" si="3"/>
        <v>0</v>
      </c>
      <c r="P35" s="76">
        <f>分析係数表!C38</f>
        <v>4.4463264874020636E-3</v>
      </c>
      <c r="Q35" s="82">
        <f t="shared" si="4"/>
        <v>0</v>
      </c>
      <c r="R35" s="83">
        <v>0</v>
      </c>
      <c r="S35" s="84">
        <f t="shared" si="5"/>
        <v>0</v>
      </c>
      <c r="T35" s="85">
        <f>分析係数表!F38</f>
        <v>0.56097560975609762</v>
      </c>
      <c r="U35" s="86">
        <f t="shared" si="6"/>
        <v>0</v>
      </c>
      <c r="V35" s="87">
        <f>分析係数表!D38</f>
        <v>0.87804878048780488</v>
      </c>
      <c r="W35" s="167">
        <f t="shared" si="7"/>
        <v>0</v>
      </c>
      <c r="X35" s="76">
        <f>分析係数表!E38</f>
        <v>0.68292682926829273</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0</v>
      </c>
      <c r="I36" s="110">
        <f t="shared" si="1"/>
        <v>0</v>
      </c>
      <c r="J36" s="85">
        <f>分析係数表!G39</f>
        <v>0.35427190863167141</v>
      </c>
      <c r="K36" s="111">
        <f t="shared" si="2"/>
        <v>0</v>
      </c>
      <c r="L36" s="79"/>
      <c r="M36" s="80"/>
      <c r="N36" s="81">
        <f>分析係数表!H39</f>
        <v>3.437355167619342E-3</v>
      </c>
      <c r="O36" s="82">
        <f t="shared" si="3"/>
        <v>0</v>
      </c>
      <c r="P36" s="76">
        <f>分析係数表!C39</f>
        <v>1</v>
      </c>
      <c r="Q36" s="82">
        <f t="shared" si="4"/>
        <v>0</v>
      </c>
      <c r="R36" s="83">
        <v>0</v>
      </c>
      <c r="S36" s="84">
        <f t="shared" si="5"/>
        <v>0</v>
      </c>
      <c r="T36" s="85">
        <f>分析係数表!F39</f>
        <v>0.7050296507797057</v>
      </c>
      <c r="U36" s="86">
        <f t="shared" si="6"/>
        <v>0</v>
      </c>
      <c r="V36" s="87">
        <f>分析係数表!D39</f>
        <v>5.7324840764331211E-2</v>
      </c>
      <c r="W36" s="167">
        <f t="shared" si="7"/>
        <v>0</v>
      </c>
      <c r="X36" s="76">
        <f>分析係数表!E39</f>
        <v>7.26993191302438E-2</v>
      </c>
      <c r="Y36" s="166">
        <f t="shared" si="8"/>
        <v>0</v>
      </c>
    </row>
    <row r="37" spans="1:25" x14ac:dyDescent="0.2">
      <c r="A37" s="6" t="s">
        <v>25</v>
      </c>
      <c r="B37" s="5" t="s">
        <v>40</v>
      </c>
      <c r="C37" s="90"/>
      <c r="D37" s="107">
        <f>投入係数表!AK37</f>
        <v>0</v>
      </c>
      <c r="E37" s="110">
        <f t="shared" si="9"/>
        <v>0</v>
      </c>
      <c r="F37" s="85">
        <f>分析係数表!C40</f>
        <v>0.83920615633859863</v>
      </c>
      <c r="G37" s="110">
        <f t="shared" si="0"/>
        <v>0</v>
      </c>
      <c r="H37" s="110">
        <v>0</v>
      </c>
      <c r="I37" s="110">
        <f t="shared" si="1"/>
        <v>0</v>
      </c>
      <c r="J37" s="85">
        <f>分析係数表!G40</f>
        <v>0.51760656605771782</v>
      </c>
      <c r="K37" s="111">
        <f t="shared" si="2"/>
        <v>0</v>
      </c>
      <c r="L37" s="79"/>
      <c r="M37" s="80"/>
      <c r="N37" s="81">
        <f>分析係数表!H40</f>
        <v>3.2622689118904168E-2</v>
      </c>
      <c r="O37" s="82">
        <f t="shared" si="3"/>
        <v>0</v>
      </c>
      <c r="P37" s="76">
        <f>分析係数表!C40</f>
        <v>0.83920615633859863</v>
      </c>
      <c r="Q37" s="82">
        <f t="shared" si="4"/>
        <v>0</v>
      </c>
      <c r="R37" s="83">
        <v>0</v>
      </c>
      <c r="S37" s="84">
        <f t="shared" si="5"/>
        <v>0</v>
      </c>
      <c r="T37" s="85">
        <f>分析係数表!F40</f>
        <v>0.71604447974583008</v>
      </c>
      <c r="U37" s="86">
        <f t="shared" si="6"/>
        <v>0</v>
      </c>
      <c r="V37" s="87">
        <f>分析係数表!D40</f>
        <v>0.10193275086047128</v>
      </c>
      <c r="W37" s="167">
        <f t="shared" si="7"/>
        <v>0</v>
      </c>
      <c r="X37" s="76">
        <f>分析係数表!E40</f>
        <v>6.4469155414350013E-2</v>
      </c>
      <c r="Y37" s="166">
        <f t="shared" si="8"/>
        <v>0</v>
      </c>
    </row>
    <row r="38" spans="1:25" x14ac:dyDescent="0.2">
      <c r="A38" s="6" t="s">
        <v>26</v>
      </c>
      <c r="B38" s="5" t="s">
        <v>276</v>
      </c>
      <c r="C38" s="90"/>
      <c r="D38" s="107">
        <f>投入係数表!AK38</f>
        <v>0</v>
      </c>
      <c r="E38" s="110">
        <f t="shared" si="9"/>
        <v>0</v>
      </c>
      <c r="F38" s="85">
        <f>分析係数表!C41</f>
        <v>0.78804261408809029</v>
      </c>
      <c r="G38" s="110">
        <f t="shared" si="0"/>
        <v>0</v>
      </c>
      <c r="H38" s="110">
        <v>0</v>
      </c>
      <c r="I38" s="110">
        <f t="shared" si="1"/>
        <v>0</v>
      </c>
      <c r="J38" s="85">
        <f>分析係数表!G41</f>
        <v>0.44543264776727814</v>
      </c>
      <c r="K38" s="111">
        <f t="shared" si="2"/>
        <v>0</v>
      </c>
      <c r="L38" s="79"/>
      <c r="M38" s="80"/>
      <c r="N38" s="81">
        <f>分析係数表!H41</f>
        <v>4.6539471651475359E-2</v>
      </c>
      <c r="O38" s="82">
        <f t="shared" si="3"/>
        <v>0</v>
      </c>
      <c r="P38" s="76">
        <f>分析係数表!C41</f>
        <v>0.78804261408809029</v>
      </c>
      <c r="Q38" s="82">
        <f t="shared" si="4"/>
        <v>0</v>
      </c>
      <c r="R38" s="83">
        <v>0</v>
      </c>
      <c r="S38" s="84">
        <f t="shared" si="5"/>
        <v>0</v>
      </c>
      <c r="T38" s="85">
        <f>分析係数表!F41</f>
        <v>0.55067630164906434</v>
      </c>
      <c r="U38" s="86">
        <f t="shared" si="6"/>
        <v>0</v>
      </c>
      <c r="V38" s="87">
        <f>分析係数表!D41</f>
        <v>0.13461182138224939</v>
      </c>
      <c r="W38" s="167">
        <f t="shared" si="7"/>
        <v>0</v>
      </c>
      <c r="X38" s="76">
        <f>分析係数表!E41</f>
        <v>0.12840466926070038</v>
      </c>
      <c r="Y38" s="166">
        <f t="shared" si="8"/>
        <v>0</v>
      </c>
    </row>
    <row r="39" spans="1:25" x14ac:dyDescent="0.2">
      <c r="A39" s="6" t="s">
        <v>51</v>
      </c>
      <c r="B39" s="5" t="s">
        <v>367</v>
      </c>
      <c r="C39" s="75">
        <f>最終需要_まとめ!C40</f>
        <v>100</v>
      </c>
      <c r="D39" s="107">
        <f>投入係数表!AK39</f>
        <v>0</v>
      </c>
      <c r="E39" s="110">
        <f t="shared" si="9"/>
        <v>0</v>
      </c>
      <c r="F39" s="85">
        <f>分析係数表!C42</f>
        <v>0</v>
      </c>
      <c r="G39" s="110">
        <f>E39*F39</f>
        <v>0</v>
      </c>
      <c r="H39" s="110">
        <v>0</v>
      </c>
      <c r="I39" s="110">
        <f>C39+H39</f>
        <v>100</v>
      </c>
      <c r="J39" s="85">
        <f>分析係数表!G42</f>
        <v>0</v>
      </c>
      <c r="K39" s="111">
        <f>I39*J39</f>
        <v>0</v>
      </c>
      <c r="L39" s="79"/>
      <c r="M39" s="80"/>
      <c r="N39" s="81">
        <f>分析係数表!H42</f>
        <v>1.0968638961841495E-2</v>
      </c>
      <c r="O39" s="82">
        <f t="shared" si="3"/>
        <v>0</v>
      </c>
      <c r="P39" s="76">
        <f>分析係数表!C42</f>
        <v>0</v>
      </c>
      <c r="Q39" s="82">
        <f>O39*P39</f>
        <v>0</v>
      </c>
      <c r="R39" s="83">
        <v>0</v>
      </c>
      <c r="S39" s="84">
        <f>I39+R39</f>
        <v>100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107">
        <f>投入係数表!AK40</f>
        <v>0</v>
      </c>
      <c r="E40" s="110">
        <f t="shared" si="9"/>
        <v>0</v>
      </c>
      <c r="F40" s="85">
        <f>分析係数表!C43</f>
        <v>0.20173745173745172</v>
      </c>
      <c r="G40" s="110">
        <f>E40*F40</f>
        <v>0</v>
      </c>
      <c r="H40" s="110">
        <v>0</v>
      </c>
      <c r="I40" s="110">
        <f>C40+H40</f>
        <v>0</v>
      </c>
      <c r="J40" s="85">
        <f>分析係数表!G43</f>
        <v>0.40060929169840059</v>
      </c>
      <c r="K40" s="111">
        <f>I40*J40</f>
        <v>0</v>
      </c>
      <c r="L40" s="79"/>
      <c r="M40" s="80"/>
      <c r="N40" s="81">
        <f>分析係数表!H43</f>
        <v>3.0614346773778257E-2</v>
      </c>
      <c r="O40" s="82">
        <f t="shared" si="3"/>
        <v>0</v>
      </c>
      <c r="P40" s="76">
        <f>分析係数表!C43</f>
        <v>0.20173745173745172</v>
      </c>
      <c r="Q40" s="82">
        <f>O40*P40</f>
        <v>0</v>
      </c>
      <c r="R40" s="83">
        <v>0</v>
      </c>
      <c r="S40" s="84">
        <f>I40+R40</f>
        <v>0</v>
      </c>
      <c r="T40" s="85">
        <f>分析係数表!F43</f>
        <v>0.64280274181264285</v>
      </c>
      <c r="U40" s="86">
        <f>S40*T40</f>
        <v>0</v>
      </c>
      <c r="V40" s="87">
        <f>分析係数表!D43</f>
        <v>0.46991622239146991</v>
      </c>
      <c r="W40" s="167">
        <f>ROUND(S40*V40,0)</f>
        <v>0</v>
      </c>
      <c r="X40" s="76">
        <f>分析係数表!E43</f>
        <v>0.30083777608530082</v>
      </c>
      <c r="Y40" s="166">
        <f>ROUND(S40*X40,0)</f>
        <v>0</v>
      </c>
    </row>
    <row r="41" spans="1:25" x14ac:dyDescent="0.2">
      <c r="A41" s="6" t="s">
        <v>340</v>
      </c>
      <c r="B41" s="5" t="s">
        <v>42</v>
      </c>
      <c r="C41" s="90"/>
      <c r="D41" s="107">
        <f>投入係数表!AK41</f>
        <v>0</v>
      </c>
      <c r="E41" s="110">
        <f t="shared" si="9"/>
        <v>0</v>
      </c>
      <c r="F41" s="85">
        <f>分析係数表!C44</f>
        <v>0.27638971906754328</v>
      </c>
      <c r="G41" s="110">
        <f>E41*F41</f>
        <v>0</v>
      </c>
      <c r="H41" s="110">
        <v>0</v>
      </c>
      <c r="I41" s="110">
        <f>C41+H41</f>
        <v>0</v>
      </c>
      <c r="J41" s="85">
        <f>分析係数表!G44</f>
        <v>0.27192982456140352</v>
      </c>
      <c r="K41" s="111">
        <f>I41*J41</f>
        <v>0</v>
      </c>
      <c r="L41" s="79"/>
      <c r="M41" s="80"/>
      <c r="N41" s="81">
        <f>分析係数表!H44</f>
        <v>9.8074051186981828E-2</v>
      </c>
      <c r="O41" s="82">
        <f t="shared" si="3"/>
        <v>0</v>
      </c>
      <c r="P41" s="76">
        <f>分析係数表!C44</f>
        <v>0.27638971906754328</v>
      </c>
      <c r="Q41" s="82">
        <f>O41*P41</f>
        <v>0</v>
      </c>
      <c r="R41" s="83">
        <v>0</v>
      </c>
      <c r="S41" s="84">
        <f>I41+R41</f>
        <v>0</v>
      </c>
      <c r="T41" s="85">
        <f>分析係数表!F44</f>
        <v>0.48268106162843005</v>
      </c>
      <c r="U41" s="86">
        <f>S41*T41</f>
        <v>0</v>
      </c>
      <c r="V41" s="87">
        <f>分析係数表!D44</f>
        <v>0.23571749887539362</v>
      </c>
      <c r="W41" s="167">
        <f>ROUND(S41*V41,0)</f>
        <v>0</v>
      </c>
      <c r="X41" s="76">
        <f>分析係数表!E44</f>
        <v>0.16711650922177237</v>
      </c>
      <c r="Y41" s="166">
        <f>ROUND(S41*X41,0)</f>
        <v>0</v>
      </c>
    </row>
    <row r="42" spans="1:25" x14ac:dyDescent="0.2">
      <c r="A42" s="6" t="s">
        <v>341</v>
      </c>
      <c r="B42" s="5" t="s">
        <v>278</v>
      </c>
      <c r="C42" s="90"/>
      <c r="D42" s="107">
        <f>投入係数表!AK42</f>
        <v>0</v>
      </c>
      <c r="E42" s="110">
        <f t="shared" si="9"/>
        <v>0</v>
      </c>
      <c r="F42" s="85">
        <f>分析係数表!C45</f>
        <v>1</v>
      </c>
      <c r="G42" s="110">
        <f>E42*F42</f>
        <v>0</v>
      </c>
      <c r="H42" s="110">
        <v>0</v>
      </c>
      <c r="I42" s="110">
        <f>C42+H42</f>
        <v>0</v>
      </c>
      <c r="J42" s="85">
        <f>分析係数表!G45</f>
        <v>0</v>
      </c>
      <c r="K42" s="111">
        <f>I42*J42</f>
        <v>0</v>
      </c>
      <c r="L42" s="79"/>
      <c r="M42" s="80"/>
      <c r="N42" s="81">
        <f>分析係数表!H45</f>
        <v>0</v>
      </c>
      <c r="O42" s="82">
        <f t="shared" si="3"/>
        <v>0</v>
      </c>
      <c r="P42" s="76">
        <f>分析係数表!C45</f>
        <v>1</v>
      </c>
      <c r="Q42" s="82">
        <f>O42*P42</f>
        <v>0</v>
      </c>
      <c r="R42" s="83">
        <v>0</v>
      </c>
      <c r="S42" s="84">
        <f>I42+R42</f>
        <v>0</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投入係数表!AK43</f>
        <v>0</v>
      </c>
      <c r="E43" s="110">
        <f t="shared" si="9"/>
        <v>0</v>
      </c>
      <c r="F43" s="85">
        <f>分析係数表!C46</f>
        <v>5.367793240556662E-2</v>
      </c>
      <c r="G43" s="110">
        <f>E43*F43</f>
        <v>0</v>
      </c>
      <c r="H43" s="110">
        <v>0</v>
      </c>
      <c r="I43" s="110">
        <f>C43+H43</f>
        <v>0</v>
      </c>
      <c r="J43" s="85">
        <f>分析係数表!G46</f>
        <v>9.2592592592592587E-3</v>
      </c>
      <c r="K43" s="111">
        <f>I43*J43</f>
        <v>0</v>
      </c>
      <c r="L43" s="79"/>
      <c r="M43" s="80"/>
      <c r="N43" s="81">
        <f>分析係数表!H46</f>
        <v>2.0456769143622225E-2</v>
      </c>
      <c r="O43" s="82">
        <f t="shared" si="3"/>
        <v>0</v>
      </c>
      <c r="P43" s="76">
        <f>分析係数表!C46</f>
        <v>5.367793240556662E-2</v>
      </c>
      <c r="Q43" s="82">
        <f>O43*P43</f>
        <v>0</v>
      </c>
      <c r="R43" s="83">
        <v>0</v>
      </c>
      <c r="S43" s="84">
        <f>I43+R43</f>
        <v>0</v>
      </c>
      <c r="T43" s="85">
        <f>分析係数表!F46</f>
        <v>0.30555555555555558</v>
      </c>
      <c r="U43" s="86">
        <f>S43*T43</f>
        <v>0</v>
      </c>
      <c r="V43" s="87">
        <f>分析係数表!D46</f>
        <v>2.7777777777777776E-2</v>
      </c>
      <c r="W43" s="167">
        <f>ROUND(S43*V43,0)</f>
        <v>0</v>
      </c>
      <c r="X43" s="76">
        <f>分析係数表!E46</f>
        <v>8.3333333333333329E-2</v>
      </c>
      <c r="Y43" s="166">
        <f>ROUND(S43*X43,0)</f>
        <v>0</v>
      </c>
    </row>
    <row r="44" spans="1:25" x14ac:dyDescent="0.2">
      <c r="A44" s="192">
        <v>40</v>
      </c>
      <c r="B44" s="14" t="s">
        <v>150</v>
      </c>
      <c r="C44" s="197">
        <f>SUM(C5:C43)</f>
        <v>100</v>
      </c>
      <c r="D44" s="108">
        <f>投入係数表!AK44</f>
        <v>0</v>
      </c>
      <c r="E44" s="96">
        <f>SUM(E5:E43)</f>
        <v>0</v>
      </c>
      <c r="F44" s="98">
        <f>分析係数表!C47</f>
        <v>0.43100924499229587</v>
      </c>
      <c r="G44" s="96">
        <f>SUM(G5:G43)</f>
        <v>0</v>
      </c>
      <c r="H44" s="96">
        <f>SUM(H5:H43)</f>
        <v>0</v>
      </c>
      <c r="I44" s="96">
        <f>SUM(I5:I43)</f>
        <v>100</v>
      </c>
      <c r="J44" s="98">
        <f>分析係数表!G47</f>
        <v>0.27411589384994556</v>
      </c>
      <c r="K44" s="112">
        <f>SUM(K5:K43)</f>
        <v>0</v>
      </c>
      <c r="L44" s="94">
        <f>最終需要_まとめ!$L$33</f>
        <v>0.627</v>
      </c>
      <c r="M44" s="91">
        <f>K44*L44</f>
        <v>0</v>
      </c>
      <c r="N44" s="95">
        <f>分析係数表!H47</f>
        <v>1</v>
      </c>
      <c r="O44" s="96">
        <f>SUM(O5:O43)</f>
        <v>0</v>
      </c>
      <c r="P44" s="92">
        <f>分析係数表!C47</f>
        <v>0.43100924499229587</v>
      </c>
      <c r="Q44" s="96">
        <f>SUM(Q5:Q43)</f>
        <v>0</v>
      </c>
      <c r="R44" s="91">
        <f>SUM(R5:R43)</f>
        <v>0</v>
      </c>
      <c r="S44" s="97">
        <f>SUM(S5:S43)</f>
        <v>100</v>
      </c>
      <c r="T44" s="98">
        <f>分析係数表!F47</f>
        <v>0.60561987734280964</v>
      </c>
      <c r="U44" s="99">
        <f>SUM(U5:U43)</f>
        <v>0</v>
      </c>
      <c r="V44" s="100">
        <f>分析係数表!D47</f>
        <v>0.12179744368659369</v>
      </c>
      <c r="W44" s="164">
        <f>SUM(W5:W43)</f>
        <v>0</v>
      </c>
      <c r="X44" s="92">
        <f>分析係数表!E47</f>
        <v>9.5847423625838257E-2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8" activePane="bottomRight" state="frozen"/>
      <selection pane="topRight" activeCell="C1" sqref="C1"/>
      <selection pane="bottomLeft" activeCell="A6" sqref="A6"/>
      <selection pane="bottomRight" activeCell="L14" sqref="L14"/>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358</v>
      </c>
    </row>
    <row r="2" spans="1:18" x14ac:dyDescent="0.2">
      <c r="A2" s="43" t="s">
        <v>357</v>
      </c>
      <c r="B2" s="44"/>
      <c r="C2" s="44"/>
      <c r="D2" s="44"/>
      <c r="E2" s="44"/>
      <c r="F2" s="45"/>
      <c r="G2" s="45"/>
      <c r="O2" s="426"/>
      <c r="P2" s="434" t="s">
        <v>605</v>
      </c>
      <c r="Q2" s="427"/>
      <c r="R2" s="428" t="s">
        <v>557</v>
      </c>
    </row>
    <row r="3" spans="1:18" x14ac:dyDescent="0.2">
      <c r="A3" s="15" t="s">
        <v>396</v>
      </c>
      <c r="I3" s="15" t="s">
        <v>253</v>
      </c>
      <c r="O3" s="426"/>
      <c r="P3" s="427"/>
      <c r="Q3" s="427"/>
    </row>
    <row r="4" spans="1:18" x14ac:dyDescent="0.2">
      <c r="A4" s="50"/>
      <c r="B4" s="51"/>
      <c r="C4" s="52" t="s">
        <v>123</v>
      </c>
      <c r="D4" s="113"/>
      <c r="E4" s="122" t="s">
        <v>124</v>
      </c>
      <c r="F4" s="122"/>
      <c r="G4" s="114" t="s">
        <v>125</v>
      </c>
      <c r="I4" s="136"/>
      <c r="J4" s="137" t="s">
        <v>128</v>
      </c>
      <c r="K4" s="138" t="s">
        <v>209</v>
      </c>
      <c r="L4" s="139" t="s">
        <v>130</v>
      </c>
      <c r="M4" s="138" t="s">
        <v>254</v>
      </c>
      <c r="O4" s="49"/>
      <c r="P4" s="431" t="s">
        <v>558</v>
      </c>
      <c r="Q4" s="437" t="s">
        <v>606</v>
      </c>
      <c r="R4" s="433" t="s">
        <v>607</v>
      </c>
    </row>
    <row r="5" spans="1:18" x14ac:dyDescent="0.2">
      <c r="A5" s="54"/>
      <c r="B5" s="126"/>
      <c r="C5" s="123" t="s">
        <v>128</v>
      </c>
      <c r="D5" s="124" t="s">
        <v>129</v>
      </c>
      <c r="E5" s="125" t="s">
        <v>130</v>
      </c>
      <c r="F5" s="124" t="s">
        <v>131</v>
      </c>
      <c r="G5" s="115" t="s">
        <v>132</v>
      </c>
      <c r="I5" s="140"/>
      <c r="J5" s="141" t="s">
        <v>127</v>
      </c>
      <c r="K5" s="142" t="s">
        <v>127</v>
      </c>
      <c r="L5" s="143" t="s">
        <v>255</v>
      </c>
      <c r="M5" s="142" t="s">
        <v>255</v>
      </c>
      <c r="O5" s="49"/>
      <c r="P5" s="432" t="s">
        <v>559</v>
      </c>
      <c r="Q5" s="438">
        <v>2019</v>
      </c>
      <c r="R5" s="436">
        <v>2020</v>
      </c>
    </row>
    <row r="6" spans="1:18" x14ac:dyDescent="0.2">
      <c r="A6" s="2" t="s">
        <v>263</v>
      </c>
      <c r="B6" s="10" t="s">
        <v>264</v>
      </c>
      <c r="C6" s="175">
        <f>'1'!S5+'2'!S5+'3'!S5+'4'!S5+'5'!S5+'6'!S5+'7'!S5+'8'!S5+'9'!S5+'10'!S5+'11'!S5+'12'!S5+'13'!S5+'14'!S5+'15'!S5+'16'!S5+'17'!S5+'18'!S5+'19'!S5+'20'!S5+'21'!S5+'22'!S5+'23'!S5+'24'!S5+'25'!S5+'26'!S5+'27'!S5+'28'!S5+'29'!S5+'30'!S5+'31'!S5+'32'!S5+'33'!S5+'34'!S5+'35'!S5+'36'!S5+'37'!S5+'38'!S5+'39'!S5</f>
        <v>112.42798534947771</v>
      </c>
      <c r="D6" s="193">
        <f>'1'!U5+'2'!U5+'3'!U5+'4'!U5+'5'!U5+'6'!U5+'7'!U5+'8'!U5+'9'!U5+'10'!U5+'11'!U5+'12'!U5+'13'!U5+'14'!U5+'15'!U5+'16'!U5+'17'!U5+'18'!U5+'19'!U5+'20'!U5+'21'!U5+'22'!U5+'23'!U5+'24'!U5+'25'!U5+'26'!U5+'27'!U5+'28'!U5+'29'!U5+'30'!U5+'31'!U5+'32'!U5+'33'!U5+'34'!U5+'35'!U5+'36'!U5+'37'!U5+'38'!U5+'39'!U5</f>
        <v>51.075317444084035</v>
      </c>
      <c r="E6" s="120">
        <f>'1'!W5+'2'!W5+'3'!W5+'4'!W5+'5'!W5+'6'!W5+'7'!W5+'8'!W5+'9'!W5+'10'!W5+'11'!W5+'12'!W5+'13'!W5+'14'!W5+'15'!W5+'16'!W5+'17'!W5+'18'!W5+'19'!W5+'20'!W5+'21'!W5+'22'!W5+'23'!W5+'24'!W5+'25'!W5+'26'!W5+'27'!W5+'28'!W5+'29'!W5+'30'!W5+'31'!W5+'32'!W5+'33'!W5+'34'!W5+'35'!W5+'36'!W5+'37'!W5+'38'!W5+'39'!W5</f>
        <v>75</v>
      </c>
      <c r="F6" s="172">
        <f>'1'!Y5+'2'!Y5+'3'!Y5+'4'!Y5+'5'!Y5+'6'!Y5+'7'!Y5+'8'!Y5+'9'!Y5+'10'!Y5+'11'!Y5+'12'!Y5+'13'!Y5+'14'!Y5+'15'!Y5+'16'!Y5+'17'!Y5+'18'!Y5+'19'!Y5+'20'!Y5+'21'!Y5+'22'!Y5+'23'!Y5+'24'!Y5+'25'!Y5+'26'!Y5+'27'!Y5+'28'!Y5+'29'!Y5+'30'!Y5+'31'!Y5+'32'!Y5+'33'!Y5+'34'!Y5+'35'!Y5+'36'!Y5+'37'!Y5+'38'!Y5+'39'!Y5</f>
        <v>38</v>
      </c>
      <c r="G6" s="116">
        <v>1</v>
      </c>
      <c r="I6" s="144" t="s">
        <v>256</v>
      </c>
      <c r="J6" s="145">
        <f>C45</f>
        <v>4572.3587005892223</v>
      </c>
      <c r="K6" s="145">
        <f>D45</f>
        <v>2214.6742409497328</v>
      </c>
      <c r="L6" s="146">
        <f>E45</f>
        <v>614</v>
      </c>
      <c r="M6" s="147">
        <f>F45</f>
        <v>414</v>
      </c>
      <c r="O6" s="49"/>
      <c r="P6" s="429" t="s">
        <v>560</v>
      </c>
      <c r="Q6" s="429">
        <v>22311703</v>
      </c>
      <c r="R6" s="429">
        <v>21735871</v>
      </c>
    </row>
    <row r="7" spans="1:18" x14ac:dyDescent="0.2">
      <c r="A7" s="159" t="s">
        <v>219</v>
      </c>
      <c r="B7" s="3" t="s">
        <v>265</v>
      </c>
      <c r="C7" s="174">
        <f>'1'!S6+'2'!S6+'3'!S6+'4'!S6+'5'!S6+'6'!S6+'7'!S6+'8'!S6+'9'!S6+'10'!S6+'11'!S6+'12'!S6+'13'!S6+'14'!S6+'15'!S6+'16'!S6+'17'!S6+'18'!S6+'19'!S6+'20'!S6+'21'!S6+'22'!S6+'23'!S6+'24'!S6+'25'!S6+'26'!S6+'27'!S6+'28'!S6+'29'!S6+'30'!S6+'31'!S6+'32'!S6+'33'!S6+'34'!S6+'35'!S6+'36'!S6+'37'!S6+'38'!S6+'39'!S6</f>
        <v>107.32985881112265</v>
      </c>
      <c r="D7" s="193">
        <f>'1'!U6+'2'!U6+'3'!U6+'4'!U6+'5'!U6+'6'!U6+'7'!U6+'8'!U6+'9'!U6+'10'!U6+'11'!U6+'12'!U6+'13'!U6+'14'!U6+'15'!U6+'16'!U6+'17'!U6+'18'!U6+'19'!U6+'20'!U6+'21'!U6+'22'!U6+'23'!U6+'24'!U6+'25'!U6+'26'!U6+'27'!U6+'28'!U6+'29'!U6+'30'!U6+'31'!U6+'32'!U6+'33'!U6+'34'!U6+'35'!U6+'36'!U6+'37'!U6+'38'!U6+'39'!U6</f>
        <v>82.936709081322022</v>
      </c>
      <c r="E7" s="120">
        <f>'1'!W6+'2'!W6+'3'!W6+'4'!W6+'5'!W6+'6'!W6+'7'!W6+'8'!W6+'9'!W6+'10'!W6+'11'!W6+'12'!W6+'13'!W6+'14'!W6+'15'!W6+'16'!W6+'17'!W6+'18'!W6+'19'!W6+'20'!W6+'21'!W6+'22'!W6+'23'!W6+'24'!W6+'25'!W6+'26'!W6+'27'!W6+'28'!W6+'29'!W6+'30'!W6+'31'!W6+'32'!W6+'33'!W6+'34'!W6+'35'!W6+'36'!W6+'37'!W6+'38'!W6+'39'!W6</f>
        <v>39</v>
      </c>
      <c r="F7" s="172">
        <f>'1'!Y6+'2'!Y6+'3'!Y6+'4'!Y6+'5'!Y6+'6'!Y6+'7'!Y6+'8'!Y6+'9'!Y6+'10'!Y6+'11'!Y6+'12'!Y6+'13'!Y6+'14'!Y6+'15'!Y6+'16'!Y6+'17'!Y6+'18'!Y6+'19'!Y6+'20'!Y6+'21'!Y6+'22'!Y6+'23'!Y6+'24'!Y6+'25'!Y6+'26'!Y6+'27'!Y6+'28'!Y6+'29'!Y6+'30'!Y6+'31'!Y6+'32'!Y6+'33'!Y6+'34'!Y6+'35'!Y6+'36'!Y6+'37'!Y6+'38'!Y6+'39'!Y6</f>
        <v>0</v>
      </c>
      <c r="G7" s="117">
        <v>2</v>
      </c>
      <c r="I7" s="144" t="s">
        <v>257</v>
      </c>
      <c r="J7" s="145">
        <f>最終需要_まとめ!C45</f>
        <v>3900</v>
      </c>
      <c r="K7" s="383">
        <f>Q28</f>
        <v>62895</v>
      </c>
      <c r="L7" s="148" t="s">
        <v>258</v>
      </c>
      <c r="M7" s="149" t="s">
        <v>258</v>
      </c>
      <c r="O7" s="49"/>
      <c r="P7" s="429" t="s">
        <v>561</v>
      </c>
      <c r="Q7" s="429">
        <v>7098009</v>
      </c>
      <c r="R7" s="429">
        <v>6903478</v>
      </c>
    </row>
    <row r="8" spans="1:18" x14ac:dyDescent="0.2">
      <c r="A8" s="159" t="s">
        <v>220</v>
      </c>
      <c r="B8" s="3" t="s">
        <v>266</v>
      </c>
      <c r="C8" s="174">
        <f>'1'!S7+'2'!S7+'3'!S7+'4'!S7+'5'!S7+'6'!S7+'7'!S7+'8'!S7+'9'!S7+'10'!S7+'11'!S7+'12'!S7+'13'!S7+'14'!S7+'15'!S7+'16'!S7+'17'!S7+'18'!S7+'19'!S7+'20'!S7+'21'!S7+'22'!S7+'23'!S7+'24'!S7+'25'!S7+'26'!S7+'27'!S7+'28'!S7+'29'!S7+'30'!S7+'31'!S7+'32'!S7+'33'!S7+'34'!S7+'35'!S7+'36'!S7+'37'!S7+'38'!S7+'39'!S7</f>
        <v>100</v>
      </c>
      <c r="D8" s="193">
        <f>'1'!U7+'2'!U7+'3'!U7+'4'!U7+'5'!U7+'6'!U7+'7'!U7+'8'!U7+'9'!U7+'10'!U7+'11'!U7+'12'!U7+'13'!U7+'14'!U7+'15'!U7+'16'!U7+'17'!U7+'18'!U7+'19'!U7+'20'!U7+'21'!U7+'22'!U7+'23'!U7+'24'!U7+'25'!U7+'26'!U7+'27'!U7+'28'!U7+'29'!U7+'30'!U7+'31'!U7+'32'!U7+'33'!U7+'34'!U7+'35'!U7+'36'!U7+'37'!U7+'38'!U7+'39'!U7</f>
        <v>0</v>
      </c>
      <c r="E8" s="120">
        <f>'1'!W7+'2'!W7+'3'!W7+'4'!W7+'5'!W7+'6'!W7+'7'!W7+'8'!W7+'9'!W7+'10'!W7+'11'!W7+'12'!W7+'13'!W7+'14'!W7+'15'!W7+'16'!W7+'17'!W7+'18'!W7+'19'!W7+'20'!W7+'21'!W7+'22'!W7+'23'!W7+'24'!W7+'25'!W7+'26'!W7+'27'!W7+'28'!W7+'29'!W7+'30'!W7+'31'!W7+'32'!W7+'33'!W7+'34'!W7+'35'!W7+'36'!W7+'37'!W7+'38'!W7+'39'!W7</f>
        <v>0</v>
      </c>
      <c r="F8" s="172">
        <f>'1'!Y7+'2'!Y7+'3'!Y7+'4'!Y7+'5'!Y7+'6'!Y7+'7'!Y7+'8'!Y7+'9'!Y7+'10'!Y7+'11'!Y7+'12'!Y7+'13'!Y7+'14'!Y7+'15'!Y7+'16'!Y7+'17'!Y7+'18'!Y7+'19'!Y7+'20'!Y7+'21'!Y7+'22'!Y7+'23'!Y7+'24'!Y7+'25'!Y7+'26'!Y7+'27'!Y7+'28'!Y7+'29'!Y7+'30'!Y7+'31'!Y7+'32'!Y7+'33'!Y7+'34'!Y7+'35'!Y7+'36'!Y7+'37'!Y7+'38'!Y7+'39'!Y7</f>
        <v>0</v>
      </c>
      <c r="G8" s="117">
        <v>3</v>
      </c>
      <c r="I8" s="144" t="s">
        <v>259</v>
      </c>
      <c r="J8" s="441">
        <f>J6/J7</f>
        <v>1.1723996668177492</v>
      </c>
      <c r="K8" s="150">
        <f>K6/K7*100</f>
        <v>3.5212246457583793</v>
      </c>
      <c r="L8" s="148" t="s">
        <v>261</v>
      </c>
      <c r="M8" s="151" t="s">
        <v>261</v>
      </c>
      <c r="O8" s="49"/>
      <c r="P8" s="429" t="s">
        <v>562</v>
      </c>
      <c r="Q8" s="429">
        <v>3587529</v>
      </c>
      <c r="R8" s="429">
        <v>3385318</v>
      </c>
    </row>
    <row r="9" spans="1:18" x14ac:dyDescent="0.2">
      <c r="A9" s="159" t="s">
        <v>221</v>
      </c>
      <c r="B9" s="3" t="s">
        <v>27</v>
      </c>
      <c r="C9" s="174">
        <f>'1'!S8+'2'!S8+'3'!S8+'4'!S8+'5'!S8+'6'!S8+'7'!S8+'8'!S8+'9'!S8+'10'!S8+'11'!S8+'12'!S8+'13'!S8+'14'!S8+'15'!S8+'16'!S8+'17'!S8+'18'!S8+'19'!S8+'20'!S8+'21'!S8+'22'!S8+'23'!S8+'24'!S8+'25'!S8+'26'!S8+'27'!S8+'28'!S8+'29'!S8+'30'!S8+'31'!S8+'32'!S8+'33'!S8+'34'!S8+'35'!S8+'36'!S8+'37'!S8+'38'!S8+'39'!S8</f>
        <v>100.12024978214011</v>
      </c>
      <c r="D9" s="193">
        <f>'1'!U8+'2'!U8+'3'!U8+'4'!U8+'5'!U8+'6'!U8+'7'!U8+'8'!U8+'9'!U8+'10'!U8+'11'!U8+'12'!U8+'13'!U8+'14'!U8+'15'!U8+'16'!U8+'17'!U8+'18'!U8+'19'!U8+'20'!U8+'21'!U8+'22'!U8+'23'!U8+'24'!U8+'25'!U8+'26'!U8+'27'!U8+'28'!U8+'29'!U8+'30'!U8+'31'!U8+'32'!U8+'33'!U8+'34'!U8+'35'!U8+'36'!U8+'37'!U8+'38'!U8+'39'!U8</f>
        <v>100.12024978214011</v>
      </c>
      <c r="E9" s="120">
        <f>'1'!W8+'2'!W8+'3'!W8+'4'!W8+'5'!W8+'6'!W8+'7'!W8+'8'!W8+'9'!W8+'10'!W8+'11'!W8+'12'!W8+'13'!W8+'14'!W8+'15'!W8+'16'!W8+'17'!W8+'18'!W8+'19'!W8+'20'!W8+'21'!W8+'22'!W8+'23'!W8+'24'!W8+'25'!W8+'26'!W8+'27'!W8+'28'!W8+'29'!W8+'30'!W8+'31'!W8+'32'!W8+'33'!W8+'34'!W8+'35'!W8+'36'!W8+'37'!W8+'38'!W8+'39'!W8</f>
        <v>0</v>
      </c>
      <c r="F9" s="172">
        <f>'1'!Y8+'2'!Y8+'3'!Y8+'4'!Y8+'5'!Y8+'6'!Y8+'7'!Y8+'8'!Y8+'9'!Y8+'10'!Y8+'11'!Y8+'12'!Y8+'13'!Y8+'14'!Y8+'15'!Y8+'16'!Y8+'17'!Y8+'18'!Y8+'19'!Y8+'20'!Y8+'21'!Y8+'22'!Y8+'23'!Y8+'24'!Y8+'25'!Y8+'26'!Y8+'27'!Y8+'28'!Y8+'29'!Y8+'30'!Y8+'31'!Y8+'32'!Y8+'33'!Y8+'34'!Y8+'35'!Y8+'36'!Y8+'37'!Y8+'38'!Y8+'39'!Y8</f>
        <v>0</v>
      </c>
      <c r="G9" s="117">
        <v>4</v>
      </c>
      <c r="I9" s="152" t="s">
        <v>125</v>
      </c>
      <c r="J9" s="460" t="s">
        <v>608</v>
      </c>
      <c r="K9" s="461"/>
      <c r="L9" s="153"/>
      <c r="M9" s="154"/>
      <c r="O9" s="49"/>
      <c r="P9" s="429" t="s">
        <v>563</v>
      </c>
      <c r="Q9" s="429">
        <v>1982260</v>
      </c>
      <c r="R9" s="429">
        <v>1908128</v>
      </c>
    </row>
    <row r="10" spans="1:18" x14ac:dyDescent="0.2">
      <c r="A10" s="2" t="s">
        <v>222</v>
      </c>
      <c r="B10" s="10" t="s">
        <v>190</v>
      </c>
      <c r="C10" s="175">
        <f>'1'!S9+'2'!S9+'3'!S9+'4'!S9+'5'!S9+'6'!S9+'7'!S9+'8'!S9+'9'!S9+'10'!S9+'11'!S9+'12'!S9+'13'!S9+'14'!S9+'15'!S9+'16'!S9+'17'!S9+'18'!S9+'19'!S9+'20'!S9+'21'!S9+'22'!S9+'23'!S9+'24'!S9+'25'!S9+'26'!S9+'27'!S9+'28'!S9+'29'!S9+'30'!S9+'31'!S9+'32'!S9+'33'!S9+'34'!S9+'35'!S9+'36'!S9+'37'!S9+'38'!S9+'39'!S9</f>
        <v>100.49987768691361</v>
      </c>
      <c r="D10" s="194">
        <f>'1'!U9+'2'!U9+'3'!U9+'4'!U9+'5'!U9+'6'!U9+'7'!U9+'8'!U9+'9'!U9+'10'!U9+'11'!U9+'12'!U9+'13'!U9+'14'!U9+'15'!U9+'16'!U9+'17'!U9+'18'!U9+'19'!U9+'20'!U9+'21'!U9+'22'!U9+'23'!U9+'24'!U9+'25'!U9+'26'!U9+'27'!U9+'28'!U9+'29'!U9+'30'!U9+'31'!U9+'32'!U9+'33'!U9+'34'!U9+'35'!U9+'36'!U9+'37'!U9+'38'!U9+'39'!U9</f>
        <v>42.363999535907013</v>
      </c>
      <c r="E10" s="119">
        <f>'1'!W9+'2'!W9+'3'!W9+'4'!W9+'5'!W9+'6'!W9+'7'!W9+'8'!W9+'9'!W9+'10'!W9+'11'!W9+'12'!W9+'13'!W9+'14'!W9+'15'!W9+'16'!W9+'17'!W9+'18'!W9+'19'!W9+'20'!W9+'21'!W9+'22'!W9+'23'!W9+'24'!W9+'25'!W9+'26'!W9+'27'!W9+'28'!W9+'29'!W9+'30'!W9+'31'!W9+'32'!W9+'33'!W9+'34'!W9+'35'!W9+'36'!W9+'37'!W9+'38'!W9+'39'!W9</f>
        <v>4</v>
      </c>
      <c r="F10" s="171">
        <f>'1'!Y9+'2'!Y9+'3'!Y9+'4'!Y9+'5'!Y9+'6'!Y9+'7'!Y9+'8'!Y9+'9'!Y9+'10'!Y9+'11'!Y9+'12'!Y9+'13'!Y9+'14'!Y9+'15'!Y9+'16'!Y9+'17'!Y9+'18'!Y9+'19'!Y9+'20'!Y9+'21'!Y9+'22'!Y9+'23'!Y9+'24'!Y9+'25'!Y9+'26'!Y9+'27'!Y9+'28'!Y9+'29'!Y9+'30'!Y9+'31'!Y9+'32'!Y9+'33'!Y9+'34'!Y9+'35'!Y9+'36'!Y9+'37'!Y9+'38'!Y9+'39'!Y9</f>
        <v>3</v>
      </c>
      <c r="G10" s="116">
        <v>5</v>
      </c>
      <c r="I10" s="26" t="s">
        <v>260</v>
      </c>
      <c r="O10" s="49"/>
      <c r="P10" s="429" t="s">
        <v>564</v>
      </c>
      <c r="Q10" s="429">
        <v>2933055</v>
      </c>
      <c r="R10" s="429">
        <v>2958496</v>
      </c>
    </row>
    <row r="11" spans="1:18" x14ac:dyDescent="0.2">
      <c r="A11" s="159" t="s">
        <v>223</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100</v>
      </c>
      <c r="E11" s="120">
        <f>'1'!W10+'2'!W10+'3'!W10+'4'!W10+'5'!W10+'6'!W10+'7'!W10+'8'!W10+'9'!W10+'10'!W10+'11'!W10+'12'!W10+'13'!W10+'14'!W10+'15'!W10+'16'!W10+'17'!W10+'18'!W10+'19'!W10+'20'!W10+'21'!W10+'22'!W10+'23'!W10+'24'!W10+'25'!W10+'26'!W10+'27'!W10+'28'!W10+'29'!W10+'30'!W10+'31'!W10+'32'!W10+'33'!W10+'34'!W10+'35'!W10+'36'!W10+'37'!W10+'38'!W10+'39'!W10</f>
        <v>0</v>
      </c>
      <c r="F11" s="172">
        <f>'1'!Y10+'2'!Y10+'3'!Y10+'4'!Y10+'5'!Y10+'6'!Y10+'7'!Y10+'8'!Y10+'9'!Y10+'10'!Y10+'11'!Y10+'12'!Y10+'13'!Y10+'14'!Y10+'15'!Y10+'16'!Y10+'17'!Y10+'18'!Y10+'19'!Y10+'20'!Y10+'21'!Y10+'22'!Y10+'23'!Y10+'24'!Y10+'25'!Y10+'26'!Y10+'27'!Y10+'28'!Y10+'29'!Y10+'30'!Y10+'31'!Y10+'32'!Y10+'33'!Y10+'34'!Y10+'35'!Y10+'36'!Y10+'37'!Y10+'38'!Y10+'39'!Y10</f>
        <v>0</v>
      </c>
      <c r="G11" s="117">
        <v>6</v>
      </c>
      <c r="O11" s="49"/>
      <c r="P11" s="429" t="s">
        <v>565</v>
      </c>
      <c r="Q11" s="429">
        <v>1278601</v>
      </c>
      <c r="R11" s="429">
        <v>1266442</v>
      </c>
    </row>
    <row r="12" spans="1:18" x14ac:dyDescent="0.2">
      <c r="A12" s="159" t="s">
        <v>224</v>
      </c>
      <c r="B12" s="3" t="s">
        <v>267</v>
      </c>
      <c r="C12" s="174">
        <f>'1'!S11+'2'!S11+'3'!S11+'4'!S11+'5'!S11+'6'!S11+'7'!S11+'8'!S11+'9'!S11+'10'!S11+'11'!S11+'12'!S11+'13'!S11+'14'!S11+'15'!S11+'16'!S11+'17'!S11+'18'!S11+'19'!S11+'20'!S11+'21'!S11+'22'!S11+'23'!S11+'24'!S11+'25'!S11+'26'!S11+'27'!S11+'28'!S11+'29'!S11+'30'!S11+'31'!S11+'32'!S11+'33'!S11+'34'!S11+'35'!S11+'36'!S11+'37'!S11+'38'!S11+'39'!S11</f>
        <v>102.35516170963797</v>
      </c>
      <c r="D12" s="193">
        <f>'1'!U11+'2'!U11+'3'!U11+'4'!U11+'5'!U11+'6'!U11+'7'!U11+'8'!U11+'9'!U11+'10'!U11+'11'!U11+'12'!U11+'13'!U11+'14'!U11+'15'!U11+'16'!U11+'17'!U11+'18'!U11+'19'!U11+'20'!U11+'21'!U11+'22'!U11+'23'!U11+'24'!U11+'25'!U11+'26'!U11+'27'!U11+'28'!U11+'29'!U11+'30'!U11+'31'!U11+'32'!U11+'33'!U11+'34'!U11+'35'!U11+'36'!U11+'37'!U11+'38'!U11+'39'!U11</f>
        <v>41.635997983581554</v>
      </c>
      <c r="E12" s="120">
        <f>'1'!W11+'2'!W11+'3'!W11+'4'!W11+'5'!W11+'6'!W11+'7'!W11+'8'!W11+'9'!W11+'10'!W11+'11'!W11+'12'!W11+'13'!W11+'14'!W11+'15'!W11+'16'!W11+'17'!W11+'18'!W11+'19'!W11+'20'!W11+'21'!W11+'22'!W11+'23'!W11+'24'!W11+'25'!W11+'26'!W11+'27'!W11+'28'!W11+'29'!W11+'30'!W11+'31'!W11+'32'!W11+'33'!W11+'34'!W11+'35'!W11+'36'!W11+'37'!W11+'38'!W11+'39'!W11</f>
        <v>17</v>
      </c>
      <c r="F12" s="172">
        <f>'1'!Y11+'2'!Y11+'3'!Y11+'4'!Y11+'5'!Y11+'6'!Y11+'7'!Y11+'8'!Y11+'9'!Y11+'10'!Y11+'11'!Y11+'12'!Y11+'13'!Y11+'14'!Y11+'15'!Y11+'16'!Y11+'17'!Y11+'18'!Y11+'19'!Y11+'20'!Y11+'21'!Y11+'22'!Y11+'23'!Y11+'24'!Y11+'25'!Y11+'26'!Y11+'27'!Y11+'28'!Y11+'29'!Y11+'30'!Y11+'31'!Y11+'32'!Y11+'33'!Y11+'34'!Y11+'35'!Y11+'36'!Y11+'37'!Y11+'38'!Y11+'39'!Y11</f>
        <v>12</v>
      </c>
      <c r="G12" s="117">
        <v>7</v>
      </c>
      <c r="I12" s="26" t="s">
        <v>319</v>
      </c>
      <c r="J12" s="180">
        <f>最終需要_まとめ!C45</f>
        <v>3900</v>
      </c>
      <c r="O12" s="49"/>
      <c r="P12" s="429" t="s">
        <v>566</v>
      </c>
      <c r="Q12" s="429">
        <v>2700326</v>
      </c>
      <c r="R12" s="429">
        <v>2598785</v>
      </c>
    </row>
    <row r="13" spans="1:18" x14ac:dyDescent="0.2">
      <c r="A13" s="159" t="s">
        <v>225</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30.219780219780219</v>
      </c>
      <c r="E13" s="120">
        <f>'1'!W12+'2'!W12+'3'!W12+'4'!W12+'5'!W12+'6'!W12+'7'!W12+'8'!W12+'9'!W12+'10'!W12+'11'!W12+'12'!W12+'13'!W12+'14'!W12+'15'!W12+'16'!W12+'17'!W12+'18'!W12+'19'!W12+'20'!W12+'21'!W12+'22'!W12+'23'!W12+'24'!W12+'25'!W12+'26'!W12+'27'!W12+'28'!W12+'29'!W12+'30'!W12+'31'!W12+'32'!W12+'33'!W12+'34'!W12+'35'!W12+'36'!W12+'37'!W12+'38'!W12+'39'!W12</f>
        <v>15</v>
      </c>
      <c r="F13" s="172">
        <f>'1'!Y12+'2'!Y12+'3'!Y12+'4'!Y12+'5'!Y12+'6'!Y12+'7'!Y12+'8'!Y12+'9'!Y12+'10'!Y12+'11'!Y12+'12'!Y12+'13'!Y12+'14'!Y12+'15'!Y12+'16'!Y12+'17'!Y12+'18'!Y12+'19'!Y12+'20'!Y12+'21'!Y12+'22'!Y12+'23'!Y12+'24'!Y12+'25'!Y12+'26'!Y12+'27'!Y12+'28'!Y12+'29'!Y12+'30'!Y12+'31'!Y12+'32'!Y12+'33'!Y12+'34'!Y12+'35'!Y12+'36'!Y12+'37'!Y12+'38'!Y12+'39'!Y12</f>
        <v>12</v>
      </c>
      <c r="G13" s="117">
        <v>8</v>
      </c>
      <c r="I13" s="177" t="s">
        <v>320</v>
      </c>
      <c r="J13" s="183">
        <f>'1'!H44+'2'!H44+'3'!H44+'4'!H44+'5'!H44+'6'!H44+'7'!H44+'8'!H44+'9'!H44+'10'!H44+'11'!H44+'12'!H44+'13'!H44+'14'!H44+'15'!H44+'16'!H44+'17'!H44+'18'!H44+'19'!H44+'20'!H44+'21'!H44+'22'!H44+'23'!H44+'24'!H44+'25'!H44+'26'!H44+'27'!H44+'28'!H44+'29'!H44+'30'!H44+'31'!H44+'32'!H44+'33'!H44+'34'!H44+'35'!H44+'36'!H44+'37'!H44+'38'!H44+'39'!H44</f>
        <v>375.27142058900893</v>
      </c>
      <c r="L13" t="s">
        <v>177</v>
      </c>
      <c r="O13" s="49"/>
      <c r="P13" s="429" t="s">
        <v>567</v>
      </c>
      <c r="Q13" s="429">
        <v>1115874</v>
      </c>
      <c r="R13" s="429">
        <v>1131429</v>
      </c>
    </row>
    <row r="14" spans="1:18" x14ac:dyDescent="0.2">
      <c r="A14" s="159" t="s">
        <v>226</v>
      </c>
      <c r="B14" s="3" t="s">
        <v>30</v>
      </c>
      <c r="C14" s="174">
        <f>'1'!S13+'2'!S13+'3'!S13+'4'!S13+'5'!S13+'6'!S13+'7'!S13+'8'!S13+'9'!S13+'10'!S13+'11'!S13+'12'!S13+'13'!S13+'14'!S13+'15'!S13+'16'!S13+'17'!S13+'18'!S13+'19'!S13+'20'!S13+'21'!S13+'22'!S13+'23'!S13+'24'!S13+'25'!S13+'26'!S13+'27'!S13+'28'!S13+'29'!S13+'30'!S13+'31'!S13+'32'!S13+'33'!S13+'34'!S13+'35'!S13+'36'!S13+'37'!S13+'38'!S13+'39'!S13</f>
        <v>100.13142849048715</v>
      </c>
      <c r="D14" s="193">
        <f>'1'!U13+'2'!U13+'3'!U13+'4'!U13+'5'!U13+'6'!U13+'7'!U13+'8'!U13+'9'!U13+'10'!U13+'11'!U13+'12'!U13+'13'!U13+'14'!U13+'15'!U13+'16'!U13+'17'!U13+'18'!U13+'19'!U13+'20'!U13+'21'!U13+'22'!U13+'23'!U13+'24'!U13+'25'!U13+'26'!U13+'27'!U13+'28'!U13+'29'!U13+'30'!U13+'31'!U13+'32'!U13+'33'!U13+'34'!U13+'35'!U13+'36'!U13+'37'!U13+'38'!U13+'39'!U13</f>
        <v>33.377142830162384</v>
      </c>
      <c r="E14" s="120">
        <f>'1'!W13+'2'!W13+'3'!W13+'4'!W13+'5'!W13+'6'!W13+'7'!W13+'8'!W13+'9'!W13+'10'!W13+'11'!W13+'12'!W13+'13'!W13+'14'!W13+'15'!W13+'16'!W13+'17'!W13+'18'!W13+'19'!W13+'20'!W13+'21'!W13+'22'!W13+'23'!W13+'24'!W13+'25'!W13+'26'!W13+'27'!W13+'28'!W13+'29'!W13+'30'!W13+'31'!W13+'32'!W13+'33'!W13+'34'!W13+'35'!W13+'36'!W13+'37'!W13+'38'!W13+'39'!W13</f>
        <v>0</v>
      </c>
      <c r="F14" s="172">
        <f>'1'!Y13+'2'!Y13+'3'!Y13+'4'!Y13+'5'!Y13+'6'!Y13+'7'!Y13+'8'!Y13+'9'!Y13+'10'!Y13+'11'!Y13+'12'!Y13+'13'!Y13+'14'!Y13+'15'!Y13+'16'!Y13+'17'!Y13+'18'!Y13+'19'!Y13+'20'!Y13+'21'!Y13+'22'!Y13+'23'!Y13+'24'!Y13+'25'!Y13+'26'!Y13+'27'!Y13+'28'!Y13+'29'!Y13+'30'!Y13+'31'!Y13+'32'!Y13+'33'!Y13+'34'!Y13+'35'!Y13+'36'!Y13+'37'!Y13+'38'!Y13+'39'!Y13</f>
        <v>0</v>
      </c>
      <c r="G14" s="117">
        <v>9</v>
      </c>
      <c r="I14" s="178" t="s">
        <v>321</v>
      </c>
      <c r="J14" s="184">
        <f>'1'!R44+'2'!R44+'3'!R44+'4'!R44+'5'!R44+'6'!R44+'7'!R44+'8'!R44+'9'!R44+'10'!R44+'11'!R44+'12'!R44+'13'!R44+'14'!R44+'15'!R44+'16'!R44+'17'!R44+'18'!R44+'19'!R44+'20'!R44+'21'!R44+'22'!R44+'23'!R44+'24'!R44+'25'!R44+'26'!R44+'27'!R44+'28'!R44+'29'!R44+'30'!R44+'31'!R44+'32'!R44+'33'!R44+'34'!R44+'35'!R44+'36'!R44+'37'!R44+'38'!R44+'39'!R44</f>
        <v>297.01563706851056</v>
      </c>
      <c r="O14" s="49"/>
      <c r="P14" s="429" t="s">
        <v>568</v>
      </c>
      <c r="Q14" s="429">
        <v>672561</v>
      </c>
      <c r="R14" s="429">
        <v>686870</v>
      </c>
    </row>
    <row r="15" spans="1:18" x14ac:dyDescent="0.2">
      <c r="A15" s="159" t="s">
        <v>2</v>
      </c>
      <c r="B15" s="3" t="s">
        <v>364</v>
      </c>
      <c r="C15" s="174">
        <f>'1'!S14+'2'!S14+'3'!S14+'4'!S14+'5'!S14+'6'!S14+'7'!S14+'8'!S14+'9'!S14+'10'!S14+'11'!S14+'12'!S14+'13'!S14+'14'!S14+'15'!S14+'16'!S14+'17'!S14+'18'!S14+'19'!S14+'20'!S14+'21'!S14+'22'!S14+'23'!S14+'24'!S14+'25'!S14+'26'!S14+'27'!S14+'28'!S14+'29'!S14+'30'!S14+'31'!S14+'32'!S14+'33'!S14+'34'!S14+'35'!S14+'36'!S14+'37'!S14+'38'!S14+'39'!S14</f>
        <v>104.64717993498709</v>
      </c>
      <c r="D15" s="193">
        <f>'1'!U14+'2'!U14+'3'!U14+'4'!U14+'5'!U14+'6'!U14+'7'!U14+'8'!U14+'9'!U14+'10'!U14+'11'!U14+'12'!U14+'13'!U14+'14'!U14+'15'!U14+'16'!U14+'17'!U14+'18'!U14+'19'!U14+'20'!U14+'21'!U14+'22'!U14+'23'!U14+'24'!U14+'25'!U14+'26'!U14+'27'!U14+'28'!U14+'29'!U14+'30'!U14+'31'!U14+'32'!U14+'33'!U14+'34'!U14+'35'!U14+'36'!U14+'37'!U14+'38'!U14+'39'!U14</f>
        <v>34.557905932019025</v>
      </c>
      <c r="E15" s="120">
        <f>'1'!W14+'2'!W14+'3'!W14+'4'!W14+'5'!W14+'6'!W14+'7'!W14+'8'!W14+'9'!W14+'10'!W14+'11'!W14+'12'!W14+'13'!W14+'14'!W14+'15'!W14+'16'!W14+'17'!W14+'18'!W14+'19'!W14+'20'!W14+'21'!W14+'22'!W14+'23'!W14+'24'!W14+'25'!W14+'26'!W14+'27'!W14+'28'!W14+'29'!W14+'30'!W14+'31'!W14+'32'!W14+'33'!W14+'34'!W14+'35'!W14+'36'!W14+'37'!W14+'38'!W14+'39'!W14</f>
        <v>0</v>
      </c>
      <c r="F15" s="172">
        <f>'1'!Y14+'2'!Y14+'3'!Y14+'4'!Y14+'5'!Y14+'6'!Y14+'7'!Y14+'8'!Y14+'9'!Y14+'10'!Y14+'11'!Y14+'12'!Y14+'13'!Y14+'14'!Y14+'15'!Y14+'16'!Y14+'17'!Y14+'18'!Y14+'19'!Y14+'20'!Y14+'21'!Y14+'22'!Y14+'23'!Y14+'24'!Y14+'25'!Y14+'26'!Y14+'27'!Y14+'28'!Y14+'29'!Y14+'30'!Y14+'31'!Y14+'32'!Y14+'33'!Y14+'34'!Y14+'35'!Y14+'36'!Y14+'37'!Y14+'38'!Y14+'39'!Y14</f>
        <v>0</v>
      </c>
      <c r="G15" s="117">
        <v>10</v>
      </c>
      <c r="I15" s="179" t="s">
        <v>322</v>
      </c>
      <c r="J15" s="182">
        <f>J12+J13+J14</f>
        <v>4572.2870576575197</v>
      </c>
      <c r="O15" s="49"/>
      <c r="P15" s="429" t="s">
        <v>569</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111.3638183770878</v>
      </c>
      <c r="D16" s="193">
        <f>'1'!U15+'2'!U15+'3'!U15+'4'!U15+'5'!U15+'6'!U15+'7'!U15+'8'!U15+'9'!U15+'10'!U15+'11'!U15+'12'!U15+'13'!U15+'14'!U15+'15'!U15+'16'!U15+'17'!U15+'18'!U15+'19'!U15+'20'!U15+'21'!U15+'22'!U15+'23'!U15+'24'!U15+'25'!U15+'26'!U15+'27'!U15+'28'!U15+'29'!U15+'30'!U15+'31'!U15+'32'!U15+'33'!U15+'34'!U15+'35'!U15+'36'!U15+'37'!U15+'38'!U15+'39'!U15</f>
        <v>51.31973197100821</v>
      </c>
      <c r="E16" s="120">
        <f>'1'!W15+'2'!W15+'3'!W15+'4'!W15+'5'!W15+'6'!W15+'7'!W15+'8'!W15+'9'!W15+'10'!W15+'11'!W15+'12'!W15+'13'!W15+'14'!W15+'15'!W15+'16'!W15+'17'!W15+'18'!W15+'19'!W15+'20'!W15+'21'!W15+'22'!W15+'23'!W15+'24'!W15+'25'!W15+'26'!W15+'27'!W15+'28'!W15+'29'!W15+'30'!W15+'31'!W15+'32'!W15+'33'!W15+'34'!W15+'35'!W15+'36'!W15+'37'!W15+'38'!W15+'39'!W15</f>
        <v>4</v>
      </c>
      <c r="F16" s="172">
        <f>'1'!Y15+'2'!Y15+'3'!Y15+'4'!Y15+'5'!Y15+'6'!Y15+'7'!Y15+'8'!Y15+'9'!Y15+'10'!Y15+'11'!Y15+'12'!Y15+'13'!Y15+'14'!Y15+'15'!Y15+'16'!Y15+'17'!Y15+'18'!Y15+'19'!Y15+'20'!Y15+'21'!Y15+'22'!Y15+'23'!Y15+'24'!Y15+'25'!Y15+'26'!Y15+'27'!Y15+'28'!Y15+'29'!Y15+'30'!Y15+'31'!Y15+'32'!Y15+'33'!Y15+'34'!Y15+'35'!Y15+'36'!Y15+'37'!Y15+'38'!Y15+'39'!Y15</f>
        <v>4</v>
      </c>
      <c r="G16" s="117">
        <v>11</v>
      </c>
      <c r="J16" s="181" t="s">
        <v>354</v>
      </c>
      <c r="O16" s="49"/>
      <c r="P16" s="429" t="s">
        <v>570</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117.56787698874771</v>
      </c>
      <c r="D17" s="193">
        <f>'1'!U16+'2'!U16+'3'!U16+'4'!U16+'5'!U16+'6'!U16+'7'!U16+'8'!U16+'9'!U16+'10'!U16+'11'!U16+'12'!U16+'13'!U16+'14'!U16+'15'!U16+'16'!U16+'17'!U16+'18'!U16+'19'!U16+'20'!U16+'21'!U16+'22'!U16+'23'!U16+'24'!U16+'25'!U16+'26'!U16+'27'!U16+'28'!U16+'29'!U16+'30'!U16+'31'!U16+'32'!U16+'33'!U16+'34'!U16+'35'!U16+'36'!U16+'37'!U16+'38'!U16+'39'!U16</f>
        <v>28.785055427923474</v>
      </c>
      <c r="E17" s="120">
        <f>'1'!W16+'2'!W16+'3'!W16+'4'!W16+'5'!W16+'6'!W16+'7'!W16+'8'!W16+'9'!W16+'10'!W16+'11'!W16+'12'!W16+'13'!W16+'14'!W16+'15'!W16+'16'!W16+'17'!W16+'18'!W16+'19'!W16+'20'!W16+'21'!W16+'22'!W16+'23'!W16+'24'!W16+'25'!W16+'26'!W16+'27'!W16+'28'!W16+'29'!W16+'30'!W16+'31'!W16+'32'!W16+'33'!W16+'34'!W16+'35'!W16+'36'!W16+'37'!W16+'38'!W16+'39'!W16</f>
        <v>4</v>
      </c>
      <c r="F17" s="172">
        <f>'1'!Y16+'2'!Y16+'3'!Y16+'4'!Y16+'5'!Y16+'6'!Y16+'7'!Y16+'8'!Y16+'9'!Y16+'10'!Y16+'11'!Y16+'12'!Y16+'13'!Y16+'14'!Y16+'15'!Y16+'16'!Y16+'17'!Y16+'18'!Y16+'19'!Y16+'20'!Y16+'21'!Y16+'22'!Y16+'23'!Y16+'24'!Y16+'25'!Y16+'26'!Y16+'27'!Y16+'28'!Y16+'29'!Y16+'30'!Y16+'31'!Y16+'32'!Y16+'33'!Y16+'34'!Y16+'35'!Y16+'36'!Y16+'37'!Y16+'38'!Y16+'39'!Y16</f>
        <v>3</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101.67399999972899</v>
      </c>
      <c r="D18" s="193">
        <f>'1'!U17+'2'!U17+'3'!U17+'4'!U17+'5'!U17+'6'!U17+'7'!U17+'8'!U17+'9'!U17+'10'!U17+'11'!U17+'12'!U17+'13'!U17+'14'!U17+'15'!U17+'16'!U17+'17'!U17+'18'!U17+'19'!U17+'20'!U17+'21'!U17+'22'!U17+'23'!U17+'24'!U17+'25'!U17+'26'!U17+'27'!U17+'28'!U17+'29'!U17+'30'!U17+'31'!U17+'32'!U17+'33'!U17+'34'!U17+'35'!U17+'36'!U17+'37'!U17+'38'!U17+'39'!U17</f>
        <v>21.787285714227643</v>
      </c>
      <c r="E18" s="120">
        <f>'1'!W17+'2'!W17+'3'!W17+'4'!W17+'5'!W17+'6'!W17+'7'!W17+'8'!W17+'9'!W17+'10'!W17+'11'!W17+'12'!W17+'13'!W17+'14'!W17+'15'!W17+'16'!W17+'17'!W17+'18'!W17+'19'!W17+'20'!W17+'21'!W17+'22'!W17+'23'!W17+'24'!W17+'25'!W17+'26'!W17+'27'!W17+'28'!W17+'29'!W17+'30'!W17+'31'!W17+'32'!W17+'33'!W17+'34'!W17+'35'!W17+'36'!W17+'37'!W17+'38'!W17+'39'!W17</f>
        <v>0</v>
      </c>
      <c r="F18" s="172">
        <f>'1'!Y17+'2'!Y17+'3'!Y17+'4'!Y17+'5'!Y17+'6'!Y17+'7'!Y17+'8'!Y17+'9'!Y17+'10'!Y17+'11'!Y17+'12'!Y17+'13'!Y17+'14'!Y17+'15'!Y17+'16'!Y17+'17'!Y17+'18'!Y17+'19'!Y17+'20'!Y17+'21'!Y17+'22'!Y17+'23'!Y17+'24'!Y17+'25'!Y17+'26'!Y17+'27'!Y17+'28'!Y17+'29'!Y17+'30'!Y17+'31'!Y17+'32'!Y17+'33'!Y17+'34'!Y17+'35'!Y17+'36'!Y17+'37'!Y17+'38'!Y17+'39'!Y17</f>
        <v>0</v>
      </c>
      <c r="G18" s="117">
        <v>13</v>
      </c>
      <c r="O18" s="49">
        <v>100</v>
      </c>
      <c r="P18" s="430" t="s">
        <v>561</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112.22535473585162</v>
      </c>
      <c r="D19" s="193">
        <f>'1'!U18+'2'!U18+'3'!U18+'4'!U18+'5'!U18+'6'!U18+'7'!U18+'8'!U18+'9'!U18+'10'!U18+'11'!U18+'12'!U18+'13'!U18+'14'!U18+'15'!U18+'16'!U18+'17'!U18+'18'!U18+'19'!U18+'20'!U18+'21'!U18+'22'!U18+'23'!U18+'24'!U18+'25'!U18+'26'!U18+'27'!U18+'28'!U18+'29'!U18+'30'!U18+'31'!U18+'32'!U18+'33'!U18+'34'!U18+'35'!U18+'36'!U18+'37'!U18+'38'!U18+'39'!U18</f>
        <v>47.880124342748566</v>
      </c>
      <c r="E19" s="120">
        <f>'1'!W18+'2'!W18+'3'!W18+'4'!W18+'5'!W18+'6'!W18+'7'!W18+'8'!W18+'9'!W18+'10'!W18+'11'!W18+'12'!W18+'13'!W18+'14'!W18+'15'!W18+'16'!W18+'17'!W18+'18'!W18+'19'!W18+'20'!W18+'21'!W18+'22'!W18+'23'!W18+'24'!W18+'25'!W18+'26'!W18+'27'!W18+'28'!W18+'29'!W18+'30'!W18+'31'!W18+'32'!W18+'33'!W18+'34'!W18+'35'!W18+'36'!W18+'37'!W18+'38'!W18+'39'!W18</f>
        <v>10</v>
      </c>
      <c r="F19" s="172">
        <f>'1'!Y18+'2'!Y18+'3'!Y18+'4'!Y18+'5'!Y18+'6'!Y18+'7'!Y18+'8'!Y18+'9'!Y18+'10'!Y18+'11'!Y18+'12'!Y18+'13'!Y18+'14'!Y18+'15'!Y18+'16'!Y18+'17'!Y18+'18'!Y18+'19'!Y18+'20'!Y18+'21'!Y18+'22'!Y18+'23'!Y18+'24'!Y18+'25'!Y18+'26'!Y18+'27'!Y18+'28'!Y18+'29'!Y18+'30'!Y18+'31'!Y18+'32'!Y18+'33'!Y18+'34'!Y18+'35'!Y18+'36'!Y18+'37'!Y18+'38'!Y18+'39'!Y18</f>
        <v>8</v>
      </c>
      <c r="G19" s="117">
        <v>14</v>
      </c>
      <c r="L19" t="s">
        <v>610</v>
      </c>
      <c r="O19" s="49"/>
      <c r="P19" s="430" t="s">
        <v>571</v>
      </c>
      <c r="Q19" s="435">
        <v>3587529</v>
      </c>
      <c r="R19" s="429">
        <v>3385318</v>
      </c>
    </row>
    <row r="20" spans="1:18" x14ac:dyDescent="0.2">
      <c r="A20" s="159" t="s">
        <v>7</v>
      </c>
      <c r="B20" s="3" t="s">
        <v>268</v>
      </c>
      <c r="C20" s="174">
        <f>'1'!S19+'2'!S19+'3'!S19+'4'!S19+'5'!S19+'6'!S19+'7'!S19+'8'!S19+'9'!S19+'10'!S19+'11'!S19+'12'!S19+'13'!S19+'14'!S19+'15'!S19+'16'!S19+'17'!S19+'18'!S19+'19'!S19+'20'!S19+'21'!S19+'22'!S19+'23'!S19+'24'!S19+'25'!S19+'26'!S19+'27'!S19+'28'!S19+'29'!S19+'30'!S19+'31'!S19+'32'!S19+'33'!S19+'34'!S19+'35'!S19+'36'!S19+'37'!S19+'38'!S19+'39'!S19</f>
        <v>100</v>
      </c>
      <c r="D20" s="193">
        <f>'1'!U19+'2'!U19+'3'!U19+'4'!U19+'5'!U19+'6'!U19+'7'!U19+'8'!U19+'9'!U19+'10'!U19+'11'!U19+'12'!U19+'13'!U19+'14'!U19+'15'!U19+'16'!U19+'17'!U19+'18'!U19+'19'!U19+'20'!U19+'21'!U19+'22'!U19+'23'!U19+'24'!U19+'25'!U19+'26'!U19+'27'!U19+'28'!U19+'29'!U19+'30'!U19+'31'!U19+'32'!U19+'33'!U19+'34'!U19+'35'!U19+'36'!U19+'37'!U19+'38'!U19+'39'!U19</f>
        <v>45.454545454545453</v>
      </c>
      <c r="E20" s="120">
        <f>'1'!W19+'2'!W19+'3'!W19+'4'!W19+'5'!W19+'6'!W19+'7'!W19+'8'!W19+'9'!W19+'10'!W19+'11'!W19+'12'!W19+'13'!W19+'14'!W19+'15'!W19+'16'!W19+'17'!W19+'18'!W19+'19'!W19+'20'!W19+'21'!W19+'22'!W19+'23'!W19+'24'!W19+'25'!W19+'26'!W19+'27'!W19+'28'!W19+'29'!W19+'30'!W19+'31'!W19+'32'!W19+'33'!W19+'34'!W19+'35'!W19+'36'!W19+'37'!W19+'38'!W19+'39'!W19</f>
        <v>30</v>
      </c>
      <c r="F20" s="172">
        <f>'1'!Y19+'2'!Y19+'3'!Y19+'4'!Y19+'5'!Y19+'6'!Y19+'7'!Y19+'8'!Y19+'9'!Y19+'10'!Y19+'11'!Y19+'12'!Y19+'13'!Y19+'14'!Y19+'15'!Y19+'16'!Y19+'17'!Y19+'18'!Y19+'19'!Y19+'20'!Y19+'21'!Y19+'22'!Y19+'23'!Y19+'24'!Y19+'25'!Y19+'26'!Y19+'27'!Y19+'28'!Y19+'29'!Y19+'30'!Y19+'31'!Y19+'32'!Y19+'33'!Y19+'34'!Y19+'35'!Y19+'36'!Y19+'37'!Y19+'38'!Y19+'39'!Y19</f>
        <v>18</v>
      </c>
      <c r="G20" s="117">
        <v>15</v>
      </c>
      <c r="O20" s="49">
        <v>202</v>
      </c>
      <c r="P20" s="430" t="s">
        <v>572</v>
      </c>
      <c r="Q20" s="429">
        <v>1983439</v>
      </c>
      <c r="R20" s="429">
        <v>1820927</v>
      </c>
    </row>
    <row r="21" spans="1:18" x14ac:dyDescent="0.2">
      <c r="A21" s="159" t="s">
        <v>8</v>
      </c>
      <c r="B21" s="3" t="s">
        <v>269</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44.31818181818182</v>
      </c>
      <c r="E21" s="120">
        <f>'1'!W20+'2'!W20+'3'!W20+'4'!W20+'5'!W20+'6'!W20+'7'!W20+'8'!W20+'9'!W20+'10'!W20+'11'!W20+'12'!W20+'13'!W20+'14'!W20+'15'!W20+'16'!W20+'17'!W20+'18'!W20+'19'!W20+'20'!W20+'21'!W20+'22'!W20+'23'!W20+'24'!W20+'25'!W20+'26'!W20+'27'!W20+'28'!W20+'29'!W20+'30'!W20+'31'!W20+'32'!W20+'33'!W20+'34'!W20+'35'!W20+'36'!W20+'37'!W20+'38'!W20+'39'!W20</f>
        <v>0</v>
      </c>
      <c r="F21" s="172">
        <f>'1'!Y20+'2'!Y20+'3'!Y20+'4'!Y20+'5'!Y20+'6'!Y20+'7'!Y20+'8'!Y20+'9'!Y20+'10'!Y20+'11'!Y20+'12'!Y20+'13'!Y20+'14'!Y20+'15'!Y20+'16'!Y20+'17'!Y20+'18'!Y20+'19'!Y20+'20'!Y20+'21'!Y20+'22'!Y20+'23'!Y20+'24'!Y20+'25'!Y20+'26'!Y20+'27'!Y20+'28'!Y20+'29'!Y20+'30'!Y20+'31'!Y20+'32'!Y20+'33'!Y20+'34'!Y20+'35'!Y20+'36'!Y20+'37'!Y20+'38'!Y20+'39'!Y20</f>
        <v>0</v>
      </c>
      <c r="G21" s="117">
        <v>16</v>
      </c>
      <c r="O21" s="49">
        <v>204</v>
      </c>
      <c r="P21" s="430" t="s">
        <v>573</v>
      </c>
      <c r="Q21" s="429">
        <v>1396599</v>
      </c>
      <c r="R21" s="429">
        <v>1365527</v>
      </c>
    </row>
    <row r="22" spans="1:18" x14ac:dyDescent="0.2">
      <c r="A22" s="159" t="s">
        <v>9</v>
      </c>
      <c r="B22" s="3" t="s">
        <v>270</v>
      </c>
      <c r="C22" s="174">
        <f>'1'!S21+'2'!S21+'3'!S21+'4'!S21+'5'!S21+'6'!S21+'7'!S21+'8'!S21+'9'!S21+'10'!S21+'11'!S21+'12'!S21+'13'!S21+'14'!S21+'15'!S21+'16'!S21+'17'!S21+'18'!S21+'19'!S21+'20'!S21+'21'!S21+'22'!S21+'23'!S21+'24'!S21+'25'!S21+'26'!S21+'27'!S21+'28'!S21+'29'!S21+'30'!S21+'31'!S21+'32'!S21+'33'!S21+'34'!S21+'35'!S21+'36'!S21+'37'!S21+'38'!S21+'39'!S21</f>
        <v>100.28832882386264</v>
      </c>
      <c r="D22" s="193">
        <f>'1'!U21+'2'!U21+'3'!U21+'4'!U21+'5'!U21+'6'!U21+'7'!U21+'8'!U21+'9'!U21+'10'!U21+'11'!U21+'12'!U21+'13'!U21+'14'!U21+'15'!U21+'16'!U21+'17'!U21+'18'!U21+'19'!U21+'20'!U21+'21'!U21+'22'!U21+'23'!U21+'24'!U21+'25'!U21+'26'!U21+'27'!U21+'28'!U21+'29'!U21+'30'!U21+'31'!U21+'32'!U21+'33'!U21+'34'!U21+'35'!U21+'36'!U21+'37'!U21+'38'!U21+'39'!U21</f>
        <v>50.144164411931321</v>
      </c>
      <c r="E22" s="120">
        <f>'1'!W21+'2'!W21+'3'!W21+'4'!W21+'5'!W21+'6'!W21+'7'!W21+'8'!W21+'9'!W21+'10'!W21+'11'!W21+'12'!W21+'13'!W21+'14'!W21+'15'!W21+'16'!W21+'17'!W21+'18'!W21+'19'!W21+'20'!W21+'21'!W21+'22'!W21+'23'!W21+'24'!W21+'25'!W21+'26'!W21+'27'!W21+'28'!W21+'29'!W21+'30'!W21+'31'!W21+'32'!W21+'33'!W21+'34'!W21+'35'!W21+'36'!W21+'37'!W21+'38'!W21+'39'!W21</f>
        <v>17</v>
      </c>
      <c r="F22" s="172">
        <f>'1'!Y21+'2'!Y21+'3'!Y21+'4'!Y21+'5'!Y21+'6'!Y21+'7'!Y21+'8'!Y21+'9'!Y21+'10'!Y21+'11'!Y21+'12'!Y21+'13'!Y21+'14'!Y21+'15'!Y21+'16'!Y21+'17'!Y21+'18'!Y21+'19'!Y21+'20'!Y21+'21'!Y21+'22'!Y21+'23'!Y21+'24'!Y21+'25'!Y21+'26'!Y21+'27'!Y21+'28'!Y21+'29'!Y21+'30'!Y21+'31'!Y21+'32'!Y21+'33'!Y21+'34'!Y21+'35'!Y21+'36'!Y21+'37'!Y21+'38'!Y21+'39'!Y21</f>
        <v>11</v>
      </c>
      <c r="G22" s="117">
        <v>17</v>
      </c>
      <c r="O22" s="49">
        <v>206</v>
      </c>
      <c r="P22" s="430" t="s">
        <v>574</v>
      </c>
      <c r="Q22" s="429">
        <v>207491</v>
      </c>
      <c r="R22" s="429">
        <v>198864</v>
      </c>
    </row>
    <row r="23" spans="1:18" x14ac:dyDescent="0.2">
      <c r="A23" s="159" t="s">
        <v>10</v>
      </c>
      <c r="B23" s="3" t="s">
        <v>271</v>
      </c>
      <c r="C23" s="174">
        <f>'1'!S22+'2'!S22+'3'!S22+'4'!S22+'5'!S22+'6'!S22+'7'!S22+'8'!S22+'9'!S22+'10'!S22+'11'!S22+'12'!S22+'13'!S22+'14'!S22+'15'!S22+'16'!S22+'17'!S22+'18'!S22+'19'!S22+'20'!S22+'21'!S22+'22'!S22+'23'!S22+'24'!S22+'25'!S22+'26'!S22+'27'!S22+'28'!S22+'29'!S22+'30'!S22+'31'!S22+'32'!S22+'33'!S22+'34'!S22+'35'!S22+'36'!S22+'37'!S22+'38'!S22+'39'!S22</f>
        <v>125.93330970424839</v>
      </c>
      <c r="D23" s="193">
        <f>'1'!U22+'2'!U22+'3'!U22+'4'!U22+'5'!U22+'6'!U22+'7'!U22+'8'!U22+'9'!U22+'10'!U22+'11'!U22+'12'!U22+'13'!U22+'14'!U22+'15'!U22+'16'!U22+'17'!U22+'18'!U22+'19'!U22+'20'!U22+'21'!U22+'22'!U22+'23'!U22+'24'!U22+'25'!U22+'26'!U22+'27'!U22+'28'!U22+'29'!U22+'30'!U22+'31'!U22+'32'!U22+'33'!U22+'34'!U22+'35'!U22+'36'!U22+'37'!U22+'38'!U22+'39'!U22</f>
        <v>44.21285914741501</v>
      </c>
      <c r="E23" s="120">
        <f>'1'!W22+'2'!W22+'3'!W22+'4'!W22+'5'!W22+'6'!W22+'7'!W22+'8'!W22+'9'!W22+'10'!W22+'11'!W22+'12'!W22+'13'!W22+'14'!W22+'15'!W22+'16'!W22+'17'!W22+'18'!W22+'19'!W22+'20'!W22+'21'!W22+'22'!W22+'23'!W22+'24'!W22+'25'!W22+'26'!W22+'27'!W22+'28'!W22+'29'!W22+'30'!W22+'31'!W22+'32'!W22+'33'!W22+'34'!W22+'35'!W22+'36'!W22+'37'!W22+'38'!W22+'39'!W22</f>
        <v>23</v>
      </c>
      <c r="F23" s="172">
        <f>'1'!Y22+'2'!Y22+'3'!Y22+'4'!Y22+'5'!Y22+'6'!Y22+'7'!Y22+'8'!Y22+'9'!Y22+'10'!Y22+'11'!Y22+'12'!Y22+'13'!Y22+'14'!Y22+'15'!Y22+'16'!Y22+'17'!Y22+'18'!Y22+'19'!Y22+'20'!Y22+'21'!Y22+'22'!Y22+'23'!Y22+'24'!Y22+'25'!Y22+'26'!Y22+'27'!Y22+'28'!Y22+'29'!Y22+'30'!Y22+'31'!Y22+'32'!Y22+'33'!Y22+'34'!Y22+'35'!Y22+'36'!Y22+'37'!Y22+'38'!Y22+'39'!Y22</f>
        <v>22</v>
      </c>
      <c r="G23" s="117">
        <v>18</v>
      </c>
      <c r="O23" s="49"/>
      <c r="P23" s="430" t="s">
        <v>563</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100.29865430410101</v>
      </c>
      <c r="D24" s="193">
        <f>'1'!U23+'2'!U23+'3'!U23+'4'!U23+'5'!U23+'6'!U23+'7'!U23+'8'!U23+'9'!U23+'10'!U23+'11'!U23+'12'!U23+'13'!U23+'14'!U23+'15'!U23+'16'!U23+'17'!U23+'18'!U23+'19'!U23+'20'!U23+'21'!U23+'22'!U23+'23'!U23+'24'!U23+'25'!U23+'26'!U23+'27'!U23+'28'!U23+'29'!U23+'30'!U23+'31'!U23+'32'!U23+'33'!U23+'34'!U23+'35'!U23+'36'!U23+'37'!U23+'38'!U23+'39'!U23</f>
        <v>34.248320981888163</v>
      </c>
      <c r="E24" s="120">
        <f>'1'!W23+'2'!W23+'3'!W23+'4'!W23+'5'!W23+'6'!W23+'7'!W23+'8'!W23+'9'!W23+'10'!W23+'11'!W23+'12'!W23+'13'!W23+'14'!W23+'15'!W23+'16'!W23+'17'!W23+'18'!W23+'19'!W23+'20'!W23+'21'!W23+'22'!W23+'23'!W23+'24'!W23+'25'!W23+'26'!W23+'27'!W23+'28'!W23+'29'!W23+'30'!W23+'31'!W23+'32'!W23+'33'!W23+'34'!W23+'35'!W23+'36'!W23+'37'!W23+'38'!W23+'39'!W23</f>
        <v>4</v>
      </c>
      <c r="F24" s="172">
        <f>'1'!Y23+'2'!Y23+'3'!Y23+'4'!Y23+'5'!Y23+'6'!Y23+'7'!Y23+'8'!Y23+'9'!Y23+'10'!Y23+'11'!Y23+'12'!Y23+'13'!Y23+'14'!Y23+'15'!Y23+'16'!Y23+'17'!Y23+'18'!Y23+'19'!Y23+'20'!Y23+'21'!Y23+'22'!Y23+'23'!Y23+'24'!Y23+'25'!Y23+'26'!Y23+'27'!Y23+'28'!Y23+'29'!Y23+'30'!Y23+'31'!Y23+'32'!Y23+'33'!Y23+'34'!Y23+'35'!Y23+'36'!Y23+'37'!Y23+'38'!Y23+'39'!Y23</f>
        <v>2</v>
      </c>
      <c r="G24" s="117">
        <v>19</v>
      </c>
      <c r="O24" s="49">
        <v>207</v>
      </c>
      <c r="P24" s="430" t="s">
        <v>575</v>
      </c>
      <c r="Q24" s="429">
        <v>654478</v>
      </c>
      <c r="R24" s="429">
        <v>639533</v>
      </c>
    </row>
    <row r="25" spans="1:18" x14ac:dyDescent="0.2">
      <c r="A25" s="159" t="s">
        <v>12</v>
      </c>
      <c r="B25" s="3" t="s">
        <v>366</v>
      </c>
      <c r="C25" s="174">
        <f>'1'!S24+'2'!S24+'3'!S24+'4'!S24+'5'!S24+'6'!S24+'7'!S24+'8'!S24+'9'!S24+'10'!S24+'11'!S24+'12'!S24+'13'!S24+'14'!S24+'15'!S24+'16'!S24+'17'!S24+'18'!S24+'19'!S24+'20'!S24+'21'!S24+'22'!S24+'23'!S24+'24'!S24+'25'!S24+'26'!S24+'27'!S24+'28'!S24+'29'!S24+'30'!S24+'31'!S24+'32'!S24+'33'!S24+'34'!S24+'35'!S24+'36'!S24+'37'!S24+'38'!S24+'39'!S24</f>
        <v>101.89494385959394</v>
      </c>
      <c r="D25" s="193">
        <f>'1'!U24+'2'!U24+'3'!U24+'4'!U24+'5'!U24+'6'!U24+'7'!U24+'8'!U24+'9'!U24+'10'!U24+'11'!U24+'12'!U24+'13'!U24+'14'!U24+'15'!U24+'16'!U24+'17'!U24+'18'!U24+'19'!U24+'20'!U24+'21'!U24+'22'!U24+'23'!U24+'24'!U24+'25'!U24+'26'!U24+'27'!U24+'28'!U24+'29'!U24+'30'!U24+'31'!U24+'32'!U24+'33'!U24+'34'!U24+'35'!U24+'36'!U24+'37'!U24+'38'!U24+'39'!U24</f>
        <v>32.382586151717881</v>
      </c>
      <c r="E25" s="120">
        <f>'1'!W24+'2'!W24+'3'!W24+'4'!W24+'5'!W24+'6'!W24+'7'!W24+'8'!W24+'9'!W24+'10'!W24+'11'!W24+'12'!W24+'13'!W24+'14'!W24+'15'!W24+'16'!W24+'17'!W24+'18'!W24+'19'!W24+'20'!W24+'21'!W24+'22'!W24+'23'!W24+'24'!W24+'25'!W24+'26'!W24+'27'!W24+'28'!W24+'29'!W24+'30'!W24+'31'!W24+'32'!W24+'33'!W24+'34'!W24+'35'!W24+'36'!W24+'37'!W24+'38'!W24+'39'!W24</f>
        <v>3</v>
      </c>
      <c r="F25" s="172">
        <f>'1'!Y24+'2'!Y24+'3'!Y24+'4'!Y24+'5'!Y24+'6'!Y24+'7'!Y24+'8'!Y24+'9'!Y24+'10'!Y24+'11'!Y24+'12'!Y24+'13'!Y24+'14'!Y24+'15'!Y24+'16'!Y24+'17'!Y24+'18'!Y24+'19'!Y24+'20'!Y24+'21'!Y24+'22'!Y24+'23'!Y24+'24'!Y24+'25'!Y24+'26'!Y24+'27'!Y24+'28'!Y24+'29'!Y24+'30'!Y24+'31'!Y24+'32'!Y24+'33'!Y24+'34'!Y24+'35'!Y24+'36'!Y24+'37'!Y24+'38'!Y24+'39'!Y24</f>
        <v>3</v>
      </c>
      <c r="G25" s="117">
        <v>20</v>
      </c>
      <c r="O25" s="49">
        <v>214</v>
      </c>
      <c r="P25" s="430" t="s">
        <v>576</v>
      </c>
      <c r="Q25" s="429">
        <v>470475</v>
      </c>
      <c r="R25" s="429">
        <v>449216</v>
      </c>
    </row>
    <row r="26" spans="1:18" x14ac:dyDescent="0.2">
      <c r="A26" s="159" t="s">
        <v>13</v>
      </c>
      <c r="B26" s="3" t="s">
        <v>191</v>
      </c>
      <c r="C26" s="174">
        <f>'1'!S25+'2'!S25+'3'!S25+'4'!S25+'5'!S25+'6'!S25+'7'!S25+'8'!S25+'9'!S25+'10'!S25+'11'!S25+'12'!S25+'13'!S25+'14'!S25+'15'!S25+'16'!S25+'17'!S25+'18'!S25+'19'!S25+'20'!S25+'21'!S25+'22'!S25+'23'!S25+'24'!S25+'25'!S25+'26'!S25+'27'!S25+'28'!S25+'29'!S25+'30'!S25+'31'!S25+'32'!S25+'33'!S25+'34'!S25+'35'!S25+'36'!S25+'37'!S25+'38'!S25+'39'!S25</f>
        <v>101.87085377118403</v>
      </c>
      <c r="D26" s="193">
        <f>'1'!U25+'2'!U25+'3'!U25+'4'!U25+'5'!U25+'6'!U25+'7'!U25+'8'!U25+'9'!U25+'10'!U25+'11'!U25+'12'!U25+'13'!U25+'14'!U25+'15'!U25+'16'!U25+'17'!U25+'18'!U25+'19'!U25+'20'!U25+'21'!U25+'22'!U25+'23'!U25+'24'!U25+'25'!U25+'26'!U25+'27'!U25+'28'!U25+'29'!U25+'30'!U25+'31'!U25+'32'!U25+'33'!U25+'34'!U25+'35'!U25+'36'!U25+'37'!U25+'38'!U25+'39'!U25</f>
        <v>21.844050808650685</v>
      </c>
      <c r="E26" s="120">
        <f>'1'!W25+'2'!W25+'3'!W25+'4'!W25+'5'!W25+'6'!W25+'7'!W25+'8'!W25+'9'!W25+'10'!W25+'11'!W25+'12'!W25+'13'!W25+'14'!W25+'15'!W25+'16'!W25+'17'!W25+'18'!W25+'19'!W25+'20'!W25+'21'!W25+'22'!W25+'23'!W25+'24'!W25+'25'!W25+'26'!W25+'27'!W25+'28'!W25+'29'!W25+'30'!W25+'31'!W25+'32'!W25+'33'!W25+'34'!W25+'35'!W25+'36'!W25+'37'!W25+'38'!W25+'39'!W25</f>
        <v>1</v>
      </c>
      <c r="F26" s="172">
        <f>'1'!Y25+'2'!Y25+'3'!Y25+'4'!Y25+'5'!Y25+'6'!Y25+'7'!Y25+'8'!Y25+'9'!Y25+'10'!Y25+'11'!Y25+'12'!Y25+'13'!Y25+'14'!Y25+'15'!Y25+'16'!Y25+'17'!Y25+'18'!Y25+'19'!Y25+'20'!Y25+'21'!Y25+'22'!Y25+'23'!Y25+'24'!Y25+'25'!Y25+'26'!Y25+'27'!Y25+'28'!Y25+'29'!Y25+'30'!Y25+'31'!Y25+'32'!Y25+'33'!Y25+'34'!Y25+'35'!Y25+'36'!Y25+'37'!Y25+'38'!Y25+'39'!Y25</f>
        <v>0</v>
      </c>
      <c r="G26" s="117">
        <v>21</v>
      </c>
      <c r="O26" s="49">
        <v>217</v>
      </c>
      <c r="P26" s="430" t="s">
        <v>577</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103.03022271874208</v>
      </c>
      <c r="D27" s="195">
        <f>'1'!U26+'2'!U26+'3'!U26+'4'!U26+'5'!U26+'6'!U26+'7'!U26+'8'!U26+'9'!U26+'10'!U26+'11'!U26+'12'!U26+'13'!U26+'14'!U26+'15'!U26+'16'!U26+'17'!U26+'18'!U26+'19'!U26+'20'!U26+'21'!U26+'22'!U26+'23'!U26+'24'!U26+'25'!U26+'26'!U26+'27'!U26+'28'!U26+'29'!U26+'30'!U26+'31'!U26+'32'!U26+'33'!U26+'34'!U26+'35'!U26+'36'!U26+'37'!U26+'38'!U26+'39'!U26</f>
        <v>39.314163932151587</v>
      </c>
      <c r="E27" s="121">
        <f>'1'!W26+'2'!W26+'3'!W26+'4'!W26+'5'!W26+'6'!W26+'7'!W26+'8'!W26+'9'!W26+'10'!W26+'11'!W26+'12'!W26+'13'!W26+'14'!W26+'15'!W26+'16'!W26+'17'!W26+'18'!W26+'19'!W26+'20'!W26+'21'!W26+'22'!W26+'23'!W26+'24'!W26+'25'!W26+'26'!W26+'27'!W26+'28'!W26+'29'!W26+'30'!W26+'31'!W26+'32'!W26+'33'!W26+'34'!W26+'35'!W26+'36'!W26+'37'!W26+'38'!W26+'39'!W26</f>
        <v>17</v>
      </c>
      <c r="F27" s="173">
        <f>'1'!Y26+'2'!Y26+'3'!Y26+'4'!Y26+'5'!Y26+'6'!Y26+'7'!Y26+'8'!Y26+'9'!Y26+'10'!Y26+'11'!Y26+'12'!Y26+'13'!Y26+'14'!Y26+'15'!Y26+'16'!Y26+'17'!Y26+'18'!Y26+'19'!Y26+'20'!Y26+'21'!Y26+'22'!Y26+'23'!Y26+'24'!Y26+'25'!Y26+'26'!Y26+'27'!Y26+'28'!Y26+'29'!Y26+'30'!Y26+'31'!Y26+'32'!Y26+'33'!Y26+'34'!Y26+'35'!Y26+'36'!Y26+'37'!Y26+'38'!Y26+'39'!Y26</f>
        <v>7</v>
      </c>
      <c r="G27" s="55">
        <v>22</v>
      </c>
      <c r="O27" s="49">
        <v>219</v>
      </c>
      <c r="P27" s="430" t="s">
        <v>578</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116.16399511832154</v>
      </c>
      <c r="D28" s="193">
        <f>'1'!U27+'2'!U27+'3'!U27+'4'!U27+'5'!U27+'6'!U27+'7'!U27+'8'!U27+'9'!U27+'10'!U27+'11'!U27+'12'!U27+'13'!U27+'14'!U27+'15'!U27+'16'!U27+'17'!U27+'18'!U27+'19'!U27+'20'!U27+'21'!U27+'22'!U27+'23'!U27+'24'!U27+'25'!U27+'26'!U27+'27'!U27+'28'!U27+'29'!U27+'30'!U27+'31'!U27+'32'!U27+'33'!U27+'34'!U27+'35'!U27+'36'!U27+'37'!U27+'38'!U27+'39'!U27</f>
        <v>51.325840944975241</v>
      </c>
      <c r="E28" s="120">
        <f>'1'!W27+'2'!W27+'3'!W27+'4'!W27+'5'!W27+'6'!W27+'7'!W27+'8'!W27+'9'!W27+'10'!W27+'11'!W27+'12'!W27+'13'!W27+'14'!W27+'15'!W27+'16'!W27+'17'!W27+'18'!W27+'19'!W27+'20'!W27+'21'!W27+'22'!W27+'23'!W27+'24'!W27+'25'!W27+'26'!W27+'27'!W27+'28'!W27+'29'!W27+'30'!W27+'31'!W27+'32'!W27+'33'!W27+'34'!W27+'35'!W27+'36'!W27+'37'!W27+'38'!W27+'39'!W27</f>
        <v>17</v>
      </c>
      <c r="F28" s="172">
        <f>'1'!Y27+'2'!Y27+'3'!Y27+'4'!Y27+'5'!Y27+'6'!Y27+'7'!Y27+'8'!Y27+'9'!Y27+'10'!Y27+'11'!Y27+'12'!Y27+'13'!Y27+'14'!Y27+'15'!Y27+'16'!Y27+'17'!Y27+'18'!Y27+'19'!Y27+'20'!Y27+'21'!Y27+'22'!Y27+'23'!Y27+'24'!Y27+'25'!Y27+'26'!Y27+'27'!Y27+'28'!Y27+'29'!Y27+'30'!Y27+'31'!Y27+'32'!Y27+'33'!Y27+'34'!Y27+'35'!Y27+'36'!Y27+'37'!Y27+'38'!Y27+'39'!Y27</f>
        <v>10</v>
      </c>
      <c r="G28" s="117">
        <v>23</v>
      </c>
      <c r="O28" s="49">
        <v>301</v>
      </c>
      <c r="P28" s="430" t="s">
        <v>579</v>
      </c>
      <c r="Q28" s="429">
        <v>62895</v>
      </c>
      <c r="R28" s="429">
        <v>61899</v>
      </c>
    </row>
    <row r="29" spans="1:18" x14ac:dyDescent="0.2">
      <c r="A29" s="159" t="s">
        <v>16</v>
      </c>
      <c r="B29" s="3" t="s">
        <v>192</v>
      </c>
      <c r="C29" s="174">
        <f>'1'!S28+'2'!S28+'3'!S28+'4'!S28+'5'!S28+'6'!S28+'7'!S28+'8'!S28+'9'!S28+'10'!S28+'11'!S28+'12'!S28+'13'!S28+'14'!S28+'15'!S28+'16'!S28+'17'!S28+'18'!S28+'19'!S28+'20'!S28+'21'!S28+'22'!S28+'23'!S28+'24'!S28+'25'!S28+'26'!S28+'27'!S28+'28'!S28+'29'!S28+'30'!S28+'31'!S28+'32'!S28+'33'!S28+'34'!S28+'35'!S28+'36'!S28+'37'!S28+'38'!S28+'39'!S28</f>
        <v>257.32028421615956</v>
      </c>
      <c r="D29" s="193">
        <f>'1'!U28+'2'!U28+'3'!U28+'4'!U28+'5'!U28+'6'!U28+'7'!U28+'8'!U28+'9'!U28+'10'!U28+'11'!U28+'12'!U28+'13'!U28+'14'!U28+'15'!U28+'16'!U28+'17'!U28+'18'!U28+'19'!U28+'20'!U28+'21'!U28+'22'!U28+'23'!U28+'24'!U28+'25'!U28+'26'!U28+'27'!U28+'28'!U28+'29'!U28+'30'!U28+'31'!U28+'32'!U28+'33'!U28+'34'!U28+'35'!U28+'36'!U28+'37'!U28+'38'!U28+'39'!U28</f>
        <v>88.75139999232546</v>
      </c>
      <c r="E29" s="120">
        <f>'1'!W28+'2'!W28+'3'!W28+'4'!W28+'5'!W28+'6'!W28+'7'!W28+'8'!W28+'9'!W28+'10'!W28+'11'!W28+'12'!W28+'13'!W28+'14'!W28+'15'!W28+'16'!W28+'17'!W28+'18'!W28+'19'!W28+'20'!W28+'21'!W28+'22'!W28+'23'!W28+'24'!W28+'25'!W28+'26'!W28+'27'!W28+'28'!W28+'29'!W28+'30'!W28+'31'!W28+'32'!W28+'33'!W28+'34'!W28+'35'!W28+'36'!W28+'37'!W28+'38'!W28+'39'!W28</f>
        <v>0</v>
      </c>
      <c r="F29" s="172">
        <f>'1'!Y28+'2'!Y28+'3'!Y28+'4'!Y28+'5'!Y28+'6'!Y28+'7'!Y28+'8'!Y28+'9'!Y28+'10'!Y28+'11'!Y28+'12'!Y28+'13'!Y28+'14'!Y28+'15'!Y28+'16'!Y28+'17'!Y28+'18'!Y28+'19'!Y28+'20'!Y28+'21'!Y28+'22'!Y28+'23'!Y28+'24'!Y28+'25'!Y28+'26'!Y28+'27'!Y28+'28'!Y28+'29'!Y28+'30'!Y28+'31'!Y28+'32'!Y28+'33'!Y28+'34'!Y28+'35'!Y28+'36'!Y28+'37'!Y28+'38'!Y28+'39'!Y28</f>
        <v>0</v>
      </c>
      <c r="G29" s="117">
        <v>24</v>
      </c>
      <c r="O29" s="49"/>
      <c r="P29" s="430" t="s">
        <v>564</v>
      </c>
      <c r="Q29" s="429">
        <v>2933055</v>
      </c>
      <c r="R29" s="429">
        <v>2958496</v>
      </c>
    </row>
    <row r="30" spans="1:18" x14ac:dyDescent="0.2">
      <c r="A30" s="159" t="s">
        <v>17</v>
      </c>
      <c r="B30" s="3" t="s">
        <v>272</v>
      </c>
      <c r="C30" s="174">
        <f>'1'!S29+'2'!S29+'3'!S29+'4'!S29+'5'!S29+'6'!S29+'7'!S29+'8'!S29+'9'!S29+'10'!S29+'11'!S29+'12'!S29+'13'!S29+'14'!S29+'15'!S29+'16'!S29+'17'!S29+'18'!S29+'19'!S29+'20'!S29+'21'!S29+'22'!S29+'23'!S29+'24'!S29+'25'!S29+'26'!S29+'27'!S29+'28'!S29+'29'!S29+'30'!S29+'31'!S29+'32'!S29+'33'!S29+'34'!S29+'35'!S29+'36'!S29+'37'!S29+'38'!S29+'39'!S29</f>
        <v>109.8397385507769</v>
      </c>
      <c r="D30" s="193">
        <f>'1'!U29+'2'!U29+'3'!U29+'4'!U29+'5'!U29+'6'!U29+'7'!U29+'8'!U29+'9'!U29+'10'!U29+'11'!U29+'12'!U29+'13'!U29+'14'!U29+'15'!U29+'16'!U29+'17'!U29+'18'!U29+'19'!U29+'20'!U29+'21'!U29+'22'!U29+'23'!U29+'24'!U29+'25'!U29+'26'!U29+'27'!U29+'28'!U29+'29'!U29+'30'!U29+'31'!U29+'32'!U29+'33'!U29+'34'!U29+'35'!U29+'36'!U29+'37'!U29+'38'!U29+'39'!U29</f>
        <v>52.98152094802181</v>
      </c>
      <c r="E30" s="120">
        <f>'1'!W29+'2'!W29+'3'!W29+'4'!W29+'5'!W29+'6'!W29+'7'!W29+'8'!W29+'9'!W29+'10'!W29+'11'!W29+'12'!W29+'13'!W29+'14'!W29+'15'!W29+'16'!W29+'17'!W29+'18'!W29+'19'!W29+'20'!W29+'21'!W29+'22'!W29+'23'!W29+'24'!W29+'25'!W29+'26'!W29+'27'!W29+'28'!W29+'29'!W29+'30'!W29+'31'!W29+'32'!W29+'33'!W29+'34'!W29+'35'!W29+'36'!W29+'37'!W29+'38'!W29+'39'!W29</f>
        <v>2</v>
      </c>
      <c r="F30" s="172">
        <f>'1'!Y29+'2'!Y29+'3'!Y29+'4'!Y29+'5'!Y29+'6'!Y29+'7'!Y29+'8'!Y29+'9'!Y29+'10'!Y29+'11'!Y29+'12'!Y29+'13'!Y29+'14'!Y29+'15'!Y29+'16'!Y29+'17'!Y29+'18'!Y29+'19'!Y29+'20'!Y29+'21'!Y29+'22'!Y29+'23'!Y29+'24'!Y29+'25'!Y29+'26'!Y29+'27'!Y29+'28'!Y29+'29'!Y29+'30'!Y29+'31'!Y29+'32'!Y29+'33'!Y29+'34'!Y29+'35'!Y29+'36'!Y29+'37'!Y29+'38'!Y29+'39'!Y29</f>
        <v>2</v>
      </c>
      <c r="G30" s="117">
        <v>25</v>
      </c>
      <c r="O30" s="49">
        <v>203</v>
      </c>
      <c r="P30" s="430" t="s">
        <v>580</v>
      </c>
      <c r="Q30" s="429">
        <v>1187637</v>
      </c>
      <c r="R30" s="429">
        <v>1167801</v>
      </c>
    </row>
    <row r="31" spans="1:18" x14ac:dyDescent="0.2">
      <c r="A31" s="159" t="s">
        <v>18</v>
      </c>
      <c r="B31" s="3" t="s">
        <v>273</v>
      </c>
      <c r="C31" s="174">
        <f>'1'!S30+'2'!S30+'3'!S30+'4'!S30+'5'!S30+'6'!S30+'7'!S30+'8'!S30+'9'!S30+'10'!S30+'11'!S30+'12'!S30+'13'!S30+'14'!S30+'15'!S30+'16'!S30+'17'!S30+'18'!S30+'19'!S30+'20'!S30+'21'!S30+'22'!S30+'23'!S30+'24'!S30+'25'!S30+'26'!S30+'27'!S30+'28'!S30+'29'!S30+'30'!S30+'31'!S30+'32'!S30+'33'!S30+'34'!S30+'35'!S30+'36'!S30+'37'!S30+'38'!S30+'39'!S30</f>
        <v>113.62098063776004</v>
      </c>
      <c r="D31" s="193">
        <f>'1'!U30+'2'!U30+'3'!U30+'4'!U30+'5'!U30+'6'!U30+'7'!U30+'8'!U30+'9'!U30+'10'!U30+'11'!U30+'12'!U30+'13'!U30+'14'!U30+'15'!U30+'16'!U30+'17'!U30+'18'!U30+'19'!U30+'20'!U30+'21'!U30+'22'!U30+'23'!U30+'24'!U30+'25'!U30+'26'!U30+'27'!U30+'28'!U30+'29'!U30+'30'!U30+'31'!U30+'32'!U30+'33'!U30+'34'!U30+'35'!U30+'36'!U30+'37'!U30+'38'!U30+'39'!U30</f>
        <v>73.22525953065572</v>
      </c>
      <c r="E31" s="120">
        <f>'1'!W30+'2'!W30+'3'!W30+'4'!W30+'5'!W30+'6'!W30+'7'!W30+'8'!W30+'9'!W30+'10'!W30+'11'!W30+'12'!W30+'13'!W30+'14'!W30+'15'!W30+'16'!W30+'17'!W30+'18'!W30+'19'!W30+'20'!W30+'21'!W30+'22'!W30+'23'!W30+'24'!W30+'25'!W30+'26'!W30+'27'!W30+'28'!W30+'29'!W30+'30'!W30+'31'!W30+'32'!W30+'33'!W30+'34'!W30+'35'!W30+'36'!W30+'37'!W30+'38'!W30+'39'!W30</f>
        <v>5</v>
      </c>
      <c r="F31" s="172">
        <f>'1'!Y30+'2'!Y30+'3'!Y30+'4'!Y30+'5'!Y30+'6'!Y30+'7'!Y30+'8'!Y30+'9'!Y30+'10'!Y30+'11'!Y30+'12'!Y30+'13'!Y30+'14'!Y30+'15'!Y30+'16'!Y30+'17'!Y30+'18'!Y30+'19'!Y30+'20'!Y30+'21'!Y30+'22'!Y30+'23'!Y30+'24'!Y30+'25'!Y30+'26'!Y30+'27'!Y30+'28'!Y30+'29'!Y30+'30'!Y30+'31'!Y30+'32'!Y30+'33'!Y30+'34'!Y30+'35'!Y30+'36'!Y30+'37'!Y30+'38'!Y30+'39'!Y30</f>
        <v>5</v>
      </c>
      <c r="G31" s="117">
        <v>26</v>
      </c>
      <c r="O31" s="49">
        <v>210</v>
      </c>
      <c r="P31" s="430" t="s">
        <v>581</v>
      </c>
      <c r="Q31" s="429">
        <v>868757</v>
      </c>
      <c r="R31" s="429">
        <v>843054</v>
      </c>
    </row>
    <row r="32" spans="1:18" x14ac:dyDescent="0.2">
      <c r="A32" s="159" t="s">
        <v>19</v>
      </c>
      <c r="B32" s="3" t="s">
        <v>274</v>
      </c>
      <c r="C32" s="174">
        <f>'1'!S31+'2'!S31+'3'!S31+'4'!S31+'5'!S31+'6'!S31+'7'!S31+'8'!S31+'9'!S31+'10'!S31+'11'!S31+'12'!S31+'13'!S31+'14'!S31+'15'!S31+'16'!S31+'17'!S31+'18'!S31+'19'!S31+'20'!S31+'21'!S31+'22'!S31+'23'!S31+'24'!S31+'25'!S31+'26'!S31+'27'!S31+'28'!S31+'29'!S31+'30'!S31+'31'!S31+'32'!S31+'33'!S31+'34'!S31+'35'!S31+'36'!S31+'37'!S31+'38'!S31+'39'!S31</f>
        <v>158.05995346078672</v>
      </c>
      <c r="D32" s="193">
        <f>'1'!U31+'2'!U31+'3'!U31+'4'!U31+'5'!U31+'6'!U31+'7'!U31+'8'!U31+'9'!U31+'10'!U31+'11'!U31+'12'!U31+'13'!U31+'14'!U31+'15'!U31+'16'!U31+'17'!U31+'18'!U31+'19'!U31+'20'!U31+'21'!U31+'22'!U31+'23'!U31+'24'!U31+'25'!U31+'26'!U31+'27'!U31+'28'!U31+'29'!U31+'30'!U31+'31'!U31+'32'!U31+'33'!U31+'34'!U31+'35'!U31+'36'!U31+'37'!U31+'38'!U31+'39'!U31</f>
        <v>110.86843343256616</v>
      </c>
      <c r="E32" s="120">
        <f>'1'!W31+'2'!W31+'3'!W31+'4'!W31+'5'!W31+'6'!W31+'7'!W31+'8'!W31+'9'!W31+'10'!W31+'11'!W31+'12'!W31+'13'!W31+'14'!W31+'15'!W31+'16'!W31+'17'!W31+'18'!W31+'19'!W31+'20'!W31+'21'!W31+'22'!W31+'23'!W31+'24'!W31+'25'!W31+'26'!W31+'27'!W31+'28'!W31+'29'!W31+'30'!W31+'31'!W31+'32'!W31+'33'!W31+'34'!W31+'35'!W31+'36'!W31+'37'!W31+'38'!W31+'39'!W31</f>
        <v>69</v>
      </c>
      <c r="F32" s="172">
        <f>'1'!Y31+'2'!Y31+'3'!Y31+'4'!Y31+'5'!Y31+'6'!Y31+'7'!Y31+'8'!Y31+'9'!Y31+'10'!Y31+'11'!Y31+'12'!Y31+'13'!Y31+'14'!Y31+'15'!Y31+'16'!Y31+'17'!Y31+'18'!Y31+'19'!Y31+'20'!Y31+'21'!Y31+'22'!Y31+'23'!Y31+'24'!Y31+'25'!Y31+'26'!Y31+'27'!Y31+'28'!Y31+'29'!Y31+'30'!Y31+'31'!Y31+'32'!Y31+'33'!Y31+'34'!Y31+'35'!Y31+'36'!Y31+'37'!Y31+'38'!Y31+'39'!Y31</f>
        <v>52</v>
      </c>
      <c r="G32" s="117">
        <v>27</v>
      </c>
      <c r="O32" s="49">
        <v>216</v>
      </c>
      <c r="P32" s="430" t="s">
        <v>582</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104.23572976951169</v>
      </c>
      <c r="D33" s="193">
        <f>'1'!U32+'2'!U32+'3'!U32+'4'!U32+'5'!U32+'6'!U32+'7'!U32+'8'!U32+'9'!U32+'10'!U32+'11'!U32+'12'!U32+'13'!U32+'14'!U32+'15'!U32+'16'!U32+'17'!U32+'18'!U32+'19'!U32+'20'!U32+'21'!U32+'22'!U32+'23'!U32+'24'!U32+'25'!U32+'26'!U32+'27'!U32+'28'!U32+'29'!U32+'30'!U32+'31'!U32+'32'!U32+'33'!U32+'34'!U32+'35'!U32+'36'!U32+'37'!U32+'38'!U32+'39'!U32</f>
        <v>68.889357736943751</v>
      </c>
      <c r="E33" s="120">
        <f>'1'!W32+'2'!W32+'3'!W32+'4'!W32+'5'!W32+'6'!W32+'7'!W32+'8'!W32+'9'!W32+'10'!W32+'11'!W32+'12'!W32+'13'!W32+'14'!W32+'15'!W32+'16'!W32+'17'!W32+'18'!W32+'19'!W32+'20'!W32+'21'!W32+'22'!W32+'23'!W32+'24'!W32+'25'!W32+'26'!W32+'27'!W32+'28'!W32+'29'!W32+'30'!W32+'31'!W32+'32'!W32+'33'!W32+'34'!W32+'35'!W32+'36'!W32+'37'!W32+'38'!W32+'39'!W32</f>
        <v>27</v>
      </c>
      <c r="F33" s="172">
        <f>'1'!Y32+'2'!Y32+'3'!Y32+'4'!Y32+'5'!Y32+'6'!Y32+'7'!Y32+'8'!Y32+'9'!Y32+'10'!Y32+'11'!Y32+'12'!Y32+'13'!Y32+'14'!Y32+'15'!Y32+'16'!Y32+'17'!Y32+'18'!Y32+'19'!Y32+'20'!Y32+'21'!Y32+'22'!Y32+'23'!Y32+'24'!Y32+'25'!Y32+'26'!Y32+'27'!Y32+'28'!Y32+'29'!Y32+'30'!Y32+'31'!Y32+'32'!Y32+'33'!Y32+'34'!Y32+'35'!Y32+'36'!Y32+'37'!Y32+'38'!Y32+'39'!Y32</f>
        <v>24</v>
      </c>
      <c r="G33" s="117">
        <v>28</v>
      </c>
      <c r="O33" s="49">
        <v>381</v>
      </c>
      <c r="P33" s="430" t="s">
        <v>583</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225.67886927658205</v>
      </c>
      <c r="D34" s="193">
        <f>'1'!U33+'2'!U33+'3'!U33+'4'!U33+'5'!U33+'6'!U33+'7'!U33+'8'!U33+'9'!U33+'10'!U33+'11'!U33+'12'!U33+'13'!U33+'14'!U33+'15'!U33+'16'!U33+'17'!U33+'18'!U33+'19'!U33+'20'!U33+'21'!U33+'22'!U33+'23'!U33+'24'!U33+'25'!U33+'26'!U33+'27'!U33+'28'!U33+'29'!U33+'30'!U33+'31'!U33+'32'!U33+'33'!U33+'34'!U33+'35'!U33+'36'!U33+'37'!U33+'38'!U33+'39'!U33</f>
        <v>203.31931235716894</v>
      </c>
      <c r="E34" s="120">
        <f>'1'!W33+'2'!W33+'3'!W33+'4'!W33+'5'!W33+'6'!W33+'7'!W33+'8'!W33+'9'!W33+'10'!W33+'11'!W33+'12'!W33+'13'!W33+'14'!W33+'15'!W33+'16'!W33+'17'!W33+'18'!W33+'19'!W33+'20'!W33+'21'!W33+'22'!W33+'23'!W33+'24'!W33+'25'!W33+'26'!W33+'27'!W33+'28'!W33+'29'!W33+'30'!W33+'31'!W33+'32'!W33+'33'!W33+'34'!W33+'35'!W33+'36'!W33+'37'!W33+'38'!W33+'39'!W33</f>
        <v>1</v>
      </c>
      <c r="F34" s="172">
        <f>'1'!Y33+'2'!Y33+'3'!Y33+'4'!Y33+'5'!Y33+'6'!Y33+'7'!Y33+'8'!Y33+'9'!Y33+'10'!Y33+'11'!Y33+'12'!Y33+'13'!Y33+'14'!Y33+'15'!Y33+'16'!Y33+'17'!Y33+'18'!Y33+'19'!Y33+'20'!Y33+'21'!Y33+'22'!Y33+'23'!Y33+'24'!Y33+'25'!Y33+'26'!Y33+'27'!Y33+'28'!Y33+'29'!Y33+'30'!Y33+'31'!Y33+'32'!Y33+'33'!Y33+'34'!Y33+'35'!Y33+'36'!Y33+'37'!Y33+'38'!Y33+'39'!Y33</f>
        <v>1</v>
      </c>
      <c r="G34" s="117">
        <v>29</v>
      </c>
      <c r="O34" s="49">
        <v>382</v>
      </c>
      <c r="P34" s="430" t="s">
        <v>584</v>
      </c>
      <c r="Q34" s="429">
        <v>178102</v>
      </c>
      <c r="R34" s="429">
        <v>194975</v>
      </c>
    </row>
    <row r="35" spans="1:18" x14ac:dyDescent="0.2">
      <c r="A35" s="159" t="s">
        <v>22</v>
      </c>
      <c r="B35" s="3" t="s">
        <v>377</v>
      </c>
      <c r="C35" s="174">
        <f>'1'!S34+'2'!S34+'3'!S34+'4'!S34+'5'!S34+'6'!S34+'7'!S34+'8'!S34+'9'!S34+'10'!S34+'11'!S34+'12'!S34+'13'!S34+'14'!S34+'15'!S34+'16'!S34+'17'!S34+'18'!S34+'19'!S34+'20'!S34+'21'!S34+'22'!S34+'23'!S34+'24'!S34+'25'!S34+'26'!S34+'27'!S34+'28'!S34+'29'!S34+'30'!S34+'31'!S34+'32'!S34+'33'!S34+'34'!S34+'35'!S34+'36'!S34+'37'!S34+'38'!S34+'39'!S34</f>
        <v>146.90720205127437</v>
      </c>
      <c r="D35" s="193">
        <f>'1'!U34+'2'!U34+'3'!U34+'4'!U34+'5'!U34+'6'!U34+'7'!U34+'8'!U34+'9'!U34+'10'!U34+'11'!U34+'12'!U34+'13'!U34+'14'!U34+'15'!U34+'16'!U34+'17'!U34+'18'!U34+'19'!U34+'20'!U34+'21'!U34+'22'!U34+'23'!U34+'24'!U34+'25'!U34+'26'!U34+'27'!U34+'28'!U34+'29'!U34+'30'!U34+'31'!U34+'32'!U34+'33'!U34+'34'!U34+'35'!U34+'36'!U34+'37'!U34+'38'!U34+'39'!U34</f>
        <v>107.4945980995932</v>
      </c>
      <c r="E35" s="120">
        <f>'1'!W34+'2'!W34+'3'!W34+'4'!W34+'5'!W34+'6'!W34+'7'!W34+'8'!W34+'9'!W34+'10'!W34+'11'!W34+'12'!W34+'13'!W34+'14'!W34+'15'!W34+'16'!W34+'17'!W34+'18'!W34+'19'!W34+'20'!W34+'21'!W34+'22'!W34+'23'!W34+'24'!W34+'25'!W34+'26'!W34+'27'!W34+'28'!W34+'29'!W34+'30'!W34+'31'!W34+'32'!W34+'33'!W34+'34'!W34+'35'!W34+'36'!W34+'37'!W34+'38'!W34+'39'!W34</f>
        <v>17</v>
      </c>
      <c r="F35" s="172">
        <f>'1'!Y34+'2'!Y34+'3'!Y34+'4'!Y34+'5'!Y34+'6'!Y34+'7'!Y34+'8'!Y34+'9'!Y34+'10'!Y34+'11'!Y34+'12'!Y34+'13'!Y34+'14'!Y34+'15'!Y34+'16'!Y34+'17'!Y34+'18'!Y34+'19'!Y34+'20'!Y34+'21'!Y34+'22'!Y34+'23'!Y34+'24'!Y34+'25'!Y34+'26'!Y34+'27'!Y34+'28'!Y34+'29'!Y34+'30'!Y34+'31'!Y34+'32'!Y34+'33'!Y34+'34'!Y34+'35'!Y34+'36'!Y34+'37'!Y34+'38'!Y34+'39'!Y34</f>
        <v>16</v>
      </c>
      <c r="G35" s="117">
        <v>30</v>
      </c>
      <c r="O35" s="49"/>
      <c r="P35" s="430" t="s">
        <v>565</v>
      </c>
      <c r="Q35" s="429">
        <v>1278601</v>
      </c>
      <c r="R35" s="429">
        <v>1266442</v>
      </c>
    </row>
    <row r="36" spans="1:18" x14ac:dyDescent="0.2">
      <c r="A36" s="159" t="s">
        <v>23</v>
      </c>
      <c r="B36" s="3" t="s">
        <v>193</v>
      </c>
      <c r="C36" s="174">
        <f>'1'!S35+'2'!S35+'3'!S35+'4'!S35+'5'!S35+'6'!S35+'7'!S35+'8'!S35+'9'!S35+'10'!S35+'11'!S35+'12'!S35+'13'!S35+'14'!S35+'15'!S35+'16'!S35+'17'!S35+'18'!S35+'19'!S35+'20'!S35+'21'!S35+'22'!S35+'23'!S35+'24'!S35+'25'!S35+'26'!S35+'27'!S35+'28'!S35+'29'!S35+'30'!S35+'31'!S35+'32'!S35+'33'!S35+'34'!S35+'35'!S35+'36'!S35+'37'!S35+'38'!S35+'39'!S35</f>
        <v>100.37764638234559</v>
      </c>
      <c r="D36" s="193">
        <f>'1'!U35+'2'!U35+'3'!U35+'4'!U35+'5'!U35+'6'!U35+'7'!U35+'8'!U35+'9'!U35+'10'!U35+'11'!U35+'12'!U35+'13'!U35+'14'!U35+'15'!U35+'16'!U35+'17'!U35+'18'!U35+'19'!U35+'20'!U35+'21'!U35+'22'!U35+'23'!U35+'24'!U35+'25'!U35+'26'!U35+'27'!U35+'28'!U35+'29'!U35+'30'!U35+'31'!U35+'32'!U35+'33'!U35+'34'!U35+'35'!U35+'36'!U35+'37'!U35+'38'!U35+'39'!U35</f>
        <v>56.309411385218262</v>
      </c>
      <c r="E36" s="120">
        <f>'1'!W35+'2'!W35+'3'!W35+'4'!W35+'5'!W35+'6'!W35+'7'!W35+'8'!W35+'9'!W35+'10'!W35+'11'!W35+'12'!W35+'13'!W35+'14'!W35+'15'!W35+'16'!W35+'17'!W35+'18'!W35+'19'!W35+'20'!W35+'21'!W35+'22'!W35+'23'!W35+'24'!W35+'25'!W35+'26'!W35+'27'!W35+'28'!W35+'29'!W35+'30'!W35+'31'!W35+'32'!W35+'33'!W35+'34'!W35+'35'!W35+'36'!W35+'37'!W35+'38'!W35+'39'!W35</f>
        <v>88</v>
      </c>
      <c r="F36" s="172">
        <f>'1'!Y35+'2'!Y35+'3'!Y35+'4'!Y35+'5'!Y35+'6'!Y35+'7'!Y35+'8'!Y35+'9'!Y35+'10'!Y35+'11'!Y35+'12'!Y35+'13'!Y35+'14'!Y35+'15'!Y35+'16'!Y35+'17'!Y35+'18'!Y35+'19'!Y35+'20'!Y35+'21'!Y35+'22'!Y35+'23'!Y35+'24'!Y35+'25'!Y35+'26'!Y35+'27'!Y35+'28'!Y35+'29'!Y35+'30'!Y35+'31'!Y35+'32'!Y35+'33'!Y35+'34'!Y35+'35'!Y35+'36'!Y35+'37'!Y35+'38'!Y35+'39'!Y35</f>
        <v>68</v>
      </c>
      <c r="G36" s="117">
        <v>31</v>
      </c>
      <c r="O36" s="49">
        <v>213</v>
      </c>
      <c r="P36" s="430" t="s">
        <v>585</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122.15091941495828</v>
      </c>
      <c r="D37" s="193">
        <f>'1'!U36+'2'!U36+'3'!U36+'4'!U36+'5'!U36+'6'!U36+'7'!U36+'8'!U36+'9'!U36+'10'!U36+'11'!U36+'12'!U36+'13'!U36+'14'!U36+'15'!U36+'16'!U36+'17'!U36+'18'!U36+'19'!U36+'20'!U36+'21'!U36+'22'!U36+'23'!U36+'24'!U36+'25'!U36+'26'!U36+'27'!U36+'28'!U36+'29'!U36+'30'!U36+'31'!U36+'32'!U36+'33'!U36+'34'!U36+'35'!U36+'36'!U36+'37'!U36+'38'!U36+'39'!U36</f>
        <v>86.120020057548018</v>
      </c>
      <c r="E37" s="120">
        <f>'1'!W36+'2'!W36+'3'!W36+'4'!W36+'5'!W36+'6'!W36+'7'!W36+'8'!W36+'9'!W36+'10'!W36+'11'!W36+'12'!W36+'13'!W36+'14'!W36+'15'!W36+'16'!W36+'17'!W36+'18'!W36+'19'!W36+'20'!W36+'21'!W36+'22'!W36+'23'!W36+'24'!W36+'25'!W36+'26'!W36+'27'!W36+'28'!W36+'29'!W36+'30'!W36+'31'!W36+'32'!W36+'33'!W36+'34'!W36+'35'!W36+'36'!W36+'37'!W36+'38'!W36+'39'!W36</f>
        <v>7</v>
      </c>
      <c r="F37" s="172">
        <f>'1'!Y36+'2'!Y36+'3'!Y36+'4'!Y36+'5'!Y36+'6'!Y36+'7'!Y36+'8'!Y36+'9'!Y36+'10'!Y36+'11'!Y36+'12'!Y36+'13'!Y36+'14'!Y36+'15'!Y36+'16'!Y36+'17'!Y36+'18'!Y36+'19'!Y36+'20'!Y36+'21'!Y36+'22'!Y36+'23'!Y36+'24'!Y36+'25'!Y36+'26'!Y36+'27'!Y36+'28'!Y36+'29'!Y36+'30'!Y36+'31'!Y36+'32'!Y36+'33'!Y36+'34'!Y36+'35'!Y36+'36'!Y36+'37'!Y36+'38'!Y36+'39'!Y36</f>
        <v>8</v>
      </c>
      <c r="G37" s="117">
        <v>32</v>
      </c>
      <c r="O37" s="49">
        <v>215</v>
      </c>
      <c r="P37" s="430" t="s">
        <v>586</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118.83251656571122</v>
      </c>
      <c r="D38" s="193">
        <f>'1'!U37+'2'!U37+'3'!U37+'4'!U37+'5'!U37+'6'!U37+'7'!U37+'8'!U37+'9'!U37+'10'!U37+'11'!U37+'12'!U37+'13'!U37+'14'!U37+'15'!U37+'16'!U37+'17'!U37+'18'!U37+'19'!U37+'20'!U37+'21'!U37+'22'!U37+'23'!U37+'24'!U37+'25'!U37+'26'!U37+'27'!U37+'28'!U37+'29'!U37+'30'!U37+'31'!U37+'32'!U37+'33'!U37+'34'!U37+'35'!U37+'36'!U37+'37'!U37+'38'!U37+'39'!U37</f>
        <v>85.089367501182437</v>
      </c>
      <c r="E38" s="120">
        <f>'1'!W37+'2'!W37+'3'!W37+'4'!W37+'5'!W37+'6'!W37+'7'!W37+'8'!W37+'9'!W37+'10'!W37+'11'!W37+'12'!W37+'13'!W37+'14'!W37+'15'!W37+'16'!W37+'17'!W37+'18'!W37+'19'!W37+'20'!W37+'21'!W37+'22'!W37+'23'!W37+'24'!W37+'25'!W37+'26'!W37+'27'!W37+'28'!W37+'29'!W37+'30'!W37+'31'!W37+'32'!W37+'33'!W37+'34'!W37+'35'!W37+'36'!W37+'37'!W37+'38'!W37+'39'!W37</f>
        <v>10</v>
      </c>
      <c r="F38" s="172">
        <f>'1'!Y37+'2'!Y37+'3'!Y37+'4'!Y37+'5'!Y37+'6'!Y37+'7'!Y37+'8'!Y37+'9'!Y37+'10'!Y37+'11'!Y37+'12'!Y37+'13'!Y37+'14'!Y37+'15'!Y37+'16'!Y37+'17'!Y37+'18'!Y37+'19'!Y37+'20'!Y37+'21'!Y37+'22'!Y37+'23'!Y37+'24'!Y37+'25'!Y37+'26'!Y37+'27'!Y37+'28'!Y37+'29'!Y37+'30'!Y37+'31'!Y37+'32'!Y37+'33'!Y37+'34'!Y37+'35'!Y37+'36'!Y37+'37'!Y37+'38'!Y37+'39'!Y37</f>
        <v>7</v>
      </c>
      <c r="G38" s="117">
        <v>33</v>
      </c>
      <c r="O38" s="49">
        <v>218</v>
      </c>
      <c r="P38" s="430" t="s">
        <v>587</v>
      </c>
      <c r="Q38" s="429">
        <v>258553</v>
      </c>
      <c r="R38" s="429">
        <v>243824</v>
      </c>
    </row>
    <row r="39" spans="1:18" x14ac:dyDescent="0.2">
      <c r="A39" s="159" t="s">
        <v>26</v>
      </c>
      <c r="B39" s="3" t="s">
        <v>276</v>
      </c>
      <c r="C39" s="174">
        <f>'1'!S38+'2'!S38+'3'!S38+'4'!S38+'5'!S38+'6'!S38+'7'!S38+'8'!S38+'9'!S38+'10'!S38+'11'!S38+'12'!S38+'13'!S38+'14'!S38+'15'!S38+'16'!S38+'17'!S38+'18'!S38+'19'!S38+'20'!S38+'21'!S38+'22'!S38+'23'!S38+'24'!S38+'25'!S38+'26'!S38+'27'!S38+'28'!S38+'29'!S38+'30'!S38+'31'!S38+'32'!S38+'33'!S38+'34'!S38+'35'!S38+'36'!S38+'37'!S38+'38'!S38+'39'!S38</f>
        <v>127.04263905584445</v>
      </c>
      <c r="D39" s="193">
        <f>'1'!U38+'2'!U38+'3'!U38+'4'!U38+'5'!U38+'6'!U38+'7'!U38+'8'!U38+'9'!U38+'10'!U38+'11'!U38+'12'!U38+'13'!U38+'14'!U38+'15'!U38+'16'!U38+'17'!U38+'18'!U38+'19'!U38+'20'!U38+'21'!U38+'22'!U38+'23'!U38+'24'!U38+'25'!U38+'26'!U38+'27'!U38+'28'!U38+'29'!U38+'30'!U38+'31'!U38+'32'!U38+'33'!U38+'34'!U38+'35'!U38+'36'!U38+'37'!U38+'38'!U38+'39'!U38</f>
        <v>69.95937062700942</v>
      </c>
      <c r="E39" s="120">
        <f>'1'!W38+'2'!W38+'3'!W38+'4'!W38+'5'!W38+'6'!W38+'7'!W38+'8'!W38+'9'!W38+'10'!W38+'11'!W38+'12'!W38+'13'!W38+'14'!W38+'15'!W38+'16'!W38+'17'!W38+'18'!W38+'19'!W38+'20'!W38+'21'!W38+'22'!W38+'23'!W38+'24'!W38+'25'!W38+'26'!W38+'27'!W38+'28'!W38+'29'!W38+'30'!W38+'31'!W38+'32'!W38+'33'!W38+'34'!W38+'35'!W38+'36'!W38+'37'!W38+'38'!W38+'39'!W38</f>
        <v>14</v>
      </c>
      <c r="F39" s="172">
        <f>'1'!Y38+'2'!Y38+'3'!Y38+'4'!Y38+'5'!Y38+'6'!Y38+'7'!Y38+'8'!Y38+'9'!Y38+'10'!Y38+'11'!Y38+'12'!Y38+'13'!Y38+'14'!Y38+'15'!Y38+'16'!Y38+'17'!Y38+'18'!Y38+'19'!Y38+'20'!Y38+'21'!Y38+'22'!Y38+'23'!Y38+'24'!Y38+'25'!Y38+'26'!Y38+'27'!Y38+'28'!Y38+'29'!Y38+'30'!Y38+'31'!Y38+'32'!Y38+'33'!Y38+'34'!Y38+'35'!Y38+'36'!Y38+'37'!Y38+'38'!Y38+'39'!Y38</f>
        <v>13</v>
      </c>
      <c r="G39" s="117">
        <v>34</v>
      </c>
      <c r="O39" s="49">
        <v>220</v>
      </c>
      <c r="P39" s="430" t="s">
        <v>588</v>
      </c>
      <c r="Q39" s="429">
        <v>236199</v>
      </c>
      <c r="R39" s="429">
        <v>216961</v>
      </c>
    </row>
    <row r="40" spans="1:18" x14ac:dyDescent="0.2">
      <c r="A40" s="159" t="s">
        <v>51</v>
      </c>
      <c r="B40" s="3" t="s">
        <v>367</v>
      </c>
      <c r="C40" s="174">
        <f>'1'!S39+'2'!S39+'3'!S39+'4'!S39+'5'!S39+'6'!S39+'7'!S39+'8'!S39+'9'!S39+'10'!S39+'11'!S39+'12'!S39+'13'!S39+'14'!S39+'15'!S39+'16'!S39+'17'!S39+'18'!S39+'19'!S39+'20'!S39+'21'!S39+'22'!S39+'23'!S39+'24'!S39+'25'!S39+'26'!S39+'27'!S39+'28'!S39+'29'!S39+'30'!S39+'31'!S39+'32'!S39+'33'!S39+'34'!S39+'35'!S39+'36'!S39+'37'!S39+'38'!S39+'39'!S39</f>
        <v>100</v>
      </c>
      <c r="D40" s="193">
        <f>'1'!U39+'2'!U39+'3'!U39+'4'!U39+'5'!U39+'6'!U39+'7'!U39+'8'!U39+'9'!U39+'10'!U39+'11'!U39+'12'!U39+'13'!U39+'14'!U39+'15'!U39+'16'!U39+'17'!U39+'18'!U39+'19'!U39+'20'!U39+'21'!U39+'22'!U39+'23'!U39+'24'!U39+'25'!U39+'26'!U39+'27'!U39+'28'!U39+'29'!U39+'30'!U39+'31'!U39+'32'!U39+'33'!U39+'34'!U39+'35'!U39+'36'!U39+'37'!U39+'38'!U39+'39'!U39</f>
        <v>0</v>
      </c>
      <c r="E40" s="120">
        <f>'1'!W39+'2'!W39+'3'!W39+'4'!W39+'5'!W39+'6'!W39+'7'!W39+'8'!W39+'9'!W39+'10'!W39+'11'!W39+'12'!W39+'13'!W39+'14'!W39+'15'!W39+'16'!W39+'17'!W39+'18'!W39+'19'!W39+'20'!W39+'21'!W39+'22'!W39+'23'!W39+'24'!W39+'25'!W39+'26'!W39+'27'!W39+'28'!W39+'29'!W39+'30'!W39+'31'!W39+'32'!W39+'33'!W39+'34'!W39+'35'!W39+'36'!W39+'37'!W39+'38'!W39+'39'!W39</f>
        <v>0</v>
      </c>
      <c r="F40" s="172">
        <f>'1'!Y39+'2'!Y39+'3'!Y39+'4'!Y39+'5'!Y39+'6'!Y39+'7'!Y39+'8'!Y39+'9'!Y39+'10'!Y39+'11'!Y39+'12'!Y39+'13'!Y39+'14'!Y39+'15'!Y39+'16'!Y39+'17'!Y39+'18'!Y39+'19'!Y39+'20'!Y39+'21'!Y39+'22'!Y39+'23'!Y39+'24'!Y39+'25'!Y39+'26'!Y39+'27'!Y39+'28'!Y39+'29'!Y39+'30'!Y39+'31'!Y39+'32'!Y39+'33'!Y39+'34'!Y39+'35'!Y39+'36'!Y39+'37'!Y39+'38'!Y39+'39'!Y39</f>
        <v>0</v>
      </c>
      <c r="G40" s="117">
        <v>35</v>
      </c>
      <c r="O40" s="49">
        <v>228</v>
      </c>
      <c r="P40" s="430" t="s">
        <v>518</v>
      </c>
      <c r="Q40" s="429">
        <v>278667</v>
      </c>
      <c r="R40" s="429">
        <v>294992</v>
      </c>
    </row>
    <row r="41" spans="1:18" x14ac:dyDescent="0.2">
      <c r="A41" s="159" t="s">
        <v>194</v>
      </c>
      <c r="B41" s="3" t="s">
        <v>41</v>
      </c>
      <c r="C41" s="174">
        <f>'1'!S40+'2'!S40+'3'!S40+'4'!S40+'5'!S40+'6'!S40+'7'!S40+'8'!S40+'9'!S40+'10'!S40+'11'!S40+'12'!S40+'13'!S40+'14'!S40+'15'!S40+'16'!S40+'17'!S40+'18'!S40+'19'!S40+'20'!S40+'21'!S40+'22'!S40+'23'!S40+'24'!S40+'25'!S40+'26'!S40+'27'!S40+'28'!S40+'29'!S40+'30'!S40+'31'!S40+'32'!S40+'33'!S40+'34'!S40+'35'!S40+'36'!S40+'37'!S40+'38'!S40+'39'!S40</f>
        <v>144.9268069422213</v>
      </c>
      <c r="D41" s="193">
        <f>'1'!U40+'2'!U40+'3'!U40+'4'!U40+'5'!U40+'6'!U40+'7'!U40+'8'!U40+'9'!U40+'10'!U40+'11'!U40+'12'!U40+'13'!U40+'14'!U40+'15'!U40+'16'!U40+'17'!U40+'18'!U40+'19'!U40+'20'!U40+'21'!U40+'22'!U40+'23'!U40+'24'!U40+'25'!U40+'26'!U40+'27'!U40+'28'!U40+'29'!U40+'30'!U40+'31'!U40+'32'!U40+'33'!U40+'34'!U40+'35'!U40+'36'!U40+'37'!U40+'38'!U40+'39'!U40</f>
        <v>93.159348864611445</v>
      </c>
      <c r="E41" s="120">
        <f>'1'!W40+'2'!W40+'3'!W40+'4'!W40+'5'!W40+'6'!W40+'7'!W40+'8'!W40+'9'!W40+'10'!W40+'11'!W40+'12'!W40+'13'!W40+'14'!W40+'15'!W40+'16'!W40+'17'!W40+'18'!W40+'19'!W40+'20'!W40+'21'!W40+'22'!W40+'23'!W40+'24'!W40+'25'!W40+'26'!W40+'27'!W40+'28'!W40+'29'!W40+'30'!W40+'31'!W40+'32'!W40+'33'!W40+'34'!W40+'35'!W40+'36'!W40+'37'!W40+'38'!W40+'39'!W40</f>
        <v>67</v>
      </c>
      <c r="F41" s="172">
        <f>'1'!Y40+'2'!Y40+'3'!Y40+'4'!Y40+'5'!Y40+'6'!Y40+'7'!Y40+'8'!Y40+'9'!Y40+'10'!Y40+'11'!Y40+'12'!Y40+'13'!Y40+'14'!Y40+'15'!Y40+'16'!Y40+'17'!Y40+'18'!Y40+'19'!Y40+'20'!Y40+'21'!Y40+'22'!Y40+'23'!Y40+'24'!Y40+'25'!Y40+'26'!Y40+'27'!Y40+'28'!Y40+'29'!Y40+'30'!Y40+'31'!Y40+'32'!Y40+'33'!Y40+'34'!Y40+'35'!Y40+'36'!Y40+'37'!Y40+'38'!Y40+'39'!Y40</f>
        <v>40</v>
      </c>
      <c r="G41" s="117">
        <v>36</v>
      </c>
      <c r="O41" s="49">
        <v>365</v>
      </c>
      <c r="P41" s="430" t="s">
        <v>521</v>
      </c>
      <c r="Q41" s="429">
        <v>63889</v>
      </c>
      <c r="R41" s="429">
        <v>64190</v>
      </c>
    </row>
    <row r="42" spans="1:18" x14ac:dyDescent="0.2">
      <c r="A42" s="159" t="s">
        <v>371</v>
      </c>
      <c r="B42" s="3" t="s">
        <v>345</v>
      </c>
      <c r="C42" s="174">
        <f>'1'!S41+'2'!S41+'3'!S41+'4'!S41+'5'!S41+'6'!S41+'7'!S41+'8'!S41+'9'!S41+'10'!S41+'11'!S41+'12'!S41+'13'!S41+'14'!S41+'15'!S41+'16'!S41+'17'!S41+'18'!S41+'19'!S41+'20'!S41+'21'!S41+'22'!S41+'23'!S41+'24'!S41+'25'!S41+'26'!S41+'27'!S41+'28'!S41+'29'!S41+'30'!S41+'31'!S41+'32'!S41+'33'!S41+'34'!S41+'35'!S41+'36'!S41+'37'!S41+'38'!S41+'39'!S41</f>
        <v>120.3066813280011</v>
      </c>
      <c r="D42" s="193">
        <f>'1'!U41+'2'!U41+'3'!U41+'4'!U41+'5'!U41+'6'!U41+'7'!U41+'8'!U41+'9'!U41+'10'!U41+'11'!U41+'12'!U41+'13'!U41+'14'!U41+'15'!U41+'16'!U41+'17'!U41+'18'!U41+'19'!U41+'20'!U41+'21'!U41+'22'!U41+'23'!U41+'24'!U41+'25'!U41+'26'!U41+'27'!U41+'28'!U41+'29'!U41+'30'!U41+'31'!U41+'32'!U41+'33'!U41+'34'!U41+'35'!U41+'36'!U41+'37'!U41+'38'!U41+'39'!U41</f>
        <v>58.069756664392791</v>
      </c>
      <c r="E42" s="120">
        <f>'1'!W41+'2'!W41+'3'!W41+'4'!W41+'5'!W41+'6'!W41+'7'!W41+'8'!W41+'9'!W41+'10'!W41+'11'!W41+'12'!W41+'13'!W41+'14'!W41+'15'!W41+'16'!W41+'17'!W41+'18'!W41+'19'!W41+'20'!W41+'21'!W41+'22'!W41+'23'!W41+'24'!W41+'25'!W41+'26'!W41+'27'!W41+'28'!W41+'29'!W41+'30'!W41+'31'!W41+'32'!W41+'33'!W41+'34'!W41+'35'!W41+'36'!W41+'37'!W41+'38'!W41+'39'!W41</f>
        <v>24</v>
      </c>
      <c r="F42" s="172">
        <f>'1'!Y41+'2'!Y41+'3'!Y41+'4'!Y41+'5'!Y41+'6'!Y41+'7'!Y41+'8'!Y41+'9'!Y41+'10'!Y41+'11'!Y41+'12'!Y41+'13'!Y41+'14'!Y41+'15'!Y41+'16'!Y41+'17'!Y41+'18'!Y41+'19'!Y41+'20'!Y41+'21'!Y41+'22'!Y41+'23'!Y41+'24'!Y41+'25'!Y41+'26'!Y41+'27'!Y41+'28'!Y41+'29'!Y41+'30'!Y41+'31'!Y41+'32'!Y41+'33'!Y41+'34'!Y41+'35'!Y41+'36'!Y41+'37'!Y41+'38'!Y41+'39'!Y41</f>
        <v>17</v>
      </c>
      <c r="G42" s="117">
        <v>37</v>
      </c>
      <c r="O42" s="49"/>
      <c r="P42" s="430" t="s">
        <v>589</v>
      </c>
      <c r="Q42" s="429">
        <v>2700326</v>
      </c>
      <c r="R42" s="429">
        <v>2598785</v>
      </c>
    </row>
    <row r="43" spans="1:18" x14ac:dyDescent="0.2">
      <c r="A43" s="159" t="s">
        <v>372</v>
      </c>
      <c r="B43" s="3" t="s">
        <v>278</v>
      </c>
      <c r="C43" s="174">
        <f>'1'!S42+'2'!S42+'3'!S42+'4'!S42+'5'!S42+'6'!S42+'7'!S42+'8'!S42+'9'!S42+'10'!S42+'11'!S42+'12'!S42+'13'!S42+'14'!S42+'15'!S42+'16'!S42+'17'!S42+'18'!S42+'19'!S42+'20'!S42+'21'!S42+'22'!S42+'23'!S42+'24'!S42+'25'!S42+'26'!S42+'27'!S42+'28'!S42+'29'!S42+'30'!S42+'31'!S42+'32'!S42+'33'!S42+'34'!S42+'35'!S42+'36'!S42+'37'!S42+'38'!S42+'39'!S42</f>
        <v>101.34558603461177</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492</v>
      </c>
      <c r="Q43" s="429">
        <v>2444385</v>
      </c>
      <c r="R43" s="429">
        <v>2355693</v>
      </c>
    </row>
    <row r="44" spans="1:18" x14ac:dyDescent="0.2">
      <c r="A44" s="159" t="s">
        <v>373</v>
      </c>
      <c r="B44" s="3" t="s">
        <v>279</v>
      </c>
      <c r="C44" s="176">
        <f>'1'!S43+'2'!S43+'3'!S43+'4'!S43+'5'!S43+'6'!S43+'7'!S43+'8'!S43+'9'!S43+'10'!S43+'11'!S43+'12'!S43+'13'!S43+'14'!S43+'15'!S43+'16'!S43+'17'!S43+'18'!S43+'19'!S43+'20'!S43+'21'!S43+'22'!S43+'23'!S43+'24'!S43+'25'!S43+'26'!S43+'27'!S43+'28'!S43+'29'!S43+'30'!S43+'31'!S43+'32'!S43+'33'!S43+'34'!S43+'35'!S43+'36'!S43+'37'!S43+'38'!S43+'39'!S43</f>
        <v>101.89004673644017</v>
      </c>
      <c r="D44" s="193">
        <f>'1'!U43+'2'!U43+'3'!U43+'4'!U43+'5'!U43+'6'!U43+'7'!U43+'8'!U43+'9'!U43+'10'!U43+'11'!U43+'12'!U43+'13'!U43+'14'!U43+'15'!U43+'16'!U43+'17'!U43+'18'!U43+'19'!U43+'20'!U43+'21'!U43+'22'!U43+'23'!U43+'24'!U43+'25'!U43+'26'!U43+'27'!U43+'28'!U43+'29'!U43+'30'!U43+'31'!U43+'32'!U43+'33'!U43+'34'!U43+'35'!U43+'36'!U43+'37'!U43+'38'!U43+'39'!U43</f>
        <v>31.133069836134499</v>
      </c>
      <c r="E44" s="120">
        <f>'1'!W43+'2'!W43+'3'!W43+'4'!W43+'5'!W43+'6'!W43+'7'!W43+'8'!W43+'9'!W43+'10'!W43+'11'!W43+'12'!W43+'13'!W43+'14'!W43+'15'!W43+'16'!W43+'17'!W43+'18'!W43+'19'!W43+'20'!W43+'21'!W43+'22'!W43+'23'!W43+'24'!W43+'25'!W43+'26'!W43+'27'!W43+'28'!W43+'29'!W43+'30'!W43+'31'!W43+'32'!W43+'33'!W43+'34'!W43+'35'!W43+'36'!W43+'37'!W43+'38'!W43+'39'!W43</f>
        <v>3</v>
      </c>
      <c r="F44" s="172">
        <f>'1'!Y43+'2'!Y43+'3'!Y43+'4'!Y43+'5'!Y43+'6'!Y43+'7'!Y43+'8'!Y43+'9'!Y43+'10'!Y43+'11'!Y43+'12'!Y43+'13'!Y43+'14'!Y43+'15'!Y43+'16'!Y43+'17'!Y43+'18'!Y43+'19'!Y43+'20'!Y43+'21'!Y43+'22'!Y43+'23'!Y43+'24'!Y43+'25'!Y43+'26'!Y43+'27'!Y43+'28'!Y43+'29'!Y43+'30'!Y43+'31'!Y43+'32'!Y43+'33'!Y43+'34'!Y43+'35'!Y43+'36'!Y43+'37'!Y43+'38'!Y43+'39'!Y43</f>
        <v>8</v>
      </c>
      <c r="G44" s="117">
        <v>39</v>
      </c>
      <c r="O44" s="49">
        <v>442</v>
      </c>
      <c r="P44" s="430" t="s">
        <v>590</v>
      </c>
      <c r="Q44" s="429">
        <v>38269</v>
      </c>
      <c r="R44" s="429">
        <v>35368</v>
      </c>
    </row>
    <row r="45" spans="1:18" x14ac:dyDescent="0.2">
      <c r="A45" s="106"/>
      <c r="B45" s="94" t="s">
        <v>83</v>
      </c>
      <c r="C45" s="206">
        <f>SUM(C6:C44)</f>
        <v>4572.3587005892223</v>
      </c>
      <c r="D45" s="207">
        <f>SUM(D6:D44)</f>
        <v>2214.6742409497328</v>
      </c>
      <c r="E45" s="204">
        <f>SUM(E6:E44)</f>
        <v>614</v>
      </c>
      <c r="F45" s="205">
        <f>SUM(F6:F44)</f>
        <v>414</v>
      </c>
      <c r="G45" s="118"/>
      <c r="O45" s="49">
        <v>443</v>
      </c>
      <c r="P45" s="430" t="s">
        <v>591</v>
      </c>
      <c r="Q45" s="429">
        <v>183066</v>
      </c>
      <c r="R45" s="429">
        <v>173284</v>
      </c>
    </row>
    <row r="46" spans="1:18" x14ac:dyDescent="0.2">
      <c r="A46" s="398" t="str">
        <f>取引基本表!$E$1</f>
        <v>2015年猪名川町産業連関表</v>
      </c>
      <c r="B46" s="400"/>
      <c r="C46" s="48"/>
      <c r="D46" s="48"/>
      <c r="E46" s="48"/>
      <c r="F46" s="48"/>
      <c r="G46" s="48"/>
      <c r="O46" s="49">
        <v>446</v>
      </c>
      <c r="P46" s="430" t="s">
        <v>526</v>
      </c>
      <c r="Q46" s="429">
        <v>34606</v>
      </c>
      <c r="R46" s="429">
        <v>34440</v>
      </c>
    </row>
    <row r="47" spans="1:18" x14ac:dyDescent="0.2">
      <c r="C47" s="208"/>
      <c r="D47" s="208"/>
      <c r="E47" s="208"/>
      <c r="F47" s="208"/>
      <c r="G47" s="48"/>
      <c r="O47" s="49"/>
      <c r="P47" s="430" t="s">
        <v>567</v>
      </c>
      <c r="Q47" s="429">
        <v>1115874</v>
      </c>
      <c r="R47" s="429">
        <v>1131429</v>
      </c>
    </row>
    <row r="48" spans="1:18" x14ac:dyDescent="0.2">
      <c r="C48" s="48"/>
      <c r="D48" s="48"/>
      <c r="E48" s="48"/>
      <c r="F48" s="48"/>
      <c r="G48" s="48"/>
      <c r="O48" s="49">
        <v>208</v>
      </c>
      <c r="P48" s="430" t="s">
        <v>592</v>
      </c>
      <c r="Q48" s="429">
        <v>178175</v>
      </c>
      <c r="R48" s="429">
        <v>205903</v>
      </c>
    </row>
    <row r="49" spans="3:18" x14ac:dyDescent="0.2">
      <c r="C49" s="48"/>
      <c r="D49" s="48"/>
      <c r="E49" s="48"/>
      <c r="F49" s="48"/>
      <c r="G49" s="48"/>
      <c r="O49" s="49">
        <v>212</v>
      </c>
      <c r="P49" s="430" t="s">
        <v>593</v>
      </c>
      <c r="Q49" s="429">
        <v>264770</v>
      </c>
      <c r="R49" s="429">
        <v>271944</v>
      </c>
    </row>
    <row r="50" spans="3:18" x14ac:dyDescent="0.2">
      <c r="O50" s="49">
        <v>227</v>
      </c>
      <c r="P50" s="430" t="s">
        <v>517</v>
      </c>
      <c r="Q50" s="429">
        <v>120665</v>
      </c>
      <c r="R50" s="429">
        <v>111832</v>
      </c>
    </row>
    <row r="51" spans="3:18" x14ac:dyDescent="0.2">
      <c r="O51" s="49">
        <v>229</v>
      </c>
      <c r="P51" s="430" t="s">
        <v>519</v>
      </c>
      <c r="Q51" s="429">
        <v>348616</v>
      </c>
      <c r="R51" s="429">
        <v>341914</v>
      </c>
    </row>
    <row r="52" spans="3:18" x14ac:dyDescent="0.2">
      <c r="O52" s="49">
        <v>464</v>
      </c>
      <c r="P52" s="430" t="s">
        <v>594</v>
      </c>
      <c r="Q52" s="429">
        <v>93387</v>
      </c>
      <c r="R52" s="429">
        <v>97242</v>
      </c>
    </row>
    <row r="53" spans="3:18" x14ac:dyDescent="0.2">
      <c r="O53" s="49">
        <v>481</v>
      </c>
      <c r="P53" s="430" t="s">
        <v>595</v>
      </c>
      <c r="Q53" s="429">
        <v>50484</v>
      </c>
      <c r="R53" s="429">
        <v>48645</v>
      </c>
    </row>
    <row r="54" spans="3:18" x14ac:dyDescent="0.2">
      <c r="O54" s="49">
        <v>501</v>
      </c>
      <c r="P54" s="430" t="s">
        <v>596</v>
      </c>
      <c r="Q54" s="429">
        <v>59777</v>
      </c>
      <c r="R54" s="429">
        <v>53949</v>
      </c>
    </row>
    <row r="55" spans="3:18" x14ac:dyDescent="0.2">
      <c r="O55" s="49"/>
      <c r="P55" s="430" t="s">
        <v>568</v>
      </c>
      <c r="Q55" s="429">
        <v>672561</v>
      </c>
      <c r="R55" s="429">
        <v>686870</v>
      </c>
    </row>
    <row r="56" spans="3:18" x14ac:dyDescent="0.2">
      <c r="O56" s="49">
        <v>209</v>
      </c>
      <c r="P56" s="430" t="s">
        <v>597</v>
      </c>
      <c r="Q56" s="429">
        <v>314928</v>
      </c>
      <c r="R56" s="429">
        <v>299944</v>
      </c>
    </row>
    <row r="57" spans="3:18" x14ac:dyDescent="0.2">
      <c r="O57" s="49">
        <v>222</v>
      </c>
      <c r="P57" s="430" t="s">
        <v>598</v>
      </c>
      <c r="Q57" s="429">
        <v>83428</v>
      </c>
      <c r="R57" s="429">
        <v>79818</v>
      </c>
    </row>
    <row r="58" spans="3:18" x14ac:dyDescent="0.2">
      <c r="O58" s="49">
        <v>225</v>
      </c>
      <c r="P58" s="430" t="s">
        <v>599</v>
      </c>
      <c r="Q58" s="429">
        <v>171979</v>
      </c>
      <c r="R58" s="429">
        <v>211181</v>
      </c>
    </row>
    <row r="59" spans="3:18" x14ac:dyDescent="0.2">
      <c r="O59" s="49">
        <v>585</v>
      </c>
      <c r="P59" s="430" t="s">
        <v>530</v>
      </c>
      <c r="Q59" s="429">
        <v>56592</v>
      </c>
      <c r="R59" s="429">
        <v>53759</v>
      </c>
    </row>
    <row r="60" spans="3:18" x14ac:dyDescent="0.2">
      <c r="O60" s="49">
        <v>586</v>
      </c>
      <c r="P60" s="430" t="s">
        <v>600</v>
      </c>
      <c r="Q60" s="429">
        <v>45634</v>
      </c>
      <c r="R60" s="429">
        <v>42168</v>
      </c>
    </row>
    <row r="61" spans="3:18" x14ac:dyDescent="0.2">
      <c r="O61" s="49"/>
      <c r="P61" s="430" t="s">
        <v>569</v>
      </c>
      <c r="Q61" s="429">
        <v>474157</v>
      </c>
      <c r="R61" s="429">
        <v>451615</v>
      </c>
    </row>
    <row r="62" spans="3:18" x14ac:dyDescent="0.2">
      <c r="O62" s="49">
        <v>221</v>
      </c>
      <c r="P62" s="430" t="s">
        <v>601</v>
      </c>
      <c r="Q62" s="429">
        <v>216783</v>
      </c>
      <c r="R62" s="429">
        <v>209488</v>
      </c>
    </row>
    <row r="63" spans="3:18" x14ac:dyDescent="0.2">
      <c r="O63" s="49">
        <v>223</v>
      </c>
      <c r="P63" s="430" t="s">
        <v>602</v>
      </c>
      <c r="Q63" s="429">
        <v>257374</v>
      </c>
      <c r="R63" s="429">
        <v>242127</v>
      </c>
    </row>
    <row r="64" spans="3:18" x14ac:dyDescent="0.2">
      <c r="O64" s="49"/>
      <c r="P64" s="430" t="s">
        <v>570</v>
      </c>
      <c r="Q64" s="429">
        <v>469330</v>
      </c>
      <c r="R64" s="429">
        <v>445310</v>
      </c>
    </row>
    <row r="65" spans="15:18" x14ac:dyDescent="0.2">
      <c r="O65" s="49">
        <v>205</v>
      </c>
      <c r="P65" s="430" t="s">
        <v>603</v>
      </c>
      <c r="Q65" s="429">
        <v>160450</v>
      </c>
      <c r="R65" s="429">
        <v>151566</v>
      </c>
    </row>
    <row r="66" spans="15:18" x14ac:dyDescent="0.2">
      <c r="O66" s="49">
        <v>224</v>
      </c>
      <c r="P66" s="430" t="s">
        <v>514</v>
      </c>
      <c r="Q66" s="429">
        <v>161691</v>
      </c>
      <c r="R66" s="429">
        <v>152961</v>
      </c>
    </row>
    <row r="67" spans="15:18" x14ac:dyDescent="0.2">
      <c r="O67" s="439">
        <v>226</v>
      </c>
      <c r="P67" s="440" t="s">
        <v>604</v>
      </c>
      <c r="Q67" s="432">
        <v>147189</v>
      </c>
      <c r="R67" s="432">
        <v>140783</v>
      </c>
    </row>
    <row r="68" spans="15:18" x14ac:dyDescent="0.2">
      <c r="O68" t="s">
        <v>609</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286</v>
      </c>
      <c r="S2" s="3" t="s">
        <v>152</v>
      </c>
      <c r="U2" s="64" t="s">
        <v>209</v>
      </c>
      <c r="W2" s="3" t="s">
        <v>130</v>
      </c>
      <c r="Y2" s="3" t="s">
        <v>153</v>
      </c>
    </row>
    <row r="3" spans="1:25" ht="44" x14ac:dyDescent="0.2">
      <c r="B3" s="65"/>
      <c r="C3" s="66" t="s">
        <v>227</v>
      </c>
      <c r="D3" s="66" t="s">
        <v>228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投入係数表!AL5</f>
        <v>0</v>
      </c>
      <c r="E5" s="110">
        <f>$C$40*D5</f>
        <v>0</v>
      </c>
      <c r="F5" s="85">
        <f>分析係数表!C8</f>
        <v>0.30496453900709219</v>
      </c>
      <c r="G5" s="110">
        <f t="shared" ref="G5:G38" si="0">E5*F5</f>
        <v>0</v>
      </c>
      <c r="H5" s="110">
        <f t="array" ref="H5:H43">MMULT(逆行列係数!C5:AO43,'36'!G5:G43)</f>
        <v>2.5769769306161009E-4</v>
      </c>
      <c r="I5" s="110">
        <f t="shared" ref="I5:I38" si="1">C5+H5</f>
        <v>2.5769769306161009E-4</v>
      </c>
      <c r="J5" s="85">
        <f>分析係数表!G8</f>
        <v>0.12049861495844875</v>
      </c>
      <c r="K5" s="111">
        <f t="shared" ref="K5:K38" si="2">I5*J5</f>
        <v>3.1052215091911465E-5</v>
      </c>
      <c r="L5" s="79" t="s">
        <v>177</v>
      </c>
      <c r="M5" s="80" t="s">
        <v>177</v>
      </c>
      <c r="N5" s="81">
        <f>分析係数表!H8</f>
        <v>1.0415057417992687E-2</v>
      </c>
      <c r="O5" s="82">
        <f t="shared" ref="O5:O43" si="3">$M$44*N5</f>
        <v>0.27325124825425001</v>
      </c>
      <c r="P5" s="76">
        <f>分析係数表!C8</f>
        <v>0.30496453900709219</v>
      </c>
      <c r="Q5" s="82">
        <f t="shared" ref="Q5:Q38" si="4">O5*P5</f>
        <v>8.3331940956969858E-2</v>
      </c>
      <c r="R5" s="83">
        <f t="array" ref="R5:R43">MMULT(逆行列係数!C5:AO43,'36'!Q5:Q43)</f>
        <v>9.3543427821095204E-2</v>
      </c>
      <c r="S5" s="84">
        <f t="shared" ref="S5:S38" si="5">I5+R5</f>
        <v>9.3801125514156813E-2</v>
      </c>
      <c r="T5" s="85">
        <f>分析係数表!F8</f>
        <v>0.45429362880886426</v>
      </c>
      <c r="U5" s="86">
        <f t="shared" ref="U5:U38" si="6">S5*T5</f>
        <v>4.2613253696182039E-2</v>
      </c>
      <c r="V5" s="87">
        <f>分析係数表!D8</f>
        <v>0.67451523545706371</v>
      </c>
      <c r="W5" s="167">
        <f t="shared" ref="W5:W38" si="7">ROUND(S5*V5,0)</f>
        <v>0</v>
      </c>
      <c r="X5" s="76">
        <f>分析係数表!E8</f>
        <v>0.3476454293628809</v>
      </c>
      <c r="Y5" s="166">
        <f t="shared" ref="Y5:Y38" si="8">ROUND(S5*X5,0)</f>
        <v>0</v>
      </c>
    </row>
    <row r="6" spans="1:25" x14ac:dyDescent="0.2">
      <c r="A6" s="6" t="s">
        <v>219</v>
      </c>
      <c r="B6" s="5" t="s">
        <v>265</v>
      </c>
      <c r="C6" s="90"/>
      <c r="D6" s="107">
        <f>投入係数表!AL6</f>
        <v>0</v>
      </c>
      <c r="E6" s="110">
        <f t="shared" ref="E6:E43" si="9">$C$40*D6</f>
        <v>0</v>
      </c>
      <c r="F6" s="85">
        <f>分析係数表!C9</f>
        <v>0.30769230769230771</v>
      </c>
      <c r="G6" s="110">
        <f t="shared" si="0"/>
        <v>0</v>
      </c>
      <c r="H6" s="110">
        <v>3.5487889285303796E-4</v>
      </c>
      <c r="I6" s="110">
        <f t="shared" si="1"/>
        <v>3.5487889285303796E-4</v>
      </c>
      <c r="J6" s="85">
        <f>分析係数表!G9</f>
        <v>0.27272727272727271</v>
      </c>
      <c r="K6" s="111">
        <f t="shared" si="2"/>
        <v>9.6785152596283078E-5</v>
      </c>
      <c r="L6" s="79"/>
      <c r="M6" s="80"/>
      <c r="N6" s="81">
        <f>分析係数表!H9</f>
        <v>5.5358154384880782E-4</v>
      </c>
      <c r="O6" s="82">
        <f t="shared" si="3"/>
        <v>1.4523861155664709E-2</v>
      </c>
      <c r="P6" s="76">
        <f>分析係数表!C9</f>
        <v>0.30769230769230771</v>
      </c>
      <c r="Q6" s="82">
        <f t="shared" si="4"/>
        <v>4.4688803555891412E-3</v>
      </c>
      <c r="R6" s="83">
        <v>4.98436620227593E-3</v>
      </c>
      <c r="S6" s="84">
        <f t="shared" si="5"/>
        <v>5.3392450951289683E-3</v>
      </c>
      <c r="T6" s="85">
        <f>分析係数表!F9</f>
        <v>0.77272727272727271</v>
      </c>
      <c r="U6" s="86">
        <f t="shared" si="6"/>
        <v>4.1257803007814751E-3</v>
      </c>
      <c r="V6" s="87">
        <f>分析係数表!D9</f>
        <v>0.36363636363636365</v>
      </c>
      <c r="W6" s="167">
        <f t="shared" si="7"/>
        <v>0</v>
      </c>
      <c r="X6" s="76">
        <f>分析係数表!E9</f>
        <v>0</v>
      </c>
      <c r="Y6" s="166">
        <f t="shared" si="8"/>
        <v>0</v>
      </c>
    </row>
    <row r="7" spans="1:25" x14ac:dyDescent="0.2">
      <c r="A7" s="6" t="s">
        <v>220</v>
      </c>
      <c r="B7" s="5" t="s">
        <v>266</v>
      </c>
      <c r="C7" s="90"/>
      <c r="D7" s="107">
        <f>投入係数表!AL7</f>
        <v>0</v>
      </c>
      <c r="E7" s="110">
        <f t="shared" si="9"/>
        <v>0</v>
      </c>
      <c r="F7" s="85">
        <f>分析係数表!C10</f>
        <v>0</v>
      </c>
      <c r="G7" s="110">
        <f t="shared" si="0"/>
        <v>0</v>
      </c>
      <c r="H7" s="110">
        <v>0</v>
      </c>
      <c r="I7" s="110">
        <f t="shared" si="1"/>
        <v>0</v>
      </c>
      <c r="J7" s="85">
        <f>分析係数表!G10</f>
        <v>0</v>
      </c>
      <c r="K7" s="111">
        <f t="shared" si="2"/>
        <v>0</v>
      </c>
      <c r="L7" s="79"/>
      <c r="M7" s="80"/>
      <c r="N7" s="81">
        <f>分析係数表!H10</f>
        <v>1.0685411195221176E-3</v>
      </c>
      <c r="O7" s="82">
        <f t="shared" si="3"/>
        <v>2.8034429672562117E-2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投入係数表!AL8</f>
        <v>0</v>
      </c>
      <c r="E8" s="110">
        <f t="shared" si="9"/>
        <v>0</v>
      </c>
      <c r="F8" s="85">
        <f>分析係数表!C11</f>
        <v>7.2833211944645093E-4</v>
      </c>
      <c r="G8" s="110">
        <f t="shared" si="0"/>
        <v>0</v>
      </c>
      <c r="H8" s="110">
        <v>1.5668982211130826E-4</v>
      </c>
      <c r="I8" s="110">
        <f t="shared" si="1"/>
        <v>1.5668982211130826E-4</v>
      </c>
      <c r="J8" s="85">
        <f>分析係数表!G11</f>
        <v>0.75</v>
      </c>
      <c r="K8" s="111">
        <f t="shared" si="2"/>
        <v>1.1751736658348119E-4</v>
      </c>
      <c r="L8" s="79"/>
      <c r="M8" s="80"/>
      <c r="N8" s="81">
        <f>分析係数表!H11</f>
        <v>-1.2873989391832741E-5</v>
      </c>
      <c r="O8" s="82">
        <f t="shared" si="3"/>
        <v>-3.3776421292243511E-4</v>
      </c>
      <c r="P8" s="76">
        <f>分析係数表!C11</f>
        <v>7.2833211944645093E-4</v>
      </c>
      <c r="Q8" s="82">
        <f t="shared" si="4"/>
        <v>-2.4600452507095951E-7</v>
      </c>
      <c r="R8" s="83">
        <v>5.9393933447460809E-4</v>
      </c>
      <c r="S8" s="84">
        <f t="shared" si="5"/>
        <v>7.5062915658591638E-4</v>
      </c>
      <c r="T8" s="85">
        <f>分析係数表!F11</f>
        <v>1</v>
      </c>
      <c r="U8" s="86">
        <f t="shared" si="6"/>
        <v>7.5062915658591638E-4</v>
      </c>
      <c r="V8" s="87">
        <f>分析係数表!D11</f>
        <v>0</v>
      </c>
      <c r="W8" s="167">
        <f t="shared" si="7"/>
        <v>0</v>
      </c>
      <c r="X8" s="76">
        <f>分析係数表!E11</f>
        <v>0</v>
      </c>
      <c r="Y8" s="166">
        <f t="shared" si="8"/>
        <v>0</v>
      </c>
    </row>
    <row r="9" spans="1:25" x14ac:dyDescent="0.2">
      <c r="A9" s="6" t="s">
        <v>222</v>
      </c>
      <c r="B9" s="5" t="s">
        <v>190</v>
      </c>
      <c r="C9" s="90"/>
      <c r="D9" s="107">
        <f>投入係数表!AL9</f>
        <v>0</v>
      </c>
      <c r="E9" s="110">
        <f t="shared" si="9"/>
        <v>0</v>
      </c>
      <c r="F9" s="85">
        <f>分析係数表!C12</f>
        <v>4.5760430686406783E-3</v>
      </c>
      <c r="G9" s="110">
        <f t="shared" si="0"/>
        <v>0</v>
      </c>
      <c r="H9" s="110">
        <v>1.723968221409034E-5</v>
      </c>
      <c r="I9" s="110">
        <f t="shared" si="1"/>
        <v>1.723968221409034E-5</v>
      </c>
      <c r="J9" s="85">
        <f>分析係数表!G12</f>
        <v>0.12408759124087591</v>
      </c>
      <c r="K9" s="111">
        <f t="shared" si="2"/>
        <v>2.1392306397046408E-6</v>
      </c>
      <c r="L9" s="79"/>
      <c r="M9" s="80"/>
      <c r="N9" s="81">
        <f>分析係数表!H12</f>
        <v>8.1814202585097071E-2</v>
      </c>
      <c r="O9" s="82">
        <f t="shared" si="3"/>
        <v>2.1464915731220753</v>
      </c>
      <c r="P9" s="76">
        <f>分析係数表!C12</f>
        <v>4.5760430686406783E-3</v>
      </c>
      <c r="Q9" s="82">
        <f t="shared" si="4"/>
        <v>9.822437885080899E-3</v>
      </c>
      <c r="R9" s="83">
        <v>1.0477715256912707E-2</v>
      </c>
      <c r="S9" s="84">
        <f t="shared" si="5"/>
        <v>1.0494954939126796E-2</v>
      </c>
      <c r="T9" s="85">
        <f>分析係数表!F12</f>
        <v>0.42153284671532848</v>
      </c>
      <c r="U9" s="86">
        <f t="shared" si="6"/>
        <v>4.4239682316392151E-3</v>
      </c>
      <c r="V9" s="87">
        <f>分析係数表!D12</f>
        <v>4.3795620437956206E-2</v>
      </c>
      <c r="W9" s="167">
        <f t="shared" si="7"/>
        <v>0</v>
      </c>
      <c r="X9" s="76">
        <f>分析係数表!E12</f>
        <v>3.2846715328467155E-2</v>
      </c>
      <c r="Y9" s="166">
        <f t="shared" si="8"/>
        <v>0</v>
      </c>
    </row>
    <row r="10" spans="1:25" x14ac:dyDescent="0.2">
      <c r="A10" s="6" t="s">
        <v>223</v>
      </c>
      <c r="B10" s="5" t="s">
        <v>28</v>
      </c>
      <c r="C10" s="90"/>
      <c r="D10" s="107">
        <f>投入係数表!AL10</f>
        <v>1.5232292460015233E-3</v>
      </c>
      <c r="E10" s="110">
        <f t="shared" si="9"/>
        <v>0.15232292460015232</v>
      </c>
      <c r="F10" s="85">
        <f>分析係数表!C13</f>
        <v>0</v>
      </c>
      <c r="G10" s="110">
        <f t="shared" si="0"/>
        <v>0</v>
      </c>
      <c r="H10" s="110">
        <v>0</v>
      </c>
      <c r="I10" s="110">
        <f t="shared" si="1"/>
        <v>0</v>
      </c>
      <c r="J10" s="85">
        <f>分析係数表!G13</f>
        <v>1</v>
      </c>
      <c r="K10" s="111">
        <f t="shared" si="2"/>
        <v>0</v>
      </c>
      <c r="L10" s="79"/>
      <c r="M10" s="80"/>
      <c r="N10" s="81">
        <f>分析係数表!H13</f>
        <v>1.2783871466089912E-2</v>
      </c>
      <c r="O10" s="82">
        <f t="shared" si="3"/>
        <v>0.33539986343197808</v>
      </c>
      <c r="P10" s="76">
        <f>分析係数表!C13</f>
        <v>0</v>
      </c>
      <c r="Q10" s="82">
        <f t="shared" si="4"/>
        <v>0</v>
      </c>
      <c r="R10" s="83">
        <v>0</v>
      </c>
      <c r="S10" s="84">
        <f t="shared" si="5"/>
        <v>0</v>
      </c>
      <c r="T10" s="85">
        <f>分析係数表!F13</f>
        <v>1</v>
      </c>
      <c r="U10" s="86">
        <f t="shared" si="6"/>
        <v>0</v>
      </c>
      <c r="V10" s="87">
        <f>分析係数表!D13</f>
        <v>0</v>
      </c>
      <c r="W10" s="167">
        <f t="shared" si="7"/>
        <v>0</v>
      </c>
      <c r="X10" s="76">
        <f>分析係数表!E13</f>
        <v>0</v>
      </c>
      <c r="Y10" s="166">
        <f t="shared" si="8"/>
        <v>0</v>
      </c>
    </row>
    <row r="11" spans="1:25" x14ac:dyDescent="0.2">
      <c r="A11" s="6" t="s">
        <v>224</v>
      </c>
      <c r="B11" s="5" t="s">
        <v>267</v>
      </c>
      <c r="C11" s="90"/>
      <c r="D11" s="107">
        <f>投入係数表!AL11</f>
        <v>3.8080731150038081E-3</v>
      </c>
      <c r="E11" s="110">
        <f t="shared" si="9"/>
        <v>0.38080731150038083</v>
      </c>
      <c r="F11" s="85">
        <f>分析係数表!C14</f>
        <v>3.0252100840336138E-2</v>
      </c>
      <c r="G11" s="110">
        <f t="shared" si="0"/>
        <v>1.1520221188246816E-2</v>
      </c>
      <c r="H11" s="110">
        <v>1.2746193407561515E-2</v>
      </c>
      <c r="I11" s="110">
        <f t="shared" si="1"/>
        <v>1.2746193407561515E-2</v>
      </c>
      <c r="J11" s="85">
        <f>分析係数表!G14</f>
        <v>0.20338983050847459</v>
      </c>
      <c r="K11" s="111">
        <f t="shared" si="2"/>
        <v>2.5924461167921727E-3</v>
      </c>
      <c r="L11" s="79"/>
      <c r="M11" s="80"/>
      <c r="N11" s="81">
        <f>分析係数表!H14</f>
        <v>1.0556671301302847E-3</v>
      </c>
      <c r="O11" s="82">
        <f t="shared" si="3"/>
        <v>2.7696665459639679E-2</v>
      </c>
      <c r="P11" s="76">
        <f>分析係数表!C14</f>
        <v>3.0252100840336138E-2</v>
      </c>
      <c r="Q11" s="82">
        <f t="shared" si="4"/>
        <v>8.3788231642607444E-4</v>
      </c>
      <c r="R11" s="83">
        <v>2.2074690059419814E-3</v>
      </c>
      <c r="S11" s="84">
        <f t="shared" si="5"/>
        <v>1.4953662413503497E-2</v>
      </c>
      <c r="T11" s="85">
        <f>分析係数表!F14</f>
        <v>0.40677966101694918</v>
      </c>
      <c r="U11" s="86">
        <f t="shared" si="6"/>
        <v>6.0828457275268468E-3</v>
      </c>
      <c r="V11" s="87">
        <f>分析係数表!D14</f>
        <v>0.16949152542372881</v>
      </c>
      <c r="W11" s="167">
        <f t="shared" si="7"/>
        <v>0</v>
      </c>
      <c r="X11" s="76">
        <f>分析係数表!E14</f>
        <v>0.11864406779661017</v>
      </c>
      <c r="Y11" s="166">
        <f t="shared" si="8"/>
        <v>0</v>
      </c>
    </row>
    <row r="12" spans="1:25" x14ac:dyDescent="0.2">
      <c r="A12" s="6" t="s">
        <v>225</v>
      </c>
      <c r="B12" s="5" t="s">
        <v>29</v>
      </c>
      <c r="C12" s="90"/>
      <c r="D12" s="107">
        <f>投入係数表!AL12</f>
        <v>4.56968773800457E-3</v>
      </c>
      <c r="E12" s="110">
        <f t="shared" si="9"/>
        <v>0.45696877380045697</v>
      </c>
      <c r="F12" s="85">
        <f>分析係数表!C15</f>
        <v>0</v>
      </c>
      <c r="G12" s="110">
        <f t="shared" si="0"/>
        <v>0</v>
      </c>
      <c r="H12" s="110">
        <v>0</v>
      </c>
      <c r="I12" s="110">
        <f t="shared" si="1"/>
        <v>0</v>
      </c>
      <c r="J12" s="85">
        <f>分析係数表!G15</f>
        <v>9.6153846153846159E-2</v>
      </c>
      <c r="K12" s="111">
        <f t="shared" si="2"/>
        <v>0</v>
      </c>
      <c r="L12" s="79"/>
      <c r="M12" s="80"/>
      <c r="N12" s="81">
        <f>分析係数表!H15</f>
        <v>7.5570317730058187E-3</v>
      </c>
      <c r="O12" s="82">
        <f t="shared" si="3"/>
        <v>0.19826759298546942</v>
      </c>
      <c r="P12" s="76">
        <f>分析係数表!C15</f>
        <v>0</v>
      </c>
      <c r="Q12" s="82">
        <f t="shared" si="4"/>
        <v>0</v>
      </c>
      <c r="R12" s="83">
        <v>0</v>
      </c>
      <c r="S12" s="84">
        <f t="shared" si="5"/>
        <v>0</v>
      </c>
      <c r="T12" s="85">
        <f>分析係数表!F15</f>
        <v>0.30219780219780218</v>
      </c>
      <c r="U12" s="86">
        <f t="shared" si="6"/>
        <v>0</v>
      </c>
      <c r="V12" s="87">
        <f>分析係数表!D15</f>
        <v>0.15384615384615385</v>
      </c>
      <c r="W12" s="167">
        <f t="shared" si="7"/>
        <v>0</v>
      </c>
      <c r="X12" s="76">
        <f>分析係数表!E15</f>
        <v>0.11538461538461539</v>
      </c>
      <c r="Y12" s="166">
        <f t="shared" si="8"/>
        <v>0</v>
      </c>
    </row>
    <row r="13" spans="1:25" x14ac:dyDescent="0.2">
      <c r="A13" s="6" t="s">
        <v>226</v>
      </c>
      <c r="B13" s="5" t="s">
        <v>30</v>
      </c>
      <c r="C13" s="90"/>
      <c r="D13" s="107">
        <f>投入係数表!AL13</f>
        <v>3.0464584920030465E-3</v>
      </c>
      <c r="E13" s="110">
        <f t="shared" si="9"/>
        <v>0.30464584920030463</v>
      </c>
      <c r="F13" s="85">
        <f>分析係数表!C16</f>
        <v>1.9157088122605526E-3</v>
      </c>
      <c r="G13" s="110">
        <f t="shared" si="0"/>
        <v>5.8361273793162299E-4</v>
      </c>
      <c r="H13" s="110">
        <v>7.159765827752057E-4</v>
      </c>
      <c r="I13" s="110">
        <f t="shared" si="1"/>
        <v>7.159765827752057E-4</v>
      </c>
      <c r="J13" s="85">
        <f>分析係数表!G16</f>
        <v>0.1111111111111111</v>
      </c>
      <c r="K13" s="111">
        <f t="shared" si="2"/>
        <v>7.9552953641689515E-5</v>
      </c>
      <c r="L13" s="79"/>
      <c r="M13" s="80"/>
      <c r="N13" s="81">
        <f>分析係数表!H16</f>
        <v>1.5294299397497296E-2</v>
      </c>
      <c r="O13" s="82">
        <f t="shared" si="3"/>
        <v>0.40126388495185294</v>
      </c>
      <c r="P13" s="76">
        <f>分析係数表!C16</f>
        <v>1.9157088122605526E-3</v>
      </c>
      <c r="Q13" s="82">
        <f t="shared" si="4"/>
        <v>7.6870476044416927E-4</v>
      </c>
      <c r="R13" s="83">
        <v>1.1359413617421214E-3</v>
      </c>
      <c r="S13" s="84">
        <f t="shared" si="5"/>
        <v>1.851917944517327E-3</v>
      </c>
      <c r="T13" s="85">
        <f>分析係数表!F16</f>
        <v>0.33333333333333331</v>
      </c>
      <c r="U13" s="86">
        <f t="shared" si="6"/>
        <v>6.1730598150577559E-4</v>
      </c>
      <c r="V13" s="87">
        <f>分析係数表!D16</f>
        <v>0</v>
      </c>
      <c r="W13" s="167">
        <f t="shared" si="7"/>
        <v>0</v>
      </c>
      <c r="X13" s="76">
        <f>分析係数表!E16</f>
        <v>0</v>
      </c>
      <c r="Y13" s="166">
        <f t="shared" si="8"/>
        <v>0</v>
      </c>
    </row>
    <row r="14" spans="1:25" x14ac:dyDescent="0.2">
      <c r="A14" s="6" t="s">
        <v>2</v>
      </c>
      <c r="B14" s="5" t="s">
        <v>364</v>
      </c>
      <c r="C14" s="90"/>
      <c r="D14" s="107">
        <f>投入係数表!AL14</f>
        <v>1.2947448591012947E-2</v>
      </c>
      <c r="E14" s="110">
        <f t="shared" si="9"/>
        <v>1.2947448591012947</v>
      </c>
      <c r="F14" s="85">
        <f>分析係数表!C17</f>
        <v>5.5194805194805241E-2</v>
      </c>
      <c r="G14" s="110">
        <f t="shared" si="0"/>
        <v>7.1463190275071517E-2</v>
      </c>
      <c r="H14" s="110">
        <v>7.6044275801014874E-2</v>
      </c>
      <c r="I14" s="110">
        <f t="shared" si="1"/>
        <v>7.6044275801014874E-2</v>
      </c>
      <c r="J14" s="85">
        <f>分析係数表!G17</f>
        <v>0.21860465116279071</v>
      </c>
      <c r="K14" s="111">
        <f t="shared" si="2"/>
        <v>1.6623632384407904E-2</v>
      </c>
      <c r="L14" s="79"/>
      <c r="M14" s="80"/>
      <c r="N14" s="81">
        <f>分析係数表!H17</f>
        <v>2.7035377722848756E-3</v>
      </c>
      <c r="O14" s="82">
        <f t="shared" si="3"/>
        <v>7.093048471371137E-2</v>
      </c>
      <c r="P14" s="76">
        <f>分析係数表!C17</f>
        <v>5.5194805194805241E-2</v>
      </c>
      <c r="Q14" s="82">
        <f t="shared" si="4"/>
        <v>3.9149942861464102E-3</v>
      </c>
      <c r="R14" s="83">
        <v>5.597868827174988E-3</v>
      </c>
      <c r="S14" s="84">
        <f t="shared" si="5"/>
        <v>8.1642144628189861E-2</v>
      </c>
      <c r="T14" s="85">
        <f>分析係数表!F17</f>
        <v>0.33023255813953489</v>
      </c>
      <c r="U14" s="86">
        <f t="shared" si="6"/>
        <v>2.6960894272565025E-2</v>
      </c>
      <c r="V14" s="87">
        <f>分析係数表!D17</f>
        <v>0</v>
      </c>
      <c r="W14" s="167">
        <f t="shared" si="7"/>
        <v>0</v>
      </c>
      <c r="X14" s="76">
        <f>分析係数表!E17</f>
        <v>0</v>
      </c>
      <c r="Y14" s="166">
        <f t="shared" si="8"/>
        <v>0</v>
      </c>
    </row>
    <row r="15" spans="1:25" x14ac:dyDescent="0.2">
      <c r="A15" s="6" t="s">
        <v>3</v>
      </c>
      <c r="B15" s="5" t="s">
        <v>31</v>
      </c>
      <c r="C15" s="90"/>
      <c r="D15" s="107">
        <f>投入係数表!AL15</f>
        <v>1.5232292460015233E-3</v>
      </c>
      <c r="E15" s="110">
        <f t="shared" si="9"/>
        <v>0.15232292460015232</v>
      </c>
      <c r="F15" s="85">
        <f>分析係数表!C18</f>
        <v>0.35732009925558317</v>
      </c>
      <c r="G15" s="110">
        <f t="shared" si="0"/>
        <v>5.4428042537027134E-2</v>
      </c>
      <c r="H15" s="110">
        <v>6.5538096725923659E-2</v>
      </c>
      <c r="I15" s="110">
        <f t="shared" si="1"/>
        <v>6.5538096725923659E-2</v>
      </c>
      <c r="J15" s="85">
        <f>分析係数表!G18</f>
        <v>0.21543778801843319</v>
      </c>
      <c r="K15" s="111">
        <f t="shared" si="2"/>
        <v>1.4119382589571112E-2</v>
      </c>
      <c r="L15" s="79"/>
      <c r="M15" s="80"/>
      <c r="N15" s="81">
        <f>分析係数表!H18</f>
        <v>3.9909367114681499E-4</v>
      </c>
      <c r="O15" s="82">
        <f t="shared" si="3"/>
        <v>1.047069060059549E-2</v>
      </c>
      <c r="P15" s="76">
        <f>分析係数表!C18</f>
        <v>0.35732009925558317</v>
      </c>
      <c r="Q15" s="82">
        <f t="shared" si="4"/>
        <v>3.7413882046792822E-3</v>
      </c>
      <c r="R15" s="83">
        <v>8.0258690948203683E-3</v>
      </c>
      <c r="S15" s="84">
        <f t="shared" si="5"/>
        <v>7.3563965820744023E-2</v>
      </c>
      <c r="T15" s="85">
        <f>分析係数表!F18</f>
        <v>0.46082949308755761</v>
      </c>
      <c r="U15" s="86">
        <f t="shared" si="6"/>
        <v>3.390044507868388E-2</v>
      </c>
      <c r="V15" s="87">
        <f>分析係数表!D18</f>
        <v>4.0322580645161289E-2</v>
      </c>
      <c r="W15" s="167">
        <f t="shared" si="7"/>
        <v>0</v>
      </c>
      <c r="X15" s="76">
        <f>分析係数表!E18</f>
        <v>3.6866359447004608E-2</v>
      </c>
      <c r="Y15" s="166">
        <f t="shared" si="8"/>
        <v>0</v>
      </c>
    </row>
    <row r="16" spans="1:25" x14ac:dyDescent="0.2">
      <c r="A16" s="6" t="s">
        <v>4</v>
      </c>
      <c r="B16" s="5" t="s">
        <v>32</v>
      </c>
      <c r="C16" s="90"/>
      <c r="D16" s="107">
        <f>投入係数表!AL16</f>
        <v>0</v>
      </c>
      <c r="E16" s="110">
        <f t="shared" si="9"/>
        <v>0</v>
      </c>
      <c r="F16" s="85">
        <f>分析係数表!C19</f>
        <v>0.13532513181019334</v>
      </c>
      <c r="G16" s="110">
        <f t="shared" si="0"/>
        <v>0</v>
      </c>
      <c r="H16" s="110">
        <v>3.132462138820933E-3</v>
      </c>
      <c r="I16" s="110">
        <f t="shared" si="1"/>
        <v>3.132462138820933E-3</v>
      </c>
      <c r="J16" s="85">
        <f>分析係数表!G19</f>
        <v>5.8997050147492625E-2</v>
      </c>
      <c r="K16" s="111">
        <f t="shared" si="2"/>
        <v>1.8480602588914058E-4</v>
      </c>
      <c r="L16" s="79"/>
      <c r="M16" s="80"/>
      <c r="N16" s="81">
        <f>分析係数表!H19</f>
        <v>-1.0299191513466193E-4</v>
      </c>
      <c r="O16" s="82">
        <f t="shared" si="3"/>
        <v>-2.7021137033794809E-3</v>
      </c>
      <c r="P16" s="76">
        <f>分析係数表!C19</f>
        <v>0.13532513181019334</v>
      </c>
      <c r="Q16" s="82">
        <f t="shared" si="4"/>
        <v>-3.6566389307595793E-4</v>
      </c>
      <c r="R16" s="83">
        <v>5.5855579075614564E-4</v>
      </c>
      <c r="S16" s="84">
        <f t="shared" si="5"/>
        <v>3.6910179295770785E-3</v>
      </c>
      <c r="T16" s="85">
        <f>分析係数表!F19</f>
        <v>0.24483775811209441</v>
      </c>
      <c r="U16" s="86">
        <f t="shared" si="6"/>
        <v>9.0370055502919623E-4</v>
      </c>
      <c r="V16" s="87">
        <f>分析係数表!D19</f>
        <v>3.8348082595870206E-2</v>
      </c>
      <c r="W16" s="167">
        <f t="shared" si="7"/>
        <v>0</v>
      </c>
      <c r="X16" s="76">
        <f>分析係数表!E19</f>
        <v>3.2448377581120944E-2</v>
      </c>
      <c r="Y16" s="166">
        <f t="shared" si="8"/>
        <v>0</v>
      </c>
    </row>
    <row r="17" spans="1:25" x14ac:dyDescent="0.2">
      <c r="A17" s="6" t="s">
        <v>5</v>
      </c>
      <c r="B17" s="5" t="s">
        <v>33</v>
      </c>
      <c r="C17" s="90"/>
      <c r="D17" s="107">
        <f>投入係数表!AL17</f>
        <v>0</v>
      </c>
      <c r="E17" s="110">
        <f t="shared" si="9"/>
        <v>0</v>
      </c>
      <c r="F17" s="85">
        <f>分析係数表!C20</f>
        <v>1.7543859649122862E-2</v>
      </c>
      <c r="G17" s="110">
        <f t="shared" si="0"/>
        <v>0</v>
      </c>
      <c r="H17" s="110">
        <v>4.5994403766774701E-4</v>
      </c>
      <c r="I17" s="110">
        <f t="shared" si="1"/>
        <v>4.5994403766774701E-4</v>
      </c>
      <c r="J17" s="85">
        <f>分析係数表!G20</f>
        <v>9.5238095238095233E-2</v>
      </c>
      <c r="K17" s="111">
        <f t="shared" si="2"/>
        <v>4.3804194063594949E-5</v>
      </c>
      <c r="L17" s="79"/>
      <c r="M17" s="80"/>
      <c r="N17" s="81">
        <f>分析係数表!H20</f>
        <v>5.0208558628147691E-4</v>
      </c>
      <c r="O17" s="82">
        <f t="shared" si="3"/>
        <v>1.317280430397497E-2</v>
      </c>
      <c r="P17" s="76">
        <f>分析係数表!C20</f>
        <v>1.7543859649122862E-2</v>
      </c>
      <c r="Q17" s="82">
        <f t="shared" si="4"/>
        <v>2.3110182989429843E-4</v>
      </c>
      <c r="R17" s="83">
        <v>3.7270419338767779E-4</v>
      </c>
      <c r="S17" s="84">
        <f t="shared" si="5"/>
        <v>8.3264823105542486E-4</v>
      </c>
      <c r="T17" s="85">
        <f>分析係数表!F20</f>
        <v>0.21428571428571427</v>
      </c>
      <c r="U17" s="86">
        <f t="shared" si="6"/>
        <v>1.7842462094044817E-4</v>
      </c>
      <c r="V17" s="87">
        <f>分析係数表!D20</f>
        <v>0</v>
      </c>
      <c r="W17" s="167">
        <f t="shared" si="7"/>
        <v>0</v>
      </c>
      <c r="X17" s="76">
        <f>分析係数表!E20</f>
        <v>0</v>
      </c>
      <c r="Y17" s="166">
        <f t="shared" si="8"/>
        <v>0</v>
      </c>
    </row>
    <row r="18" spans="1:25" x14ac:dyDescent="0.2">
      <c r="A18" s="6" t="s">
        <v>6</v>
      </c>
      <c r="B18" s="5" t="s">
        <v>34</v>
      </c>
      <c r="C18" s="90"/>
      <c r="D18" s="107">
        <f>投入係数表!AL18</f>
        <v>1.5232292460015233E-3</v>
      </c>
      <c r="E18" s="110">
        <f t="shared" si="9"/>
        <v>0.15232292460015232</v>
      </c>
      <c r="F18" s="85">
        <f>分析係数表!C21</f>
        <v>0.22938530734632678</v>
      </c>
      <c r="G18" s="110">
        <f t="shared" si="0"/>
        <v>3.4940640875297302E-2</v>
      </c>
      <c r="H18" s="110">
        <v>4.208425782581942E-2</v>
      </c>
      <c r="I18" s="110">
        <f t="shared" si="1"/>
        <v>4.208425782581942E-2</v>
      </c>
      <c r="J18" s="85">
        <f>分析係数表!G21</f>
        <v>0.28442844284428442</v>
      </c>
      <c r="K18" s="111">
        <f t="shared" si="2"/>
        <v>1.1969959921655208E-2</v>
      </c>
      <c r="L18" s="79"/>
      <c r="M18" s="80"/>
      <c r="N18" s="81">
        <f>分析係数表!H21</f>
        <v>8.3680931046912815E-4</v>
      </c>
      <c r="O18" s="82">
        <f t="shared" si="3"/>
        <v>2.1954673839958281E-2</v>
      </c>
      <c r="P18" s="76">
        <f>分析係数表!C21</f>
        <v>0.22938530734632678</v>
      </c>
      <c r="Q18" s="82">
        <f t="shared" si="4"/>
        <v>5.0360796064671904E-3</v>
      </c>
      <c r="R18" s="83">
        <v>1.0102965379894576E-2</v>
      </c>
      <c r="S18" s="84">
        <f t="shared" si="5"/>
        <v>5.2187223205713992E-2</v>
      </c>
      <c r="T18" s="85">
        <f>分析係数表!F21</f>
        <v>0.42664266426642666</v>
      </c>
      <c r="U18" s="86">
        <f t="shared" si="6"/>
        <v>2.2265295949152504E-2</v>
      </c>
      <c r="V18" s="87">
        <f>分析係数表!D21</f>
        <v>9.7209720972097208E-2</v>
      </c>
      <c r="W18" s="167">
        <f t="shared" si="7"/>
        <v>0</v>
      </c>
      <c r="X18" s="76">
        <f>分析係数表!E21</f>
        <v>8.1908190819081905E-2</v>
      </c>
      <c r="Y18" s="166">
        <f t="shared" si="8"/>
        <v>0</v>
      </c>
    </row>
    <row r="19" spans="1:25" x14ac:dyDescent="0.2">
      <c r="A19" s="6" t="s">
        <v>7</v>
      </c>
      <c r="B19" s="5" t="s">
        <v>268</v>
      </c>
      <c r="C19" s="90"/>
      <c r="D19" s="107">
        <f>投入係数表!AL19</f>
        <v>9.9009900990099011E-3</v>
      </c>
      <c r="E19" s="110">
        <f t="shared" si="9"/>
        <v>0.99009900990099009</v>
      </c>
      <c r="F19" s="85">
        <f>分析係数表!C22</f>
        <v>0</v>
      </c>
      <c r="G19" s="110">
        <f t="shared" si="0"/>
        <v>0</v>
      </c>
      <c r="H19" s="110">
        <v>0</v>
      </c>
      <c r="I19" s="110">
        <f t="shared" si="1"/>
        <v>0</v>
      </c>
      <c r="J19" s="85">
        <f>分析係数表!G22</f>
        <v>0.22727272727272727</v>
      </c>
      <c r="K19" s="111">
        <f t="shared" si="2"/>
        <v>0</v>
      </c>
      <c r="L19" s="79"/>
      <c r="M19" s="80"/>
      <c r="N19" s="81">
        <f>分析係数表!H22</f>
        <v>3.8621968175498223E-5</v>
      </c>
      <c r="O19" s="82">
        <f t="shared" si="3"/>
        <v>1.0132926387673054E-3</v>
      </c>
      <c r="P19" s="76">
        <f>分析係数表!C22</f>
        <v>0</v>
      </c>
      <c r="Q19" s="82">
        <f t="shared" si="4"/>
        <v>0</v>
      </c>
      <c r="R19" s="83">
        <v>0</v>
      </c>
      <c r="S19" s="84">
        <f t="shared" si="5"/>
        <v>0</v>
      </c>
      <c r="T19" s="85">
        <f>分析係数表!F22</f>
        <v>0.45454545454545453</v>
      </c>
      <c r="U19" s="86">
        <f t="shared" si="6"/>
        <v>0</v>
      </c>
      <c r="V19" s="87">
        <f>分析係数表!D22</f>
        <v>0.29545454545454547</v>
      </c>
      <c r="W19" s="167">
        <f t="shared" si="7"/>
        <v>0</v>
      </c>
      <c r="X19" s="76">
        <f>分析係数表!E22</f>
        <v>0.18181818181818182</v>
      </c>
      <c r="Y19" s="166">
        <f t="shared" si="8"/>
        <v>0</v>
      </c>
    </row>
    <row r="20" spans="1:25" x14ac:dyDescent="0.2">
      <c r="A20" s="6" t="s">
        <v>8</v>
      </c>
      <c r="B20" s="5" t="s">
        <v>269</v>
      </c>
      <c r="C20" s="90"/>
      <c r="D20" s="107">
        <f>投入係数表!AL20</f>
        <v>1.2947448591012947E-2</v>
      </c>
      <c r="E20" s="110">
        <f t="shared" si="9"/>
        <v>1.2947448591012947</v>
      </c>
      <c r="F20" s="85">
        <f>分析係数表!C23</f>
        <v>0</v>
      </c>
      <c r="G20" s="110">
        <f t="shared" si="0"/>
        <v>0</v>
      </c>
      <c r="H20" s="110">
        <v>0</v>
      </c>
      <c r="I20" s="110">
        <f t="shared" si="1"/>
        <v>0</v>
      </c>
      <c r="J20" s="85">
        <f>分析係数表!G23</f>
        <v>0.21590909090909091</v>
      </c>
      <c r="K20" s="111">
        <f t="shared" si="2"/>
        <v>0</v>
      </c>
      <c r="L20" s="79"/>
      <c r="M20" s="80"/>
      <c r="N20" s="81">
        <f>分析係数表!H23</f>
        <v>2.5747978783665482E-5</v>
      </c>
      <c r="O20" s="82">
        <f t="shared" si="3"/>
        <v>6.7552842584487022E-4</v>
      </c>
      <c r="P20" s="76">
        <f>分析係数表!C23</f>
        <v>0</v>
      </c>
      <c r="Q20" s="82">
        <f t="shared" si="4"/>
        <v>0</v>
      </c>
      <c r="R20" s="83">
        <v>0</v>
      </c>
      <c r="S20" s="84">
        <f t="shared" si="5"/>
        <v>0</v>
      </c>
      <c r="T20" s="85">
        <f>分析係数表!F23</f>
        <v>0.44318181818181818</v>
      </c>
      <c r="U20" s="86">
        <f t="shared" si="6"/>
        <v>0</v>
      </c>
      <c r="V20" s="87">
        <f>分析係数表!D23</f>
        <v>0</v>
      </c>
      <c r="W20" s="167">
        <f t="shared" si="7"/>
        <v>0</v>
      </c>
      <c r="X20" s="76">
        <f>分析係数表!E23</f>
        <v>0</v>
      </c>
      <c r="Y20" s="166">
        <f t="shared" si="8"/>
        <v>0</v>
      </c>
    </row>
    <row r="21" spans="1:25" x14ac:dyDescent="0.2">
      <c r="A21" s="6" t="s">
        <v>9</v>
      </c>
      <c r="B21" s="5" t="s">
        <v>270</v>
      </c>
      <c r="C21" s="90"/>
      <c r="D21" s="107">
        <f>投入係数表!AL21</f>
        <v>4.56968773800457E-3</v>
      </c>
      <c r="E21" s="110">
        <f t="shared" si="9"/>
        <v>0.45696877380045697</v>
      </c>
      <c r="F21" s="85">
        <f>分析係数表!C24</f>
        <v>1.7094017094017144E-2</v>
      </c>
      <c r="G21" s="110">
        <f t="shared" si="0"/>
        <v>7.811432030777065E-3</v>
      </c>
      <c r="H21" s="110">
        <v>8.0772548285180483E-3</v>
      </c>
      <c r="I21" s="110">
        <f t="shared" si="1"/>
        <v>8.0772548285180483E-3</v>
      </c>
      <c r="J21" s="85">
        <f>分析係数表!G24</f>
        <v>0.27777777777777779</v>
      </c>
      <c r="K21" s="111">
        <f t="shared" si="2"/>
        <v>2.2436818968105689E-3</v>
      </c>
      <c r="L21" s="79"/>
      <c r="M21" s="80"/>
      <c r="N21" s="81">
        <f>分析係数表!H24</f>
        <v>2.9610175601215306E-4</v>
      </c>
      <c r="O21" s="82">
        <f t="shared" si="3"/>
        <v>7.7685768972160082E-3</v>
      </c>
      <c r="P21" s="76">
        <f>分析係数表!C24</f>
        <v>1.7094017094017144E-2</v>
      </c>
      <c r="Q21" s="82">
        <f t="shared" si="4"/>
        <v>1.3279618627719711E-4</v>
      </c>
      <c r="R21" s="83">
        <v>4.2218705599315507E-4</v>
      </c>
      <c r="S21" s="84">
        <f t="shared" si="5"/>
        <v>8.4994418845112038E-3</v>
      </c>
      <c r="T21" s="85">
        <f>分析係数表!F24</f>
        <v>0.5</v>
      </c>
      <c r="U21" s="86">
        <f t="shared" si="6"/>
        <v>4.2497209422556019E-3</v>
      </c>
      <c r="V21" s="87">
        <f>分析係数表!D24</f>
        <v>0.16666666666666666</v>
      </c>
      <c r="W21" s="167">
        <f t="shared" si="7"/>
        <v>0</v>
      </c>
      <c r="X21" s="76">
        <f>分析係数表!E24</f>
        <v>0.1111111111111111</v>
      </c>
      <c r="Y21" s="166">
        <f t="shared" si="8"/>
        <v>0</v>
      </c>
    </row>
    <row r="22" spans="1:25" x14ac:dyDescent="0.2">
      <c r="A22" s="6" t="s">
        <v>10</v>
      </c>
      <c r="B22" s="5" t="s">
        <v>271</v>
      </c>
      <c r="C22" s="90"/>
      <c r="D22" s="107">
        <f>投入係数表!AL22</f>
        <v>1.4470677837014471E-2</v>
      </c>
      <c r="E22" s="110">
        <f t="shared" si="9"/>
        <v>1.4470677837014472</v>
      </c>
      <c r="F22" s="85">
        <f>分析係数表!C25</f>
        <v>0.19368131868131866</v>
      </c>
      <c r="G22" s="110">
        <f t="shared" si="0"/>
        <v>0.28026999656854951</v>
      </c>
      <c r="H22" s="110">
        <v>0.31327602159012652</v>
      </c>
      <c r="I22" s="110">
        <f t="shared" si="1"/>
        <v>0.31327602159012652</v>
      </c>
      <c r="J22" s="85">
        <f>分析係数表!G25</f>
        <v>0.19689406544647808</v>
      </c>
      <c r="K22" s="111">
        <f t="shared" si="2"/>
        <v>6.168218949777865E-2</v>
      </c>
      <c r="L22" s="79"/>
      <c r="M22" s="80"/>
      <c r="N22" s="81">
        <f>分析係数表!H25</f>
        <v>4.6346361810597868E-4</v>
      </c>
      <c r="O22" s="82">
        <f t="shared" si="3"/>
        <v>1.2159511665207665E-2</v>
      </c>
      <c r="P22" s="76">
        <f>分析係数表!C25</f>
        <v>0.19368131868131866</v>
      </c>
      <c r="Q22" s="82">
        <f t="shared" si="4"/>
        <v>2.3550702538382975E-3</v>
      </c>
      <c r="R22" s="83">
        <v>6.9780284364700284E-3</v>
      </c>
      <c r="S22" s="84">
        <f t="shared" si="5"/>
        <v>0.32025405002659657</v>
      </c>
      <c r="T22" s="85">
        <f>分析係数表!F25</f>
        <v>0.35108153078202997</v>
      </c>
      <c r="U22" s="86">
        <f t="shared" si="6"/>
        <v>0.11243528212248233</v>
      </c>
      <c r="V22" s="87">
        <f>分析係数表!D25</f>
        <v>0.17692734331669441</v>
      </c>
      <c r="W22" s="167">
        <f t="shared" si="7"/>
        <v>0</v>
      </c>
      <c r="X22" s="76">
        <f>分析係数表!E25</f>
        <v>0.17249029395452026</v>
      </c>
      <c r="Y22" s="166">
        <f t="shared" si="8"/>
        <v>0</v>
      </c>
    </row>
    <row r="23" spans="1:25" x14ac:dyDescent="0.2">
      <c r="A23" s="6" t="s">
        <v>11</v>
      </c>
      <c r="B23" s="5" t="s">
        <v>35</v>
      </c>
      <c r="C23" s="90"/>
      <c r="D23" s="107">
        <f>投入係数表!AL23</f>
        <v>8.3777608530083772E-3</v>
      </c>
      <c r="E23" s="110">
        <f t="shared" si="9"/>
        <v>0.83777608530083769</v>
      </c>
      <c r="F23" s="85">
        <f>分析係数表!C26</f>
        <v>8.4388185654008518E-3</v>
      </c>
      <c r="G23" s="110">
        <f t="shared" si="0"/>
        <v>7.0698403822855565E-3</v>
      </c>
      <c r="H23" s="110">
        <v>7.3872242516616511E-3</v>
      </c>
      <c r="I23" s="110">
        <f t="shared" si="1"/>
        <v>7.3872242516616511E-3</v>
      </c>
      <c r="J23" s="85">
        <f>分析係数表!G26</f>
        <v>0.2073170731707317</v>
      </c>
      <c r="K23" s="111">
        <f t="shared" si="2"/>
        <v>1.5314977107103423E-3</v>
      </c>
      <c r="L23" s="79"/>
      <c r="M23" s="80"/>
      <c r="N23" s="81">
        <f>分析係数表!H26</f>
        <v>9.7456099696173852E-3</v>
      </c>
      <c r="O23" s="82">
        <f t="shared" si="3"/>
        <v>0.25568750918228339</v>
      </c>
      <c r="P23" s="76">
        <f>分析係数表!C26</f>
        <v>8.4388185654008518E-3</v>
      </c>
      <c r="Q23" s="82">
        <f t="shared" si="4"/>
        <v>2.1577004994285539E-3</v>
      </c>
      <c r="R23" s="83">
        <v>2.2045146057489513E-3</v>
      </c>
      <c r="S23" s="84">
        <f t="shared" si="5"/>
        <v>9.5917388574106033E-3</v>
      </c>
      <c r="T23" s="85">
        <f>分析係数表!F26</f>
        <v>0.34146341463414637</v>
      </c>
      <c r="U23" s="86">
        <f t="shared" si="6"/>
        <v>3.27522790253045E-3</v>
      </c>
      <c r="V23" s="87">
        <f>分析係数表!D26</f>
        <v>3.6585365853658534E-2</v>
      </c>
      <c r="W23" s="167">
        <f t="shared" si="7"/>
        <v>0</v>
      </c>
      <c r="X23" s="76">
        <f>分析係数表!E26</f>
        <v>2.4390243902439025E-2</v>
      </c>
      <c r="Y23" s="166">
        <f t="shared" si="8"/>
        <v>0</v>
      </c>
    </row>
    <row r="24" spans="1:25" x14ac:dyDescent="0.2">
      <c r="A24" s="6" t="s">
        <v>12</v>
      </c>
      <c r="B24" s="5" t="s">
        <v>365</v>
      </c>
      <c r="C24" s="90"/>
      <c r="D24" s="107">
        <f>投入係数表!AL24</f>
        <v>2.284843869002285E-3</v>
      </c>
      <c r="E24" s="110">
        <f t="shared" si="9"/>
        <v>0.22848438690022849</v>
      </c>
      <c r="F24" s="85">
        <f>分析係数表!C27</f>
        <v>0.17323420074349438</v>
      </c>
      <c r="G24" s="110">
        <f t="shared" si="0"/>
        <v>3.9581310147028419E-2</v>
      </c>
      <c r="H24" s="110">
        <v>4.1110267853849122E-2</v>
      </c>
      <c r="I24" s="110">
        <f t="shared" si="1"/>
        <v>4.1110267853849122E-2</v>
      </c>
      <c r="J24" s="85">
        <f>分析係数表!G27</f>
        <v>0.16805324459234608</v>
      </c>
      <c r="K24" s="111">
        <f t="shared" si="2"/>
        <v>6.9087138988997692E-3</v>
      </c>
      <c r="L24" s="79"/>
      <c r="M24" s="80"/>
      <c r="N24" s="81">
        <f>分析係数表!H27</f>
        <v>9.7971059271847166E-3</v>
      </c>
      <c r="O24" s="82">
        <f t="shared" si="3"/>
        <v>0.25703856603397313</v>
      </c>
      <c r="P24" s="76">
        <f>分析係数表!C27</f>
        <v>0.17323420074349438</v>
      </c>
      <c r="Q24" s="82">
        <f t="shared" si="4"/>
        <v>4.452787054714924E-2</v>
      </c>
      <c r="R24" s="83">
        <v>4.49687166818915E-2</v>
      </c>
      <c r="S24" s="84">
        <f t="shared" si="5"/>
        <v>8.6078984535740616E-2</v>
      </c>
      <c r="T24" s="85">
        <f>分析係数表!F27</f>
        <v>0.31780366056572379</v>
      </c>
      <c r="U24" s="86">
        <f t="shared" si="6"/>
        <v>2.7356216383238697E-2</v>
      </c>
      <c r="V24" s="87">
        <f>分析係数表!D27</f>
        <v>2.4958402662229616E-2</v>
      </c>
      <c r="W24" s="167">
        <f t="shared" si="7"/>
        <v>0</v>
      </c>
      <c r="X24" s="76">
        <f>分析係数表!E27</f>
        <v>2.9950083194675542E-2</v>
      </c>
      <c r="Y24" s="166">
        <f t="shared" si="8"/>
        <v>0</v>
      </c>
    </row>
    <row r="25" spans="1:25" x14ac:dyDescent="0.2">
      <c r="A25" s="6" t="s">
        <v>13</v>
      </c>
      <c r="B25" s="5" t="s">
        <v>191</v>
      </c>
      <c r="C25" s="90"/>
      <c r="D25" s="107">
        <f>投入係数表!AL25</f>
        <v>3.3511043412033509E-2</v>
      </c>
      <c r="E25" s="110">
        <f t="shared" si="9"/>
        <v>3.3511043412033508</v>
      </c>
      <c r="F25" s="85">
        <f>分析係数表!C28</f>
        <v>2.7870216306156381E-2</v>
      </c>
      <c r="G25" s="110">
        <f t="shared" si="0"/>
        <v>9.3396002853837062E-2</v>
      </c>
      <c r="H25" s="110">
        <v>9.7458628618151882E-2</v>
      </c>
      <c r="I25" s="110">
        <f t="shared" si="1"/>
        <v>9.7458628618151882E-2</v>
      </c>
      <c r="J25" s="85">
        <f>分析係数表!G28</f>
        <v>0.12625250501002003</v>
      </c>
      <c r="K25" s="111">
        <f t="shared" si="2"/>
        <v>1.2304395997882902E-2</v>
      </c>
      <c r="L25" s="79"/>
      <c r="M25" s="80"/>
      <c r="N25" s="81">
        <f>分析係数表!H28</f>
        <v>1.9722951748287761E-2</v>
      </c>
      <c r="O25" s="82">
        <f t="shared" si="3"/>
        <v>0.51745477419717067</v>
      </c>
      <c r="P25" s="76">
        <f>分析係数表!C28</f>
        <v>2.7870216306156381E-2</v>
      </c>
      <c r="Q25" s="82">
        <f t="shared" si="4"/>
        <v>1.4421576485528454E-2</v>
      </c>
      <c r="R25" s="83">
        <v>1.4877314427052995E-2</v>
      </c>
      <c r="S25" s="84">
        <f t="shared" si="5"/>
        <v>0.11233594304520488</v>
      </c>
      <c r="T25" s="85">
        <f>分析係数表!F28</f>
        <v>0.21442885771543085</v>
      </c>
      <c r="U25" s="86">
        <f t="shared" si="6"/>
        <v>2.4088067947568979E-2</v>
      </c>
      <c r="V25" s="87">
        <f>分析係数表!D28</f>
        <v>6.0120240480961923E-3</v>
      </c>
      <c r="W25" s="167">
        <f t="shared" si="7"/>
        <v>0</v>
      </c>
      <c r="X25" s="76">
        <f>分析係数表!E28</f>
        <v>0</v>
      </c>
      <c r="Y25" s="166">
        <f t="shared" si="8"/>
        <v>0</v>
      </c>
    </row>
    <row r="26" spans="1:25" x14ac:dyDescent="0.2">
      <c r="A26" s="6" t="s">
        <v>14</v>
      </c>
      <c r="B26" s="5" t="s">
        <v>50</v>
      </c>
      <c r="C26" s="90"/>
      <c r="D26" s="107">
        <f>投入係数表!AL26</f>
        <v>4.56968773800457E-3</v>
      </c>
      <c r="E26" s="110">
        <f t="shared" si="9"/>
        <v>0.45696877380045697</v>
      </c>
      <c r="F26" s="85">
        <f>分析係数表!C29</f>
        <v>7.0910556003223157E-2</v>
      </c>
      <c r="G26" s="110">
        <f t="shared" si="0"/>
        <v>3.2403909826301522E-2</v>
      </c>
      <c r="H26" s="110">
        <v>3.4795487045881174E-2</v>
      </c>
      <c r="I26" s="110">
        <f t="shared" si="1"/>
        <v>3.4795487045881174E-2</v>
      </c>
      <c r="J26" s="85">
        <f>分析係数表!G29</f>
        <v>0.26315789473684209</v>
      </c>
      <c r="K26" s="111">
        <f t="shared" si="2"/>
        <v>9.1567071173371505E-3</v>
      </c>
      <c r="L26" s="79"/>
      <c r="M26" s="80"/>
      <c r="N26" s="81">
        <f>分析係数表!H29</f>
        <v>9.1405324682012467E-3</v>
      </c>
      <c r="O26" s="82">
        <f t="shared" si="3"/>
        <v>0.23981259117492895</v>
      </c>
      <c r="P26" s="76">
        <f>分析係数表!C29</f>
        <v>7.0910556003223157E-2</v>
      </c>
      <c r="Q26" s="82">
        <f t="shared" si="4"/>
        <v>1.7005244176787858E-2</v>
      </c>
      <c r="R26" s="83">
        <v>2.1094054343192749E-2</v>
      </c>
      <c r="S26" s="84">
        <f t="shared" si="5"/>
        <v>5.5889541389073927E-2</v>
      </c>
      <c r="T26" s="85">
        <f>分析係数表!F29</f>
        <v>0.38157894736842107</v>
      </c>
      <c r="U26" s="86">
        <f t="shared" si="6"/>
        <v>2.132627237214663E-2</v>
      </c>
      <c r="V26" s="87">
        <f>分析係数表!D29</f>
        <v>0.16666666666666666</v>
      </c>
      <c r="W26" s="167">
        <f t="shared" si="7"/>
        <v>0</v>
      </c>
      <c r="X26" s="76">
        <f>分析係数表!E29</f>
        <v>7.0175438596491224E-2</v>
      </c>
      <c r="Y26" s="166">
        <f t="shared" si="8"/>
        <v>0</v>
      </c>
    </row>
    <row r="27" spans="1:25" x14ac:dyDescent="0.2">
      <c r="A27" s="6" t="s">
        <v>15</v>
      </c>
      <c r="B27" s="5" t="s">
        <v>36</v>
      </c>
      <c r="C27" s="90"/>
      <c r="D27" s="107">
        <f>投入係数表!AL27</f>
        <v>7.6161462300076163E-4</v>
      </c>
      <c r="E27" s="110">
        <f t="shared" si="9"/>
        <v>7.6161462300076158E-2</v>
      </c>
      <c r="F27" s="85">
        <f>分析係数表!C30</f>
        <v>1</v>
      </c>
      <c r="G27" s="110">
        <f t="shared" si="0"/>
        <v>7.6161462300076158E-2</v>
      </c>
      <c r="H27" s="110">
        <v>9.7045006649520579E-2</v>
      </c>
      <c r="I27" s="110">
        <f t="shared" si="1"/>
        <v>9.7045006649520579E-2</v>
      </c>
      <c r="J27" s="85">
        <f>分析係数表!G30</f>
        <v>0.34535617673579799</v>
      </c>
      <c r="K27" s="111">
        <f t="shared" si="2"/>
        <v>3.3515092467778521E-2</v>
      </c>
      <c r="L27" s="79"/>
      <c r="M27" s="80"/>
      <c r="N27" s="81">
        <f>分析係数表!H30</f>
        <v>0</v>
      </c>
      <c r="O27" s="82">
        <f t="shared" si="3"/>
        <v>0</v>
      </c>
      <c r="P27" s="76">
        <f>分析係数表!C30</f>
        <v>1</v>
      </c>
      <c r="Q27" s="82">
        <f t="shared" si="4"/>
        <v>0</v>
      </c>
      <c r="R27" s="83">
        <v>9.1909944643108102E-2</v>
      </c>
      <c r="S27" s="84">
        <f t="shared" si="5"/>
        <v>0.18895495129262868</v>
      </c>
      <c r="T27" s="85">
        <f>分析係数表!F30</f>
        <v>0.44183949504057712</v>
      </c>
      <c r="U27" s="86">
        <f t="shared" si="6"/>
        <v>8.3487760264551902E-2</v>
      </c>
      <c r="V27" s="87">
        <f>分析係数表!D30</f>
        <v>0.16290952810339646</v>
      </c>
      <c r="W27" s="167">
        <f t="shared" si="7"/>
        <v>0</v>
      </c>
      <c r="X27" s="76">
        <f>分析係数表!E30</f>
        <v>9.6483318304779075E-2</v>
      </c>
      <c r="Y27" s="166">
        <f t="shared" si="8"/>
        <v>0</v>
      </c>
    </row>
    <row r="28" spans="1:25" x14ac:dyDescent="0.2">
      <c r="A28" s="6" t="s">
        <v>16</v>
      </c>
      <c r="B28" s="5" t="s">
        <v>192</v>
      </c>
      <c r="C28" s="90"/>
      <c r="D28" s="107">
        <f>投入係数表!AL28</f>
        <v>6.0929169840060931E-3</v>
      </c>
      <c r="E28" s="110">
        <f t="shared" si="9"/>
        <v>0.60929169840060926</v>
      </c>
      <c r="F28" s="85">
        <f>分析係数表!C31</f>
        <v>0.94798822374877334</v>
      </c>
      <c r="G28" s="110">
        <f t="shared" si="0"/>
        <v>0.57760135491166686</v>
      </c>
      <c r="H28" s="110">
        <v>0.69608499148248482</v>
      </c>
      <c r="I28" s="110">
        <f t="shared" si="1"/>
        <v>0.69608499148248482</v>
      </c>
      <c r="J28" s="85">
        <f>分析係数表!G31</f>
        <v>7.0922795797167662E-2</v>
      </c>
      <c r="K28" s="111">
        <f t="shared" si="2"/>
        <v>4.9368293708385462E-2</v>
      </c>
      <c r="L28" s="79"/>
      <c r="M28" s="80"/>
      <c r="N28" s="81">
        <f>分析係数表!H31</f>
        <v>9.4804057881456308E-2</v>
      </c>
      <c r="O28" s="82">
        <f t="shared" si="3"/>
        <v>2.4872956639608121</v>
      </c>
      <c r="P28" s="76">
        <f>分析係数表!C31</f>
        <v>0.94798822374877334</v>
      </c>
      <c r="Q28" s="82">
        <f t="shared" si="4"/>
        <v>2.3579269984162363</v>
      </c>
      <c r="R28" s="83">
        <v>2.7057180844727879</v>
      </c>
      <c r="S28" s="84">
        <f t="shared" si="5"/>
        <v>3.4018030759552729</v>
      </c>
      <c r="T28" s="85">
        <f>分析係数表!F31</f>
        <v>0.34490634993147556</v>
      </c>
      <c r="U28" s="86">
        <f t="shared" si="6"/>
        <v>1.1733034821133992</v>
      </c>
      <c r="V28" s="87">
        <f>分析係数表!D31</f>
        <v>1.4846962083142987E-3</v>
      </c>
      <c r="W28" s="167">
        <f t="shared" si="7"/>
        <v>0</v>
      </c>
      <c r="X28" s="76">
        <f>分析係数表!E31</f>
        <v>1.2562814070351759E-3</v>
      </c>
      <c r="Y28" s="166">
        <f t="shared" si="8"/>
        <v>0</v>
      </c>
    </row>
    <row r="29" spans="1:25" x14ac:dyDescent="0.2">
      <c r="A29" s="6" t="s">
        <v>17</v>
      </c>
      <c r="B29" s="5" t="s">
        <v>272</v>
      </c>
      <c r="C29" s="90"/>
      <c r="D29" s="107">
        <f>投入係数表!AL29</f>
        <v>7.6161462300076163E-4</v>
      </c>
      <c r="E29" s="110">
        <f t="shared" si="9"/>
        <v>7.6161462300076158E-2</v>
      </c>
      <c r="F29" s="85">
        <f>分析係数表!C32</f>
        <v>0.48216833095577749</v>
      </c>
      <c r="G29" s="110">
        <f t="shared" si="0"/>
        <v>3.672264516037909E-2</v>
      </c>
      <c r="H29" s="110">
        <v>4.0970873582182508E-2</v>
      </c>
      <c r="I29" s="110">
        <f t="shared" si="1"/>
        <v>4.0970873582182508E-2</v>
      </c>
      <c r="J29" s="85">
        <f>分析係数表!G32</f>
        <v>0.14117647058823529</v>
      </c>
      <c r="K29" s="111">
        <f t="shared" si="2"/>
        <v>5.7841233292492949E-3</v>
      </c>
      <c r="L29" s="79"/>
      <c r="M29" s="80"/>
      <c r="N29" s="81">
        <f>分析係数表!H32</f>
        <v>5.9349091096348935E-3</v>
      </c>
      <c r="O29" s="82">
        <f t="shared" si="3"/>
        <v>0.1557093021572426</v>
      </c>
      <c r="P29" s="76">
        <f>分析係数表!C32</f>
        <v>0.48216833095577749</v>
      </c>
      <c r="Q29" s="82">
        <f t="shared" si="4"/>
        <v>7.5078094335446502E-2</v>
      </c>
      <c r="R29" s="83">
        <v>9.007043525386349E-2</v>
      </c>
      <c r="S29" s="84">
        <f t="shared" si="5"/>
        <v>0.13104130883604601</v>
      </c>
      <c r="T29" s="85">
        <f>分析係数表!F32</f>
        <v>0.4823529411764706</v>
      </c>
      <c r="U29" s="86">
        <f t="shared" si="6"/>
        <v>6.3208160732681012E-2</v>
      </c>
      <c r="V29" s="87">
        <f>分析係数表!D32</f>
        <v>1.4705882352941176E-2</v>
      </c>
      <c r="W29" s="167">
        <f t="shared" si="7"/>
        <v>0</v>
      </c>
      <c r="X29" s="76">
        <f>分析係数表!E32</f>
        <v>2.3529411764705882E-2</v>
      </c>
      <c r="Y29" s="166">
        <f t="shared" si="8"/>
        <v>0</v>
      </c>
    </row>
    <row r="30" spans="1:25" x14ac:dyDescent="0.2">
      <c r="A30" s="6" t="s">
        <v>18</v>
      </c>
      <c r="B30" s="5" t="s">
        <v>273</v>
      </c>
      <c r="C30" s="90"/>
      <c r="D30" s="107">
        <f>投入係数表!AL30</f>
        <v>0</v>
      </c>
      <c r="E30" s="110">
        <f t="shared" si="9"/>
        <v>0</v>
      </c>
      <c r="F30" s="85">
        <f>分析係数表!C33</f>
        <v>1</v>
      </c>
      <c r="G30" s="110">
        <f t="shared" si="0"/>
        <v>0</v>
      </c>
      <c r="H30" s="110">
        <v>1.161292300920231E-2</v>
      </c>
      <c r="I30" s="110">
        <f t="shared" si="1"/>
        <v>1.161292300920231E-2</v>
      </c>
      <c r="J30" s="85">
        <f>分析係数表!G33</f>
        <v>0.50451467268623029</v>
      </c>
      <c r="K30" s="111">
        <f t="shared" si="2"/>
        <v>5.8588900509180955E-3</v>
      </c>
      <c r="L30" s="79"/>
      <c r="M30" s="80"/>
      <c r="N30" s="81">
        <f>分析係数表!H33</f>
        <v>8.6255728925279361E-4</v>
      </c>
      <c r="O30" s="82">
        <f t="shared" si="3"/>
        <v>2.2630202265803152E-2</v>
      </c>
      <c r="P30" s="76">
        <f>分析係数表!C33</f>
        <v>1</v>
      </c>
      <c r="Q30" s="82">
        <f t="shared" si="4"/>
        <v>2.2630202265803152E-2</v>
      </c>
      <c r="R30" s="83">
        <v>8.2944896501242732E-2</v>
      </c>
      <c r="S30" s="84">
        <f t="shared" si="5"/>
        <v>9.4557819510445035E-2</v>
      </c>
      <c r="T30" s="85">
        <f>分析係数表!F33</f>
        <v>0.64446952595936791</v>
      </c>
      <c r="U30" s="86">
        <f t="shared" si="6"/>
        <v>6.0939633115647984E-2</v>
      </c>
      <c r="V30" s="87">
        <f>分析係数表!D33</f>
        <v>5.4176072234762979E-2</v>
      </c>
      <c r="W30" s="167">
        <f t="shared" si="7"/>
        <v>0</v>
      </c>
      <c r="X30" s="76">
        <f>分析係数表!E33</f>
        <v>4.5146726862302484E-2</v>
      </c>
      <c r="Y30" s="166">
        <f t="shared" si="8"/>
        <v>0</v>
      </c>
    </row>
    <row r="31" spans="1:25" x14ac:dyDescent="0.2">
      <c r="A31" s="6" t="s">
        <v>19</v>
      </c>
      <c r="B31" s="5" t="s">
        <v>274</v>
      </c>
      <c r="C31" s="90"/>
      <c r="D31" s="107">
        <f>投入係数表!AL31</f>
        <v>2.1325209444021324E-2</v>
      </c>
      <c r="E31" s="110">
        <f t="shared" si="9"/>
        <v>2.1325209444021325</v>
      </c>
      <c r="F31" s="85">
        <f>分析係数表!C34</f>
        <v>0.2053323853537149</v>
      </c>
      <c r="G31" s="110">
        <f t="shared" si="0"/>
        <v>0.43787561233084671</v>
      </c>
      <c r="H31" s="110">
        <v>0.47046748188992338</v>
      </c>
      <c r="I31" s="110">
        <f t="shared" si="1"/>
        <v>0.47046748188992338</v>
      </c>
      <c r="J31" s="85">
        <f>分析係数表!G34</f>
        <v>0.42520016856300041</v>
      </c>
      <c r="K31" s="111">
        <f t="shared" si="2"/>
        <v>0.20004285260300578</v>
      </c>
      <c r="L31" s="79"/>
      <c r="M31" s="80"/>
      <c r="N31" s="81">
        <f>分析係数表!H34</f>
        <v>0.14534734023379164</v>
      </c>
      <c r="O31" s="82">
        <f t="shared" si="3"/>
        <v>3.8133579638942923</v>
      </c>
      <c r="P31" s="76">
        <f>分析係数表!C34</f>
        <v>0.2053323853537149</v>
      </c>
      <c r="Q31" s="82">
        <f t="shared" si="4"/>
        <v>0.78300588693400042</v>
      </c>
      <c r="R31" s="83">
        <v>0.83199037317553537</v>
      </c>
      <c r="S31" s="84">
        <f t="shared" si="5"/>
        <v>1.3024578550654589</v>
      </c>
      <c r="T31" s="85">
        <f>分析係数表!F34</f>
        <v>0.70143278550358201</v>
      </c>
      <c r="U31" s="86">
        <f t="shared" si="6"/>
        <v>0.91358664127958555</v>
      </c>
      <c r="V31" s="87">
        <f>分析係数表!D34</f>
        <v>0.41908975979772439</v>
      </c>
      <c r="W31" s="167">
        <f t="shared" si="7"/>
        <v>1</v>
      </c>
      <c r="X31" s="76">
        <f>分析係数表!E34</f>
        <v>0.33775811209439527</v>
      </c>
      <c r="Y31" s="166">
        <f t="shared" si="8"/>
        <v>0</v>
      </c>
    </row>
    <row r="32" spans="1:25" x14ac:dyDescent="0.2">
      <c r="A32" s="6" t="s">
        <v>20</v>
      </c>
      <c r="B32" s="5" t="s">
        <v>37</v>
      </c>
      <c r="C32" s="90"/>
      <c r="D32" s="107">
        <f>投入係数表!AL32</f>
        <v>4.56968773800457E-3</v>
      </c>
      <c r="E32" s="110">
        <f t="shared" si="9"/>
        <v>0.45696877380045697</v>
      </c>
      <c r="F32" s="85">
        <f>分析係数表!C35</f>
        <v>4.5295002507103499E-2</v>
      </c>
      <c r="G32" s="110">
        <f t="shared" si="0"/>
        <v>2.0698401754959711E-2</v>
      </c>
      <c r="H32" s="110">
        <v>2.4207075571845971E-2</v>
      </c>
      <c r="I32" s="110">
        <f t="shared" si="1"/>
        <v>2.4207075571845971E-2</v>
      </c>
      <c r="J32" s="85">
        <f>分析係数表!G35</f>
        <v>0.3217993079584775</v>
      </c>
      <c r="K32" s="111">
        <f t="shared" si="2"/>
        <v>7.7898201667185992E-3</v>
      </c>
      <c r="L32" s="79"/>
      <c r="M32" s="80"/>
      <c r="N32" s="81">
        <f>分析係数表!H35</f>
        <v>5.6027601833256092E-2</v>
      </c>
      <c r="O32" s="82">
        <f t="shared" si="3"/>
        <v>1.4699498546384377</v>
      </c>
      <c r="P32" s="76">
        <f>分析係数表!C35</f>
        <v>4.5295002507103499E-2</v>
      </c>
      <c r="Q32" s="82">
        <f t="shared" si="4"/>
        <v>6.6581382351164467E-2</v>
      </c>
      <c r="R32" s="83">
        <v>8.5297520846922603E-2</v>
      </c>
      <c r="S32" s="84">
        <f t="shared" si="5"/>
        <v>0.10950459641876857</v>
      </c>
      <c r="T32" s="85">
        <f>分析係数表!F35</f>
        <v>0.66089965397923878</v>
      </c>
      <c r="U32" s="86">
        <f t="shared" si="6"/>
        <v>7.2371549882300337E-2</v>
      </c>
      <c r="V32" s="87">
        <f>分析係数表!D35</f>
        <v>0.27335640138408307</v>
      </c>
      <c r="W32" s="167">
        <f t="shared" si="7"/>
        <v>0</v>
      </c>
      <c r="X32" s="76">
        <f>分析係数表!E35</f>
        <v>0.23875432525951557</v>
      </c>
      <c r="Y32" s="166">
        <f t="shared" si="8"/>
        <v>0</v>
      </c>
    </row>
    <row r="33" spans="1:25" x14ac:dyDescent="0.2">
      <c r="A33" s="6" t="s">
        <v>21</v>
      </c>
      <c r="B33" s="5" t="s">
        <v>38</v>
      </c>
      <c r="C33" s="90"/>
      <c r="D33" s="107">
        <f>投入係数表!AL33</f>
        <v>4.56968773800457E-3</v>
      </c>
      <c r="E33" s="110">
        <f t="shared" si="9"/>
        <v>0.45696877380045697</v>
      </c>
      <c r="F33" s="85">
        <f>分析係数表!C36</f>
        <v>0.81690507152145642</v>
      </c>
      <c r="G33" s="110">
        <f t="shared" si="0"/>
        <v>0.37330010884453452</v>
      </c>
      <c r="H33" s="110">
        <v>0.40450620859124592</v>
      </c>
      <c r="I33" s="110">
        <f t="shared" si="1"/>
        <v>0.40450620859124592</v>
      </c>
      <c r="J33" s="85">
        <f>分析係数表!G36</f>
        <v>2.4669743752984245E-3</v>
      </c>
      <c r="K33" s="111">
        <f t="shared" si="2"/>
        <v>9.9790645124372317E-4</v>
      </c>
      <c r="L33" s="79"/>
      <c r="M33" s="80"/>
      <c r="N33" s="81">
        <f>分析係数表!H36</f>
        <v>0.1886168185797415</v>
      </c>
      <c r="O33" s="82">
        <f t="shared" si="3"/>
        <v>4.9485834835265967</v>
      </c>
      <c r="P33" s="76">
        <f>分析係数表!C36</f>
        <v>0.81690507152145642</v>
      </c>
      <c r="Q33" s="82">
        <f t="shared" si="4"/>
        <v>4.0425229445401927</v>
      </c>
      <c r="R33" s="83">
        <v>4.1299070885932734</v>
      </c>
      <c r="S33" s="84">
        <f t="shared" si="5"/>
        <v>4.5344132971845195</v>
      </c>
      <c r="T33" s="85">
        <f>分析係数表!F36</f>
        <v>0.90092312589527301</v>
      </c>
      <c r="U33" s="86">
        <f t="shared" si="6"/>
        <v>4.0851578018005688</v>
      </c>
      <c r="V33" s="87">
        <f>分析係数表!D36</f>
        <v>6.6051249403151361E-3</v>
      </c>
      <c r="W33" s="167">
        <f t="shared" si="7"/>
        <v>0</v>
      </c>
      <c r="X33" s="76">
        <f>分析係数表!E36</f>
        <v>5.0931083877128764E-3</v>
      </c>
      <c r="Y33" s="166">
        <f t="shared" si="8"/>
        <v>0</v>
      </c>
    </row>
    <row r="34" spans="1:25" x14ac:dyDescent="0.2">
      <c r="A34" s="6" t="s">
        <v>22</v>
      </c>
      <c r="B34" s="5" t="s">
        <v>377</v>
      </c>
      <c r="C34" s="90"/>
      <c r="D34" s="107">
        <f>投入係数表!AL34</f>
        <v>7.6161462300076161E-3</v>
      </c>
      <c r="E34" s="110">
        <f t="shared" si="9"/>
        <v>0.76161462300076166</v>
      </c>
      <c r="F34" s="85">
        <f>分析係数表!C37</f>
        <v>0.29905561385099688</v>
      </c>
      <c r="G34" s="110">
        <f t="shared" si="0"/>
        <v>0.22776512859938836</v>
      </c>
      <c r="H34" s="110">
        <v>0.26115952320638819</v>
      </c>
      <c r="I34" s="110">
        <f t="shared" si="1"/>
        <v>0.26115952320638819</v>
      </c>
      <c r="J34" s="85">
        <f>分析係数表!G37</f>
        <v>0.52083333333333337</v>
      </c>
      <c r="K34" s="111">
        <f t="shared" si="2"/>
        <v>0.1360205850033272</v>
      </c>
      <c r="L34" s="79"/>
      <c r="M34" s="80"/>
      <c r="N34" s="81">
        <f>分析係数表!H37</f>
        <v>4.2677274833925534E-2</v>
      </c>
      <c r="O34" s="82">
        <f t="shared" si="3"/>
        <v>1.1196883658378725</v>
      </c>
      <c r="P34" s="76">
        <f>分析係数表!C37</f>
        <v>0.29905561385099688</v>
      </c>
      <c r="Q34" s="82">
        <f t="shared" si="4"/>
        <v>0.33484909156746451</v>
      </c>
      <c r="R34" s="83">
        <v>0.39315588933404488</v>
      </c>
      <c r="S34" s="84">
        <f t="shared" si="5"/>
        <v>0.65431541254043313</v>
      </c>
      <c r="T34" s="85">
        <f>分析係数表!F37</f>
        <v>0.73171768707482998</v>
      </c>
      <c r="U34" s="86">
        <f t="shared" si="6"/>
        <v>0.47877416028149894</v>
      </c>
      <c r="V34" s="87">
        <f>分析係数表!D37</f>
        <v>0.14753401360544219</v>
      </c>
      <c r="W34" s="167">
        <f t="shared" si="7"/>
        <v>0</v>
      </c>
      <c r="X34" s="76">
        <f>分析係数表!E37</f>
        <v>0.141156462585034</v>
      </c>
      <c r="Y34" s="166">
        <f t="shared" si="8"/>
        <v>0</v>
      </c>
    </row>
    <row r="35" spans="1:25" x14ac:dyDescent="0.2">
      <c r="A35" s="6" t="s">
        <v>23</v>
      </c>
      <c r="B35" s="5" t="s">
        <v>193</v>
      </c>
      <c r="C35" s="90"/>
      <c r="D35" s="107">
        <f>投入係数表!AL35</f>
        <v>2.6656511805026657E-2</v>
      </c>
      <c r="E35" s="110">
        <f t="shared" si="9"/>
        <v>2.6656511805026657</v>
      </c>
      <c r="F35" s="85">
        <f>分析係数表!C38</f>
        <v>4.4463264874020636E-3</v>
      </c>
      <c r="G35" s="110">
        <f t="shared" si="0"/>
        <v>1.1852355450043582E-2</v>
      </c>
      <c r="H35" s="110">
        <v>1.2364418041988427E-2</v>
      </c>
      <c r="I35" s="110">
        <f t="shared" si="1"/>
        <v>1.2364418041988427E-2</v>
      </c>
      <c r="J35" s="85">
        <f>分析係数表!G38</f>
        <v>0.34146341463414637</v>
      </c>
      <c r="K35" s="111">
        <f t="shared" si="2"/>
        <v>4.2219964045814148E-3</v>
      </c>
      <c r="L35" s="79"/>
      <c r="M35" s="80"/>
      <c r="N35" s="81">
        <f>分析係数表!H38</f>
        <v>3.8918069931510375E-2</v>
      </c>
      <c r="O35" s="82">
        <f t="shared" si="3"/>
        <v>1.0210612156645213</v>
      </c>
      <c r="P35" s="76">
        <f>分析係数表!C38</f>
        <v>4.4463264874020636E-3</v>
      </c>
      <c r="Q35" s="82">
        <f t="shared" si="4"/>
        <v>4.5399715284681124E-3</v>
      </c>
      <c r="R35" s="83">
        <v>5.085327127254357E-3</v>
      </c>
      <c r="S35" s="84">
        <f t="shared" si="5"/>
        <v>1.7449745169242782E-2</v>
      </c>
      <c r="T35" s="85">
        <f>分析係数表!F38</f>
        <v>0.56097560975609762</v>
      </c>
      <c r="U35" s="86">
        <f t="shared" si="6"/>
        <v>9.7888814364044882E-3</v>
      </c>
      <c r="V35" s="87">
        <f>分析係数表!D38</f>
        <v>0.87804878048780488</v>
      </c>
      <c r="W35" s="167">
        <f t="shared" si="7"/>
        <v>0</v>
      </c>
      <c r="X35" s="76">
        <f>分析係数表!E38</f>
        <v>0.68292682926829273</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5.8839328704898188E-3</v>
      </c>
      <c r="I36" s="110">
        <f t="shared" si="1"/>
        <v>5.8839328704898188E-3</v>
      </c>
      <c r="J36" s="85">
        <f>分析係数表!G39</f>
        <v>0.35427190863167141</v>
      </c>
      <c r="K36" s="111">
        <f t="shared" si="2"/>
        <v>2.0845121282890571E-3</v>
      </c>
      <c r="L36" s="79"/>
      <c r="M36" s="80"/>
      <c r="N36" s="81">
        <f>分析係数表!H39</f>
        <v>3.437355167619342E-3</v>
      </c>
      <c r="O36" s="82">
        <f t="shared" si="3"/>
        <v>9.0183044850290175E-2</v>
      </c>
      <c r="P36" s="76">
        <f>分析係数表!C39</f>
        <v>1</v>
      </c>
      <c r="Q36" s="82">
        <f t="shared" si="4"/>
        <v>9.0183044850290175E-2</v>
      </c>
      <c r="R36" s="83">
        <v>9.6287750152243501E-2</v>
      </c>
      <c r="S36" s="84">
        <f t="shared" si="5"/>
        <v>0.10217168302273331</v>
      </c>
      <c r="T36" s="85">
        <f>分析係数表!F39</f>
        <v>0.7050296507797057</v>
      </c>
      <c r="U36" s="86">
        <f t="shared" si="6"/>
        <v>7.2034066001092453E-2</v>
      </c>
      <c r="V36" s="87">
        <f>分析係数表!D39</f>
        <v>5.7324840764331211E-2</v>
      </c>
      <c r="W36" s="167">
        <f t="shared" si="7"/>
        <v>0</v>
      </c>
      <c r="X36" s="76">
        <f>分析係数表!E39</f>
        <v>7.26993191302438E-2</v>
      </c>
      <c r="Y36" s="166">
        <f t="shared" si="8"/>
        <v>0</v>
      </c>
    </row>
    <row r="37" spans="1:25" x14ac:dyDescent="0.2">
      <c r="A37" s="6" t="s">
        <v>25</v>
      </c>
      <c r="B37" s="5" t="s">
        <v>40</v>
      </c>
      <c r="C37" s="90"/>
      <c r="D37" s="107">
        <f>投入係数表!AL37</f>
        <v>0</v>
      </c>
      <c r="E37" s="110">
        <f t="shared" si="9"/>
        <v>0</v>
      </c>
      <c r="F37" s="85">
        <f>分析係数表!C40</f>
        <v>0.83920615633859863</v>
      </c>
      <c r="G37" s="110">
        <f t="shared" si="0"/>
        <v>0</v>
      </c>
      <c r="H37" s="110">
        <v>3.8390710306761662E-4</v>
      </c>
      <c r="I37" s="110">
        <f t="shared" si="1"/>
        <v>3.8390710306761662E-4</v>
      </c>
      <c r="J37" s="85">
        <f>分析係数表!G40</f>
        <v>0.51760656605771782</v>
      </c>
      <c r="K37" s="111">
        <f t="shared" si="2"/>
        <v>1.9871283730399538E-4</v>
      </c>
      <c r="L37" s="79"/>
      <c r="M37" s="80"/>
      <c r="N37" s="81">
        <f>分析係数表!H40</f>
        <v>3.2622689118904168E-2</v>
      </c>
      <c r="O37" s="82">
        <f t="shared" si="3"/>
        <v>0.8558945155454506</v>
      </c>
      <c r="P37" s="76">
        <f>分析係数表!C40</f>
        <v>0.83920615633859863</v>
      </c>
      <c r="Q37" s="82">
        <f t="shared" si="4"/>
        <v>0.71827194662218452</v>
      </c>
      <c r="R37" s="83">
        <v>0.71865475836230475</v>
      </c>
      <c r="S37" s="84">
        <f t="shared" si="5"/>
        <v>0.71903866546537232</v>
      </c>
      <c r="T37" s="85">
        <f>分析係数表!F40</f>
        <v>0.71604447974583008</v>
      </c>
      <c r="U37" s="86">
        <f t="shared" si="6"/>
        <v>0.51486366713028853</v>
      </c>
      <c r="V37" s="87">
        <f>分析係数表!D40</f>
        <v>0.10193275086047128</v>
      </c>
      <c r="W37" s="167">
        <f t="shared" si="7"/>
        <v>0</v>
      </c>
      <c r="X37" s="76">
        <f>分析係数表!E40</f>
        <v>6.4469155414350013E-2</v>
      </c>
      <c r="Y37" s="166">
        <f t="shared" si="8"/>
        <v>0</v>
      </c>
    </row>
    <row r="38" spans="1:25" x14ac:dyDescent="0.2">
      <c r="A38" s="6" t="s">
        <v>26</v>
      </c>
      <c r="B38" s="5" t="s">
        <v>276</v>
      </c>
      <c r="C38" s="90"/>
      <c r="D38" s="107">
        <f>投入係数表!AL38</f>
        <v>0</v>
      </c>
      <c r="E38" s="110">
        <f t="shared" si="9"/>
        <v>0</v>
      </c>
      <c r="F38" s="85">
        <f>分析係数表!C41</f>
        <v>0.78804261408809029</v>
      </c>
      <c r="G38" s="110">
        <f t="shared" si="0"/>
        <v>0</v>
      </c>
      <c r="H38" s="110">
        <v>0</v>
      </c>
      <c r="I38" s="110">
        <f t="shared" si="1"/>
        <v>0</v>
      </c>
      <c r="J38" s="85">
        <f>分析係数表!G41</f>
        <v>0.44543264776727814</v>
      </c>
      <c r="K38" s="111">
        <f t="shared" si="2"/>
        <v>0</v>
      </c>
      <c r="L38" s="79"/>
      <c r="M38" s="80"/>
      <c r="N38" s="81">
        <f>分析係数表!H41</f>
        <v>4.6539471651475359E-2</v>
      </c>
      <c r="O38" s="82">
        <f t="shared" si="3"/>
        <v>1.2210176297146029</v>
      </c>
      <c r="P38" s="76">
        <f>分析係数表!C41</f>
        <v>0.78804261408809029</v>
      </c>
      <c r="Q38" s="82">
        <f t="shared" si="4"/>
        <v>0.96221392476793954</v>
      </c>
      <c r="R38" s="83">
        <v>0.97828388142239364</v>
      </c>
      <c r="S38" s="84">
        <f t="shared" si="5"/>
        <v>0.97828388142239364</v>
      </c>
      <c r="T38" s="85">
        <f>分析係数表!F41</f>
        <v>0.55067630164906434</v>
      </c>
      <c r="U38" s="86">
        <f t="shared" si="6"/>
        <v>0.53871774978457554</v>
      </c>
      <c r="V38" s="87">
        <f>分析係数表!D41</f>
        <v>0.13461182138224939</v>
      </c>
      <c r="W38" s="167">
        <f t="shared" si="7"/>
        <v>0</v>
      </c>
      <c r="X38" s="76">
        <f>分析係数表!E41</f>
        <v>0.12840466926070038</v>
      </c>
      <c r="Y38" s="166">
        <f t="shared" si="8"/>
        <v>0</v>
      </c>
    </row>
    <row r="39" spans="1:25" x14ac:dyDescent="0.2">
      <c r="A39" s="6" t="s">
        <v>51</v>
      </c>
      <c r="B39" s="5" t="s">
        <v>367</v>
      </c>
      <c r="C39" s="90"/>
      <c r="D39" s="107">
        <f>投入係数表!AL39</f>
        <v>1.5232292460015233E-3</v>
      </c>
      <c r="E39" s="110">
        <f t="shared" si="9"/>
        <v>0.15232292460015232</v>
      </c>
      <c r="F39" s="85">
        <f>分析係数表!C42</f>
        <v>0</v>
      </c>
      <c r="G39" s="110">
        <f>E39*F39</f>
        <v>0</v>
      </c>
      <c r="H39" s="110">
        <v>0</v>
      </c>
      <c r="I39" s="110">
        <f>C39+H39</f>
        <v>0</v>
      </c>
      <c r="J39" s="85">
        <f>分析係数表!G42</f>
        <v>0</v>
      </c>
      <c r="K39" s="111">
        <f>I39*J39</f>
        <v>0</v>
      </c>
      <c r="L39" s="79"/>
      <c r="M39" s="80"/>
      <c r="N39" s="81">
        <f>分析係数表!H42</f>
        <v>1.0968638961841495E-2</v>
      </c>
      <c r="O39" s="82">
        <f t="shared" si="3"/>
        <v>0.28777510940991469</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75">
        <f>最終需要_まとめ!C41</f>
        <v>100</v>
      </c>
      <c r="D40" s="107">
        <f>投入係数表!AL40</f>
        <v>0.14166031987814165</v>
      </c>
      <c r="E40" s="110">
        <f t="shared" si="9"/>
        <v>14.166031987814165</v>
      </c>
      <c r="F40" s="85">
        <f>分析係数表!C43</f>
        <v>0.20173745173745172</v>
      </c>
      <c r="G40" s="110">
        <f>E40*F40</f>
        <v>2.8578191944528575</v>
      </c>
      <c r="H40" s="110">
        <v>2.9734816258430392</v>
      </c>
      <c r="I40" s="110">
        <f>C40+H40</f>
        <v>102.97348162584304</v>
      </c>
      <c r="J40" s="85">
        <f>分析係数表!G43</f>
        <v>0.40060929169840059</v>
      </c>
      <c r="K40" s="111">
        <f>I40*J40</f>
        <v>41.25213353784725</v>
      </c>
      <c r="L40" s="79"/>
      <c r="M40" s="80"/>
      <c r="N40" s="81">
        <f>分析係数表!H43</f>
        <v>3.0614346773778257E-2</v>
      </c>
      <c r="O40" s="82">
        <f t="shared" si="3"/>
        <v>0.80320329832955073</v>
      </c>
      <c r="P40" s="76">
        <f>分析係数表!C43</f>
        <v>0.20173745173745172</v>
      </c>
      <c r="Q40" s="82">
        <f>O40*P40</f>
        <v>0.16203618663211977</v>
      </c>
      <c r="R40" s="83">
        <v>0.26222041497142384</v>
      </c>
      <c r="S40" s="84">
        <f>I40+R40</f>
        <v>103.23570204081446</v>
      </c>
      <c r="T40" s="85">
        <f>分析係数表!F43</f>
        <v>0.64280274181264285</v>
      </c>
      <c r="U40" s="86">
        <f>S40*T40</f>
        <v>66.360192324788585</v>
      </c>
      <c r="V40" s="87">
        <f>分析係数表!D43</f>
        <v>0.46991622239146991</v>
      </c>
      <c r="W40" s="167">
        <f>ROUND(S40*V40,0)</f>
        <v>49</v>
      </c>
      <c r="X40" s="76">
        <f>分析係数表!E43</f>
        <v>0.30083777608530082</v>
      </c>
      <c r="Y40" s="166">
        <f>ROUND(S40*X40,0)</f>
        <v>31</v>
      </c>
    </row>
    <row r="41" spans="1:25" x14ac:dyDescent="0.2">
      <c r="A41" s="6" t="s">
        <v>340</v>
      </c>
      <c r="B41" s="5" t="s">
        <v>42</v>
      </c>
      <c r="C41" s="90"/>
      <c r="D41" s="107">
        <f>投入係数表!AL41</f>
        <v>7.6161462300076163E-4</v>
      </c>
      <c r="E41" s="110">
        <f t="shared" si="9"/>
        <v>7.6161462300076158E-2</v>
      </c>
      <c r="F41" s="85">
        <f>分析係数表!C44</f>
        <v>0.27638971906754328</v>
      </c>
      <c r="G41" s="110">
        <f>E41*F41</f>
        <v>2.1050245168891337E-2</v>
      </c>
      <c r="H41" s="110">
        <v>2.2032547340187312E-2</v>
      </c>
      <c r="I41" s="110">
        <f>C41+H41</f>
        <v>2.2032547340187312E-2</v>
      </c>
      <c r="J41" s="85">
        <f>分析係数表!G44</f>
        <v>0.27192982456140352</v>
      </c>
      <c r="K41" s="111">
        <f>I41*J41</f>
        <v>5.9913067328579532E-3</v>
      </c>
      <c r="L41" s="79"/>
      <c r="M41" s="80"/>
      <c r="N41" s="81">
        <f>分析係数表!H44</f>
        <v>9.8074051186981828E-2</v>
      </c>
      <c r="O41" s="82">
        <f t="shared" si="3"/>
        <v>2.5730877740431111</v>
      </c>
      <c r="P41" s="76">
        <f>分析係数表!C44</f>
        <v>0.27638971906754328</v>
      </c>
      <c r="Q41" s="82">
        <f>O41*P41</f>
        <v>0.71117500700390579</v>
      </c>
      <c r="R41" s="83">
        <v>0.71897960535133487</v>
      </c>
      <c r="S41" s="84">
        <f>I41+R41</f>
        <v>0.74101215269152221</v>
      </c>
      <c r="T41" s="85">
        <f>分析係数表!F44</f>
        <v>0.48268106162843005</v>
      </c>
      <c r="U41" s="86">
        <f>S41*T41</f>
        <v>0.35767253254071224</v>
      </c>
      <c r="V41" s="87">
        <f>分析係数表!D44</f>
        <v>0.23571749887539362</v>
      </c>
      <c r="W41" s="167">
        <f>ROUND(S41*V41,0)</f>
        <v>0</v>
      </c>
      <c r="X41" s="76">
        <f>分析係数表!E44</f>
        <v>0.16711650922177237</v>
      </c>
      <c r="Y41" s="166">
        <f>ROUND(S41*X41,0)</f>
        <v>0</v>
      </c>
    </row>
    <row r="42" spans="1:25" x14ac:dyDescent="0.2">
      <c r="A42" s="6" t="s">
        <v>341</v>
      </c>
      <c r="B42" s="5" t="s">
        <v>278</v>
      </c>
      <c r="C42" s="90"/>
      <c r="D42" s="107">
        <f>投入係数表!AL42</f>
        <v>7.6161462300076163E-4</v>
      </c>
      <c r="E42" s="110">
        <f t="shared" si="9"/>
        <v>7.6161462300076158E-2</v>
      </c>
      <c r="F42" s="85">
        <f>分析係数表!C45</f>
        <v>1</v>
      </c>
      <c r="G42" s="110">
        <f>E42*F42</f>
        <v>7.6161462300076158E-2</v>
      </c>
      <c r="H42" s="110">
        <v>7.9504365957690393E-2</v>
      </c>
      <c r="I42" s="110">
        <f>C42+H42</f>
        <v>7.9504365957690393E-2</v>
      </c>
      <c r="J42" s="85">
        <f>分析係数表!G45</f>
        <v>0</v>
      </c>
      <c r="K42" s="111">
        <f>I42*J42</f>
        <v>0</v>
      </c>
      <c r="L42" s="79"/>
      <c r="M42" s="80"/>
      <c r="N42" s="81">
        <f>分析係数表!H45</f>
        <v>0</v>
      </c>
      <c r="O42" s="82">
        <f t="shared" si="3"/>
        <v>0</v>
      </c>
      <c r="P42" s="76">
        <f>分析係数表!C45</f>
        <v>1</v>
      </c>
      <c r="Q42" s="82">
        <f>O42*P42</f>
        <v>0</v>
      </c>
      <c r="R42" s="83">
        <v>4.6882496907182623E-3</v>
      </c>
      <c r="S42" s="84">
        <f>I42+R42</f>
        <v>8.4192615648408659E-2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投入係数表!AL43</f>
        <v>5.3313023610053311E-3</v>
      </c>
      <c r="E43" s="110">
        <f t="shared" si="9"/>
        <v>0.53313023610053312</v>
      </c>
      <c r="F43" s="85">
        <f>分析係数表!C46</f>
        <v>5.367793240556662E-2</v>
      </c>
      <c r="G43" s="110">
        <f>E43*F43</f>
        <v>2.8617328776768189E-2</v>
      </c>
      <c r="H43" s="110">
        <v>3.0260226191090502E-2</v>
      </c>
      <c r="I43" s="110">
        <f>C43+H43</f>
        <v>3.0260226191090502E-2</v>
      </c>
      <c r="J43" s="85">
        <f>分析係数表!G46</f>
        <v>9.2592592592592587E-3</v>
      </c>
      <c r="K43" s="111">
        <f>I43*J43</f>
        <v>2.8018727954713424E-4</v>
      </c>
      <c r="L43" s="79"/>
      <c r="M43" s="80"/>
      <c r="N43" s="81">
        <f>分析係数表!H46</f>
        <v>2.0456769143622225E-2</v>
      </c>
      <c r="O43" s="82">
        <f t="shared" si="3"/>
        <v>0.5367073343337494</v>
      </c>
      <c r="P43" s="76">
        <f>分析係数表!C46</f>
        <v>5.367793240556662E-2</v>
      </c>
      <c r="Q43" s="82">
        <f>O43*P43</f>
        <v>2.8809340013938846E-2</v>
      </c>
      <c r="R43" s="83">
        <v>3.1395627267188447E-2</v>
      </c>
      <c r="S43" s="84">
        <f>I43+R43</f>
        <v>6.1655853458278953E-2</v>
      </c>
      <c r="T43" s="85">
        <f>分析係数表!F46</f>
        <v>0.30555555555555558</v>
      </c>
      <c r="U43" s="86">
        <f>S43*T43</f>
        <v>1.8839288556696348E-2</v>
      </c>
      <c r="V43" s="87">
        <f>分析係数表!D46</f>
        <v>2.7777777777777776E-2</v>
      </c>
      <c r="W43" s="167">
        <f>ROUND(S43*V43,0)</f>
        <v>0</v>
      </c>
      <c r="X43" s="76">
        <f>分析係数表!E46</f>
        <v>8.3333333333333329E-2</v>
      </c>
      <c r="Y43" s="166">
        <f>ROUND(S43*X43,0)</f>
        <v>0</v>
      </c>
    </row>
    <row r="44" spans="1:25" x14ac:dyDescent="0.2">
      <c r="A44" s="192">
        <v>40</v>
      </c>
      <c r="B44" s="14" t="s">
        <v>150</v>
      </c>
      <c r="C44" s="197">
        <f>SUM(C5:C43)</f>
        <v>100</v>
      </c>
      <c r="D44" s="108">
        <f>投入係数表!AL44</f>
        <v>0.34196496572734197</v>
      </c>
      <c r="E44" s="96">
        <f>SUM(E5:E43)</f>
        <v>34.196496572734205</v>
      </c>
      <c r="F44" s="98">
        <f>分析係数表!C47</f>
        <v>0.43100924499229587</v>
      </c>
      <c r="G44" s="96">
        <f>SUM(G5:G43)</f>
        <v>5.3790934994728419</v>
      </c>
      <c r="H44" s="96">
        <f>SUM(H5:H43)</f>
        <v>5.8335777041283592</v>
      </c>
      <c r="I44" s="96">
        <f>SUM(I5:I43)</f>
        <v>105.83357770412836</v>
      </c>
      <c r="J44" s="98">
        <f>分析係数表!G47</f>
        <v>0.27411589384994556</v>
      </c>
      <c r="K44" s="112">
        <f>SUM(K5:K43)</f>
        <v>41.843976081280815</v>
      </c>
      <c r="L44" s="94">
        <f>最終需要_まとめ!$L$33</f>
        <v>0.627</v>
      </c>
      <c r="M44" s="91">
        <f>K44*L44</f>
        <v>26.236173002963071</v>
      </c>
      <c r="N44" s="95">
        <f>分析係数表!H47</f>
        <v>1</v>
      </c>
      <c r="O44" s="96">
        <f>SUM(O5:O43)</f>
        <v>26.236173002963064</v>
      </c>
      <c r="P44" s="92">
        <f>分析係数表!C47</f>
        <v>0.43100924499229587</v>
      </c>
      <c r="Q44" s="96">
        <f>SUM(Q5:Q43)</f>
        <v>10.55221178028226</v>
      </c>
      <c r="R44" s="91">
        <f>SUM(R5:R43)</f>
        <v>11.454735484984466</v>
      </c>
      <c r="S44" s="97">
        <f>SUM(S5:S43)</f>
        <v>117.28831318911281</v>
      </c>
      <c r="T44" s="98">
        <f>分析係数表!F47</f>
        <v>0.60561987734280964</v>
      </c>
      <c r="U44" s="99">
        <f>SUM(U5:U43)</f>
        <v>75.13849103094941</v>
      </c>
      <c r="V44" s="100">
        <f>分析係数表!D47</f>
        <v>0.12179744368659369</v>
      </c>
      <c r="W44" s="164">
        <f>SUM(W5:W43)</f>
        <v>50</v>
      </c>
      <c r="X44" s="92">
        <f>分析係数表!E47</f>
        <v>9.5847423625838257E-2</v>
      </c>
      <c r="Y44" s="165">
        <f>SUM(Y5:Y43)</f>
        <v>31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344</v>
      </c>
      <c r="S2" s="3" t="s">
        <v>152</v>
      </c>
      <c r="U2" s="64" t="s">
        <v>209</v>
      </c>
      <c r="W2" s="3" t="s">
        <v>130</v>
      </c>
      <c r="Y2" s="3" t="s">
        <v>153</v>
      </c>
    </row>
    <row r="3" spans="1:25" ht="44" x14ac:dyDescent="0.2">
      <c r="B3" s="65"/>
      <c r="C3" s="66" t="s">
        <v>227</v>
      </c>
      <c r="D3" s="66" t="s">
        <v>346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投入係数表!AM5</f>
        <v>2.1142600089968509E-2</v>
      </c>
      <c r="E5" s="110">
        <f>$C$41*D5</f>
        <v>2.1142600089968511</v>
      </c>
      <c r="F5" s="85">
        <f>分析係数表!C8</f>
        <v>0.30496453900709219</v>
      </c>
      <c r="G5" s="110">
        <f t="shared" ref="G5:G38" si="0">E5*F5</f>
        <v>0.64477432898485532</v>
      </c>
      <c r="H5" s="110">
        <f t="array" ref="H5:H43">MMULT(逆行列係数!C5:AO43,'37'!G5:G43)</f>
        <v>0.68056029209533397</v>
      </c>
      <c r="I5" s="110">
        <f t="shared" ref="I5:I38" si="1">C5+H5</f>
        <v>0.68056029209533397</v>
      </c>
      <c r="J5" s="85">
        <f>分析係数表!G8</f>
        <v>0.12049861495844875</v>
      </c>
      <c r="K5" s="111">
        <f t="shared" ref="K5:K38" si="2">I5*J5</f>
        <v>8.2006572593205068E-2</v>
      </c>
      <c r="L5" s="79" t="s">
        <v>177</v>
      </c>
      <c r="M5" s="80" t="s">
        <v>177</v>
      </c>
      <c r="N5" s="81">
        <f>分析係数表!H8</f>
        <v>1.0415057417992687E-2</v>
      </c>
      <c r="O5" s="82">
        <f t="shared" ref="O5:O43" si="3">$M$44*N5</f>
        <v>0.19968269925499052</v>
      </c>
      <c r="P5" s="76">
        <f>分析係数表!C8</f>
        <v>0.30496453900709219</v>
      </c>
      <c r="Q5" s="82">
        <f t="shared" ref="Q5:Q38" si="4">O5*P5</f>
        <v>6.0896142325990013E-2</v>
      </c>
      <c r="R5" s="83">
        <f t="array" ref="R5:R43">MMULT(逆行列係数!C5:AO43,'37'!Q5:Q43)</f>
        <v>6.8358348897643667E-2</v>
      </c>
      <c r="S5" s="84">
        <f t="shared" ref="S5:S38" si="5">I5+R5</f>
        <v>0.74891864099297767</v>
      </c>
      <c r="T5" s="85">
        <f>分析係数表!F8</f>
        <v>0.45429362880886426</v>
      </c>
      <c r="U5" s="86">
        <f t="shared" ref="U5:U38" si="6">S5*T5</f>
        <v>0.34022896709930289</v>
      </c>
      <c r="V5" s="87">
        <f>分析係数表!D8</f>
        <v>0.67451523545706371</v>
      </c>
      <c r="W5" s="88">
        <f t="shared" ref="W5:W38" si="7">ROUND(S5*V5,0)</f>
        <v>1</v>
      </c>
      <c r="X5" s="76">
        <f>分析係数表!E8</f>
        <v>0.3476454293628809</v>
      </c>
      <c r="Y5" s="89">
        <f t="shared" ref="Y5:Y38" si="8">ROUND(S5*X5,0)</f>
        <v>0</v>
      </c>
    </row>
    <row r="6" spans="1:25" x14ac:dyDescent="0.2">
      <c r="A6" s="6" t="s">
        <v>219</v>
      </c>
      <c r="B6" s="5" t="s">
        <v>265</v>
      </c>
      <c r="C6" s="90"/>
      <c r="D6" s="107">
        <f>投入係数表!AM6</f>
        <v>1.1246063877642825E-3</v>
      </c>
      <c r="E6" s="110">
        <f t="shared" ref="E6:E43" si="9">$C$41*D6</f>
        <v>0.11246063877642824</v>
      </c>
      <c r="F6" s="85">
        <f>分析係数表!C9</f>
        <v>0.30769230769230771</v>
      </c>
      <c r="G6" s="110">
        <f t="shared" si="0"/>
        <v>3.460327346967023E-2</v>
      </c>
      <c r="H6" s="110">
        <v>3.6849747645636796E-2</v>
      </c>
      <c r="I6" s="110">
        <f t="shared" si="1"/>
        <v>3.6849747645636796E-2</v>
      </c>
      <c r="J6" s="85">
        <f>分析係数表!G9</f>
        <v>0.27272727272727271</v>
      </c>
      <c r="K6" s="111">
        <f t="shared" si="2"/>
        <v>1.0049931176082761E-2</v>
      </c>
      <c r="L6" s="79"/>
      <c r="M6" s="80"/>
      <c r="N6" s="81">
        <f>分析係数表!H9</f>
        <v>5.5358154384880782E-4</v>
      </c>
      <c r="O6" s="82">
        <f t="shared" si="3"/>
        <v>1.0613542729251657E-2</v>
      </c>
      <c r="P6" s="76">
        <f>分析係数表!C9</f>
        <v>0.30769230769230771</v>
      </c>
      <c r="Q6" s="82">
        <f t="shared" si="4"/>
        <v>3.2657054551543563E-3</v>
      </c>
      <c r="R6" s="83">
        <v>3.6424049430863804E-3</v>
      </c>
      <c r="S6" s="84">
        <f t="shared" si="5"/>
        <v>4.0492152588723178E-2</v>
      </c>
      <c r="T6" s="85">
        <f>分析係数表!F9</f>
        <v>0.77272727272727271</v>
      </c>
      <c r="U6" s="86">
        <f t="shared" si="6"/>
        <v>3.128939063674064E-2</v>
      </c>
      <c r="V6" s="87">
        <f>分析係数表!D9</f>
        <v>0.36363636363636365</v>
      </c>
      <c r="W6" s="88">
        <f t="shared" si="7"/>
        <v>0</v>
      </c>
      <c r="X6" s="76">
        <f>分析係数表!E9</f>
        <v>0</v>
      </c>
      <c r="Y6" s="89">
        <f t="shared" si="8"/>
        <v>0</v>
      </c>
    </row>
    <row r="7" spans="1:25" x14ac:dyDescent="0.2">
      <c r="A7" s="6" t="s">
        <v>220</v>
      </c>
      <c r="B7" s="5" t="s">
        <v>266</v>
      </c>
      <c r="C7" s="90"/>
      <c r="D7" s="107">
        <f>投入係数表!AM7</f>
        <v>4.7233468286099868E-3</v>
      </c>
      <c r="E7" s="110">
        <f t="shared" si="9"/>
        <v>0.47233468286099867</v>
      </c>
      <c r="F7" s="85">
        <f>分析係数表!C10</f>
        <v>0</v>
      </c>
      <c r="G7" s="110">
        <f t="shared" si="0"/>
        <v>0</v>
      </c>
      <c r="H7" s="110">
        <v>0</v>
      </c>
      <c r="I7" s="110">
        <f t="shared" si="1"/>
        <v>0</v>
      </c>
      <c r="J7" s="85">
        <f>分析係数表!G10</f>
        <v>0</v>
      </c>
      <c r="K7" s="111">
        <f t="shared" si="2"/>
        <v>0</v>
      </c>
      <c r="L7" s="79"/>
      <c r="M7" s="80"/>
      <c r="N7" s="81">
        <f>分析係数表!H10</f>
        <v>1.0685411195221176E-3</v>
      </c>
      <c r="O7" s="82">
        <f t="shared" si="3"/>
        <v>2.0486605733206691E-2</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107">
        <f>投入係数表!AM8</f>
        <v>0</v>
      </c>
      <c r="E8" s="110">
        <f t="shared" si="9"/>
        <v>0</v>
      </c>
      <c r="F8" s="85">
        <f>分析係数表!C11</f>
        <v>7.2833211944645093E-4</v>
      </c>
      <c r="G8" s="110">
        <f t="shared" si="0"/>
        <v>0</v>
      </c>
      <c r="H8" s="110">
        <v>9.3421055541076641E-4</v>
      </c>
      <c r="I8" s="110">
        <f t="shared" si="1"/>
        <v>9.3421055541076641E-4</v>
      </c>
      <c r="J8" s="85">
        <f>分析係数表!G11</f>
        <v>0.75</v>
      </c>
      <c r="K8" s="111">
        <f t="shared" si="2"/>
        <v>7.0065791655807481E-4</v>
      </c>
      <c r="L8" s="79"/>
      <c r="M8" s="80"/>
      <c r="N8" s="81">
        <f>分析係数表!H11</f>
        <v>-1.2873989391832741E-5</v>
      </c>
      <c r="O8" s="82">
        <f t="shared" si="3"/>
        <v>-2.4682657509887581E-4</v>
      </c>
      <c r="P8" s="76">
        <f>分析係数表!C11</f>
        <v>7.2833211944645093E-4</v>
      </c>
      <c r="Q8" s="82">
        <f t="shared" si="4"/>
        <v>-1.7977172257747281E-7</v>
      </c>
      <c r="R8" s="83">
        <v>4.3403062294979924E-4</v>
      </c>
      <c r="S8" s="84">
        <f t="shared" si="5"/>
        <v>1.3682411783605655E-3</v>
      </c>
      <c r="T8" s="85">
        <f>分析係数表!F11</f>
        <v>1</v>
      </c>
      <c r="U8" s="86">
        <f t="shared" si="6"/>
        <v>1.3682411783605655E-3</v>
      </c>
      <c r="V8" s="87">
        <f>分析係数表!D11</f>
        <v>0</v>
      </c>
      <c r="W8" s="88">
        <f t="shared" si="7"/>
        <v>0</v>
      </c>
      <c r="X8" s="76">
        <f>分析係数表!E11</f>
        <v>0</v>
      </c>
      <c r="Y8" s="89">
        <f t="shared" si="8"/>
        <v>0</v>
      </c>
    </row>
    <row r="9" spans="1:25" x14ac:dyDescent="0.2">
      <c r="A9" s="6" t="s">
        <v>222</v>
      </c>
      <c r="B9" s="5" t="s">
        <v>190</v>
      </c>
      <c r="C9" s="90"/>
      <c r="D9" s="107">
        <f>投入係数表!AM9</f>
        <v>0.16464237516869096</v>
      </c>
      <c r="E9" s="110">
        <f t="shared" si="9"/>
        <v>16.464237516869098</v>
      </c>
      <c r="F9" s="85">
        <f>分析係数表!C12</f>
        <v>4.5760430686406783E-3</v>
      </c>
      <c r="G9" s="110">
        <f t="shared" si="0"/>
        <v>7.5341059969522645E-2</v>
      </c>
      <c r="H9" s="110">
        <v>7.6135436080563126E-2</v>
      </c>
      <c r="I9" s="110">
        <f t="shared" si="1"/>
        <v>7.6135436080563126E-2</v>
      </c>
      <c r="J9" s="85">
        <f>分析係数表!G12</f>
        <v>0.12408759124087591</v>
      </c>
      <c r="K9" s="111">
        <f t="shared" si="2"/>
        <v>9.4474628713107529E-3</v>
      </c>
      <c r="L9" s="79"/>
      <c r="M9" s="80"/>
      <c r="N9" s="81">
        <f>分析係数表!H12</f>
        <v>8.1814202585097071E-2</v>
      </c>
      <c r="O9" s="82">
        <f t="shared" si="3"/>
        <v>1.5685828847533556</v>
      </c>
      <c r="P9" s="76">
        <f>分析係数表!C12</f>
        <v>4.5760430686406783E-3</v>
      </c>
      <c r="Q9" s="82">
        <f t="shared" si="4"/>
        <v>7.1779028373639931E-3</v>
      </c>
      <c r="R9" s="83">
        <v>7.6567572074869158E-3</v>
      </c>
      <c r="S9" s="84">
        <f t="shared" si="5"/>
        <v>8.3792193288050043E-2</v>
      </c>
      <c r="T9" s="85">
        <f>分析係数表!F12</f>
        <v>0.42153284671532848</v>
      </c>
      <c r="U9" s="86">
        <f t="shared" si="6"/>
        <v>3.5321161769232771E-2</v>
      </c>
      <c r="V9" s="87">
        <f>分析係数表!D12</f>
        <v>4.3795620437956206E-2</v>
      </c>
      <c r="W9" s="88">
        <f t="shared" si="7"/>
        <v>0</v>
      </c>
      <c r="X9" s="76">
        <f>分析係数表!E12</f>
        <v>3.2846715328467155E-2</v>
      </c>
      <c r="Y9" s="89">
        <f t="shared" si="8"/>
        <v>0</v>
      </c>
    </row>
    <row r="10" spans="1:25" x14ac:dyDescent="0.2">
      <c r="A10" s="6" t="s">
        <v>223</v>
      </c>
      <c r="B10" s="5" t="s">
        <v>28</v>
      </c>
      <c r="C10" s="90"/>
      <c r="D10" s="107">
        <f>投入係数表!AM10</f>
        <v>3.3738191632928477E-3</v>
      </c>
      <c r="E10" s="110">
        <f t="shared" si="9"/>
        <v>0.33738191632928477</v>
      </c>
      <c r="F10" s="85">
        <f>分析係数表!C13</f>
        <v>0</v>
      </c>
      <c r="G10" s="110">
        <f t="shared" si="0"/>
        <v>0</v>
      </c>
      <c r="H10" s="110">
        <v>0</v>
      </c>
      <c r="I10" s="110">
        <f t="shared" si="1"/>
        <v>0</v>
      </c>
      <c r="J10" s="85">
        <f>分析係数表!G13</f>
        <v>1</v>
      </c>
      <c r="K10" s="111">
        <f t="shared" si="2"/>
        <v>0</v>
      </c>
      <c r="L10" s="79"/>
      <c r="M10" s="80"/>
      <c r="N10" s="81">
        <f>分析係数表!H13</f>
        <v>1.2783871466089912E-2</v>
      </c>
      <c r="O10" s="82">
        <f t="shared" si="3"/>
        <v>0.24509878907318366</v>
      </c>
      <c r="P10" s="76">
        <f>分析係数表!C13</f>
        <v>0</v>
      </c>
      <c r="Q10" s="82">
        <f t="shared" si="4"/>
        <v>0</v>
      </c>
      <c r="R10" s="83">
        <v>0</v>
      </c>
      <c r="S10" s="84">
        <f t="shared" si="5"/>
        <v>0</v>
      </c>
      <c r="T10" s="85">
        <f>分析係数表!F13</f>
        <v>1</v>
      </c>
      <c r="U10" s="86">
        <f t="shared" si="6"/>
        <v>0</v>
      </c>
      <c r="V10" s="87">
        <f>分析係数表!D13</f>
        <v>0</v>
      </c>
      <c r="W10" s="88">
        <f t="shared" si="7"/>
        <v>0</v>
      </c>
      <c r="X10" s="76">
        <f>分析係数表!E13</f>
        <v>0</v>
      </c>
      <c r="Y10" s="89">
        <f t="shared" si="8"/>
        <v>0</v>
      </c>
    </row>
    <row r="11" spans="1:25" x14ac:dyDescent="0.2">
      <c r="A11" s="6" t="s">
        <v>224</v>
      </c>
      <c r="B11" s="5" t="s">
        <v>267</v>
      </c>
      <c r="C11" s="90"/>
      <c r="D11" s="107">
        <f>投入係数表!AM11</f>
        <v>6.0728744939271256E-3</v>
      </c>
      <c r="E11" s="110">
        <f t="shared" si="9"/>
        <v>0.60728744939271251</v>
      </c>
      <c r="F11" s="85">
        <f>分析係数表!C14</f>
        <v>3.0252100840336138E-2</v>
      </c>
      <c r="G11" s="110">
        <f t="shared" si="0"/>
        <v>1.8371721158098868E-2</v>
      </c>
      <c r="H11" s="110">
        <v>2.1211943792743902E-2</v>
      </c>
      <c r="I11" s="110">
        <f t="shared" si="1"/>
        <v>2.1211943792743902E-2</v>
      </c>
      <c r="J11" s="85">
        <f>分析係数表!G14</f>
        <v>0.20338983050847459</v>
      </c>
      <c r="K11" s="111">
        <f t="shared" si="2"/>
        <v>4.3142936527614719E-3</v>
      </c>
      <c r="L11" s="79"/>
      <c r="M11" s="80"/>
      <c r="N11" s="81">
        <f>分析係数表!H14</f>
        <v>1.0556671301302847E-3</v>
      </c>
      <c r="O11" s="82">
        <f t="shared" si="3"/>
        <v>2.0239779158107814E-2</v>
      </c>
      <c r="P11" s="76">
        <f>分析係数表!C14</f>
        <v>3.0252100840336138E-2</v>
      </c>
      <c r="Q11" s="82">
        <f t="shared" si="4"/>
        <v>6.1229584007721125E-4</v>
      </c>
      <c r="R11" s="83">
        <v>1.6131431144207767E-3</v>
      </c>
      <c r="S11" s="84">
        <f t="shared" si="5"/>
        <v>2.2825086907164678E-2</v>
      </c>
      <c r="T11" s="85">
        <f>分析係数表!F14</f>
        <v>0.40677966101694918</v>
      </c>
      <c r="U11" s="86">
        <f t="shared" si="6"/>
        <v>9.284781114778852E-3</v>
      </c>
      <c r="V11" s="87">
        <f>分析係数表!D14</f>
        <v>0.16949152542372881</v>
      </c>
      <c r="W11" s="88">
        <f t="shared" si="7"/>
        <v>0</v>
      </c>
      <c r="X11" s="76">
        <f>分析係数表!E14</f>
        <v>0.11864406779661017</v>
      </c>
      <c r="Y11" s="89">
        <f t="shared" si="8"/>
        <v>0</v>
      </c>
    </row>
    <row r="12" spans="1:25" x14ac:dyDescent="0.2">
      <c r="A12" s="6" t="s">
        <v>225</v>
      </c>
      <c r="B12" s="5" t="s">
        <v>29</v>
      </c>
      <c r="C12" s="90"/>
      <c r="D12" s="107">
        <f>投入係数表!AM12</f>
        <v>5.6230319388214127E-3</v>
      </c>
      <c r="E12" s="110">
        <f t="shared" si="9"/>
        <v>0.56230319388214123</v>
      </c>
      <c r="F12" s="85">
        <f>分析係数表!C15</f>
        <v>0</v>
      </c>
      <c r="G12" s="110">
        <f t="shared" si="0"/>
        <v>0</v>
      </c>
      <c r="H12" s="110">
        <v>0</v>
      </c>
      <c r="I12" s="110">
        <f t="shared" si="1"/>
        <v>0</v>
      </c>
      <c r="J12" s="85">
        <f>分析係数表!G15</f>
        <v>9.6153846153846159E-2</v>
      </c>
      <c r="K12" s="111">
        <f t="shared" si="2"/>
        <v>0</v>
      </c>
      <c r="L12" s="79"/>
      <c r="M12" s="80"/>
      <c r="N12" s="81">
        <f>分析係数表!H15</f>
        <v>7.5570317730058187E-3</v>
      </c>
      <c r="O12" s="82">
        <f t="shared" si="3"/>
        <v>0.14488719958304008</v>
      </c>
      <c r="P12" s="76">
        <f>分析係数表!C15</f>
        <v>0</v>
      </c>
      <c r="Q12" s="82">
        <f t="shared" si="4"/>
        <v>0</v>
      </c>
      <c r="R12" s="83">
        <v>0</v>
      </c>
      <c r="S12" s="84">
        <f t="shared" si="5"/>
        <v>0</v>
      </c>
      <c r="T12" s="85">
        <f>分析係数表!F15</f>
        <v>0.30219780219780218</v>
      </c>
      <c r="U12" s="86">
        <f t="shared" si="6"/>
        <v>0</v>
      </c>
      <c r="V12" s="87">
        <f>分析係数表!D15</f>
        <v>0.15384615384615385</v>
      </c>
      <c r="W12" s="88">
        <f t="shared" si="7"/>
        <v>0</v>
      </c>
      <c r="X12" s="76">
        <f>分析係数表!E15</f>
        <v>0.11538461538461539</v>
      </c>
      <c r="Y12" s="89">
        <f t="shared" si="8"/>
        <v>0</v>
      </c>
    </row>
    <row r="13" spans="1:25" x14ac:dyDescent="0.2">
      <c r="A13" s="6" t="s">
        <v>226</v>
      </c>
      <c r="B13" s="5" t="s">
        <v>30</v>
      </c>
      <c r="C13" s="90"/>
      <c r="D13" s="107">
        <f>投入係数表!AM13</f>
        <v>4.9482681061628429E-3</v>
      </c>
      <c r="E13" s="110">
        <f t="shared" si="9"/>
        <v>0.49482681061628431</v>
      </c>
      <c r="F13" s="85">
        <f>分析係数表!C16</f>
        <v>1.9157088122605526E-3</v>
      </c>
      <c r="G13" s="110">
        <f t="shared" si="0"/>
        <v>9.4794408164039935E-4</v>
      </c>
      <c r="H13" s="110">
        <v>1.5998794947241065E-3</v>
      </c>
      <c r="I13" s="110">
        <f t="shared" si="1"/>
        <v>1.5998794947241065E-3</v>
      </c>
      <c r="J13" s="85">
        <f>分析係数表!G16</f>
        <v>0.1111111111111111</v>
      </c>
      <c r="K13" s="111">
        <f t="shared" si="2"/>
        <v>1.7776438830267849E-4</v>
      </c>
      <c r="L13" s="79"/>
      <c r="M13" s="80"/>
      <c r="N13" s="81">
        <f>分析係数表!H16</f>
        <v>1.5294299397497296E-2</v>
      </c>
      <c r="O13" s="82">
        <f t="shared" si="3"/>
        <v>0.29322997121746441</v>
      </c>
      <c r="P13" s="76">
        <f>分析係数表!C16</f>
        <v>1.9157088122605526E-3</v>
      </c>
      <c r="Q13" s="82">
        <f t="shared" si="4"/>
        <v>5.6174323988020475E-4</v>
      </c>
      <c r="R13" s="83">
        <v>8.3010723192379187E-4</v>
      </c>
      <c r="S13" s="84">
        <f t="shared" si="5"/>
        <v>2.4299867266478984E-3</v>
      </c>
      <c r="T13" s="85">
        <f>分析係数表!F16</f>
        <v>0.33333333333333331</v>
      </c>
      <c r="U13" s="86">
        <f t="shared" si="6"/>
        <v>8.0999557554929939E-4</v>
      </c>
      <c r="V13" s="87">
        <f>分析係数表!D16</f>
        <v>0</v>
      </c>
      <c r="W13" s="88">
        <f t="shared" si="7"/>
        <v>0</v>
      </c>
      <c r="X13" s="76">
        <f>分析係数表!E16</f>
        <v>0</v>
      </c>
      <c r="Y13" s="89">
        <f t="shared" si="8"/>
        <v>0</v>
      </c>
    </row>
    <row r="14" spans="1:25" x14ac:dyDescent="0.2">
      <c r="A14" s="6" t="s">
        <v>2</v>
      </c>
      <c r="B14" s="5" t="s">
        <v>364</v>
      </c>
      <c r="C14" s="90"/>
      <c r="D14" s="107">
        <f>投入係数表!AM14</f>
        <v>2.249212775528565E-3</v>
      </c>
      <c r="E14" s="110">
        <f t="shared" si="9"/>
        <v>0.22492127755285649</v>
      </c>
      <c r="F14" s="85">
        <f>分析係数表!C17</f>
        <v>5.5194805194805241E-2</v>
      </c>
      <c r="G14" s="110">
        <f t="shared" si="0"/>
        <v>1.2414486098696635E-2</v>
      </c>
      <c r="H14" s="110">
        <v>1.7428134439874995E-2</v>
      </c>
      <c r="I14" s="110">
        <f t="shared" si="1"/>
        <v>1.7428134439874995E-2</v>
      </c>
      <c r="J14" s="85">
        <f>分析係数表!G17</f>
        <v>0.21860465116279071</v>
      </c>
      <c r="K14" s="111">
        <f t="shared" si="2"/>
        <v>3.8098712496470923E-3</v>
      </c>
      <c r="L14" s="79"/>
      <c r="M14" s="80"/>
      <c r="N14" s="81">
        <f>分析係数表!H17</f>
        <v>2.7035377722848756E-3</v>
      </c>
      <c r="O14" s="82">
        <f t="shared" si="3"/>
        <v>5.1833580770763915E-2</v>
      </c>
      <c r="P14" s="76">
        <f>分析係数表!C17</f>
        <v>5.5194805194805241E-2</v>
      </c>
      <c r="Q14" s="82">
        <f t="shared" si="4"/>
        <v>2.8609443931915174E-3</v>
      </c>
      <c r="R14" s="83">
        <v>4.0907317519208591E-3</v>
      </c>
      <c r="S14" s="84">
        <f t="shared" si="5"/>
        <v>2.1518866191795855E-2</v>
      </c>
      <c r="T14" s="85">
        <f>分析係数表!F17</f>
        <v>0.33023255813953489</v>
      </c>
      <c r="U14" s="86">
        <f t="shared" si="6"/>
        <v>7.1062302307790962E-3</v>
      </c>
      <c r="V14" s="87">
        <f>分析係数表!D17</f>
        <v>0</v>
      </c>
      <c r="W14" s="88">
        <f t="shared" si="7"/>
        <v>0</v>
      </c>
      <c r="X14" s="76">
        <f>分析係数表!E17</f>
        <v>0</v>
      </c>
      <c r="Y14" s="89">
        <f t="shared" si="8"/>
        <v>0</v>
      </c>
    </row>
    <row r="15" spans="1:25" x14ac:dyDescent="0.2">
      <c r="A15" s="6" t="s">
        <v>3</v>
      </c>
      <c r="B15" s="5" t="s">
        <v>31</v>
      </c>
      <c r="C15" s="90"/>
      <c r="D15" s="107">
        <f>投入係数表!AM15</f>
        <v>1.1246063877642825E-3</v>
      </c>
      <c r="E15" s="110">
        <f t="shared" si="9"/>
        <v>0.11246063877642824</v>
      </c>
      <c r="F15" s="85">
        <f>分析係数表!C18</f>
        <v>0.35732009925558317</v>
      </c>
      <c r="G15" s="110">
        <f t="shared" si="0"/>
        <v>4.0184446609939625E-2</v>
      </c>
      <c r="H15" s="110">
        <v>5.022786829170043E-2</v>
      </c>
      <c r="I15" s="110">
        <f t="shared" si="1"/>
        <v>5.022786829170043E-2</v>
      </c>
      <c r="J15" s="85">
        <f>分析係数表!G18</f>
        <v>0.21543778801843319</v>
      </c>
      <c r="K15" s="111">
        <f t="shared" si="2"/>
        <v>1.082098084164514E-2</v>
      </c>
      <c r="L15" s="79"/>
      <c r="M15" s="80"/>
      <c r="N15" s="81">
        <f>分析係数表!H18</f>
        <v>3.9909367114681499E-4</v>
      </c>
      <c r="O15" s="82">
        <f t="shared" si="3"/>
        <v>7.6516238280651501E-3</v>
      </c>
      <c r="P15" s="76">
        <f>分析係数表!C18</f>
        <v>0.35732009925558317</v>
      </c>
      <c r="Q15" s="82">
        <f t="shared" si="4"/>
        <v>2.7340789857106247E-3</v>
      </c>
      <c r="R15" s="83">
        <v>5.8650315962317364E-3</v>
      </c>
      <c r="S15" s="84">
        <f t="shared" si="5"/>
        <v>5.6092899887932167E-2</v>
      </c>
      <c r="T15" s="85">
        <f>分析係数表!F18</f>
        <v>0.46082949308755761</v>
      </c>
      <c r="U15" s="86">
        <f t="shared" si="6"/>
        <v>2.5849262621166897E-2</v>
      </c>
      <c r="V15" s="87">
        <f>分析係数表!D18</f>
        <v>4.0322580645161289E-2</v>
      </c>
      <c r="W15" s="88">
        <f t="shared" si="7"/>
        <v>0</v>
      </c>
      <c r="X15" s="76">
        <f>分析係数表!E18</f>
        <v>3.6866359447004608E-2</v>
      </c>
      <c r="Y15" s="89">
        <f t="shared" si="8"/>
        <v>0</v>
      </c>
    </row>
    <row r="16" spans="1:25" x14ac:dyDescent="0.2">
      <c r="A16" s="6" t="s">
        <v>4</v>
      </c>
      <c r="B16" s="5" t="s">
        <v>32</v>
      </c>
      <c r="C16" s="90"/>
      <c r="D16" s="107">
        <f>投入係数表!AM16</f>
        <v>0</v>
      </c>
      <c r="E16" s="110">
        <f t="shared" si="9"/>
        <v>0</v>
      </c>
      <c r="F16" s="85">
        <f>分析係数表!C19</f>
        <v>0.13532513181019334</v>
      </c>
      <c r="G16" s="110">
        <f t="shared" si="0"/>
        <v>0</v>
      </c>
      <c r="H16" s="110">
        <v>3.5659815543549567E-3</v>
      </c>
      <c r="I16" s="110">
        <f t="shared" si="1"/>
        <v>3.5659815543549567E-3</v>
      </c>
      <c r="J16" s="85">
        <f>分析係数表!G19</f>
        <v>5.8997050147492625E-2</v>
      </c>
      <c r="K16" s="111">
        <f t="shared" si="2"/>
        <v>2.1038239258731309E-4</v>
      </c>
      <c r="L16" s="79"/>
      <c r="M16" s="80"/>
      <c r="N16" s="81">
        <f>分析係数表!H19</f>
        <v>-1.0299191513466193E-4</v>
      </c>
      <c r="O16" s="82">
        <f t="shared" si="3"/>
        <v>-1.9746126007910065E-3</v>
      </c>
      <c r="P16" s="76">
        <f>分析係数表!C19</f>
        <v>0.13532513181019334</v>
      </c>
      <c r="Q16" s="82">
        <f t="shared" si="4"/>
        <v>-2.6721471047611164E-4</v>
      </c>
      <c r="R16" s="83">
        <v>4.0817353514489607E-4</v>
      </c>
      <c r="S16" s="84">
        <f t="shared" si="5"/>
        <v>3.9741550894998529E-3</v>
      </c>
      <c r="T16" s="85">
        <f>分析係数表!F19</f>
        <v>0.24483775811209441</v>
      </c>
      <c r="U16" s="86">
        <f t="shared" si="6"/>
        <v>9.7302322250291382E-4</v>
      </c>
      <c r="V16" s="87">
        <f>分析係数表!D19</f>
        <v>3.8348082595870206E-2</v>
      </c>
      <c r="W16" s="88">
        <f t="shared" si="7"/>
        <v>0</v>
      </c>
      <c r="X16" s="76">
        <f>分析係数表!E19</f>
        <v>3.2448377581120944E-2</v>
      </c>
      <c r="Y16" s="89">
        <f t="shared" si="8"/>
        <v>0</v>
      </c>
    </row>
    <row r="17" spans="1:25" x14ac:dyDescent="0.2">
      <c r="A17" s="6" t="s">
        <v>5</v>
      </c>
      <c r="B17" s="5" t="s">
        <v>33</v>
      </c>
      <c r="C17" s="90"/>
      <c r="D17" s="107">
        <f>投入係数表!AM17</f>
        <v>2.2492127755285651E-4</v>
      </c>
      <c r="E17" s="110">
        <f t="shared" si="9"/>
        <v>2.2492127755285651E-2</v>
      </c>
      <c r="F17" s="85">
        <f>分析係数表!C20</f>
        <v>1.7543859649122862E-2</v>
      </c>
      <c r="G17" s="110">
        <f t="shared" si="0"/>
        <v>3.9459873254887228E-4</v>
      </c>
      <c r="H17" s="110">
        <v>5.9653984258473721E-4</v>
      </c>
      <c r="I17" s="110">
        <f t="shared" si="1"/>
        <v>5.9653984258473721E-4</v>
      </c>
      <c r="J17" s="85">
        <f>分析係数表!G20</f>
        <v>9.5238095238095233E-2</v>
      </c>
      <c r="K17" s="111">
        <f t="shared" si="2"/>
        <v>5.6813318341403544E-5</v>
      </c>
      <c r="L17" s="79"/>
      <c r="M17" s="80"/>
      <c r="N17" s="81">
        <f>分析係数表!H20</f>
        <v>5.0208558628147691E-4</v>
      </c>
      <c r="O17" s="82">
        <f t="shared" si="3"/>
        <v>9.626236428856157E-3</v>
      </c>
      <c r="P17" s="76">
        <f>分析係数表!C20</f>
        <v>1.7543859649122862E-2</v>
      </c>
      <c r="Q17" s="82">
        <f t="shared" si="4"/>
        <v>1.6888134085712609E-4</v>
      </c>
      <c r="R17" s="83">
        <v>2.7235952199588154E-4</v>
      </c>
      <c r="S17" s="84">
        <f t="shared" si="5"/>
        <v>8.6889936458061875E-4</v>
      </c>
      <c r="T17" s="85">
        <f>分析係数表!F20</f>
        <v>0.21428571428571427</v>
      </c>
      <c r="U17" s="86">
        <f t="shared" si="6"/>
        <v>1.8619272098156114E-4</v>
      </c>
      <c r="V17" s="87">
        <f>分析係数表!D20</f>
        <v>0</v>
      </c>
      <c r="W17" s="88">
        <f t="shared" si="7"/>
        <v>0</v>
      </c>
      <c r="X17" s="76">
        <f>分析係数表!E20</f>
        <v>0</v>
      </c>
      <c r="Y17" s="89">
        <f t="shared" si="8"/>
        <v>0</v>
      </c>
    </row>
    <row r="18" spans="1:25" x14ac:dyDescent="0.2">
      <c r="A18" s="6" t="s">
        <v>6</v>
      </c>
      <c r="B18" s="5" t="s">
        <v>34</v>
      </c>
      <c r="C18" s="90"/>
      <c r="D18" s="107">
        <f>投入係数表!AM18</f>
        <v>2.6990553306342779E-3</v>
      </c>
      <c r="E18" s="110">
        <f t="shared" si="9"/>
        <v>0.26990553306342779</v>
      </c>
      <c r="F18" s="85">
        <f>分析係数表!C21</f>
        <v>0.22938530734632678</v>
      </c>
      <c r="G18" s="110">
        <f t="shared" si="0"/>
        <v>6.1912363656228549E-2</v>
      </c>
      <c r="H18" s="110">
        <v>7.287790477915658E-2</v>
      </c>
      <c r="I18" s="110">
        <f t="shared" si="1"/>
        <v>7.287790477915658E-2</v>
      </c>
      <c r="J18" s="85">
        <f>分析係数表!G21</f>
        <v>0.28442844284428442</v>
      </c>
      <c r="K18" s="111">
        <f t="shared" si="2"/>
        <v>2.0728548974089541E-2</v>
      </c>
      <c r="L18" s="79"/>
      <c r="M18" s="80"/>
      <c r="N18" s="81">
        <f>分析係数表!H21</f>
        <v>8.3680931046912815E-4</v>
      </c>
      <c r="O18" s="82">
        <f t="shared" si="3"/>
        <v>1.6043727381426925E-2</v>
      </c>
      <c r="P18" s="76">
        <f>分析係数表!C21</f>
        <v>0.22938530734632678</v>
      </c>
      <c r="Q18" s="82">
        <f t="shared" si="4"/>
        <v>3.6801953363692938E-3</v>
      </c>
      <c r="R18" s="83">
        <v>7.382902769615042E-3</v>
      </c>
      <c r="S18" s="84">
        <f t="shared" si="5"/>
        <v>8.0260807548771629E-2</v>
      </c>
      <c r="T18" s="85">
        <f>分析係数表!F21</f>
        <v>0.42664266426642666</v>
      </c>
      <c r="U18" s="86">
        <f t="shared" si="6"/>
        <v>3.4242684768782859E-2</v>
      </c>
      <c r="V18" s="87">
        <f>分析係数表!D21</f>
        <v>9.7209720972097208E-2</v>
      </c>
      <c r="W18" s="88">
        <f t="shared" si="7"/>
        <v>0</v>
      </c>
      <c r="X18" s="76">
        <f>分析係数表!E21</f>
        <v>8.1908190819081905E-2</v>
      </c>
      <c r="Y18" s="89">
        <f t="shared" si="8"/>
        <v>0</v>
      </c>
    </row>
    <row r="19" spans="1:25" x14ac:dyDescent="0.2">
      <c r="A19" s="6" t="s">
        <v>7</v>
      </c>
      <c r="B19" s="5" t="s">
        <v>268</v>
      </c>
      <c r="C19" s="90"/>
      <c r="D19" s="107">
        <f>投入係数表!AM19</f>
        <v>0</v>
      </c>
      <c r="E19" s="110">
        <f t="shared" si="9"/>
        <v>0</v>
      </c>
      <c r="F19" s="85">
        <f>分析係数表!C22</f>
        <v>0</v>
      </c>
      <c r="G19" s="110">
        <f t="shared" si="0"/>
        <v>0</v>
      </c>
      <c r="H19" s="110">
        <v>0</v>
      </c>
      <c r="I19" s="110">
        <f t="shared" si="1"/>
        <v>0</v>
      </c>
      <c r="J19" s="85">
        <f>分析係数表!G22</f>
        <v>0.22727272727272727</v>
      </c>
      <c r="K19" s="111">
        <f t="shared" si="2"/>
        <v>0</v>
      </c>
      <c r="L19" s="79"/>
      <c r="M19" s="80"/>
      <c r="N19" s="81">
        <f>分析係数表!H22</f>
        <v>3.8621968175498223E-5</v>
      </c>
      <c r="O19" s="82">
        <f t="shared" si="3"/>
        <v>7.4047972529662739E-4</v>
      </c>
      <c r="P19" s="76">
        <f>分析係数表!C22</f>
        <v>0</v>
      </c>
      <c r="Q19" s="82">
        <f t="shared" si="4"/>
        <v>0</v>
      </c>
      <c r="R19" s="83">
        <v>0</v>
      </c>
      <c r="S19" s="84">
        <f t="shared" si="5"/>
        <v>0</v>
      </c>
      <c r="T19" s="85">
        <f>分析係数表!F22</f>
        <v>0.45454545454545453</v>
      </c>
      <c r="U19" s="86">
        <f t="shared" si="6"/>
        <v>0</v>
      </c>
      <c r="V19" s="87">
        <f>分析係数表!D22</f>
        <v>0.29545454545454547</v>
      </c>
      <c r="W19" s="88">
        <f t="shared" si="7"/>
        <v>0</v>
      </c>
      <c r="X19" s="76">
        <f>分析係数表!E22</f>
        <v>0.18181818181818182</v>
      </c>
      <c r="Y19" s="89">
        <f t="shared" si="8"/>
        <v>0</v>
      </c>
    </row>
    <row r="20" spans="1:25" x14ac:dyDescent="0.2">
      <c r="A20" s="6" t="s">
        <v>8</v>
      </c>
      <c r="B20" s="5" t="s">
        <v>269</v>
      </c>
      <c r="C20" s="90"/>
      <c r="D20" s="107">
        <f>投入係数表!AM20</f>
        <v>0</v>
      </c>
      <c r="E20" s="110">
        <f t="shared" si="9"/>
        <v>0</v>
      </c>
      <c r="F20" s="85">
        <f>分析係数表!C23</f>
        <v>0</v>
      </c>
      <c r="G20" s="110">
        <f t="shared" si="0"/>
        <v>0</v>
      </c>
      <c r="H20" s="110">
        <v>0</v>
      </c>
      <c r="I20" s="110">
        <f t="shared" si="1"/>
        <v>0</v>
      </c>
      <c r="J20" s="85">
        <f>分析係数表!G23</f>
        <v>0.21590909090909091</v>
      </c>
      <c r="K20" s="111">
        <f t="shared" si="2"/>
        <v>0</v>
      </c>
      <c r="L20" s="79"/>
      <c r="M20" s="80"/>
      <c r="N20" s="81">
        <f>分析係数表!H23</f>
        <v>2.5747978783665482E-5</v>
      </c>
      <c r="O20" s="82">
        <f t="shared" si="3"/>
        <v>4.9365315019775163E-4</v>
      </c>
      <c r="P20" s="76">
        <f>分析係数表!C23</f>
        <v>0</v>
      </c>
      <c r="Q20" s="82">
        <f t="shared" si="4"/>
        <v>0</v>
      </c>
      <c r="R20" s="83">
        <v>0</v>
      </c>
      <c r="S20" s="84">
        <f t="shared" si="5"/>
        <v>0</v>
      </c>
      <c r="T20" s="85">
        <f>分析係数表!F23</f>
        <v>0.44318181818181818</v>
      </c>
      <c r="U20" s="86">
        <f t="shared" si="6"/>
        <v>0</v>
      </c>
      <c r="V20" s="87">
        <f>分析係数表!D23</f>
        <v>0</v>
      </c>
      <c r="W20" s="88">
        <f t="shared" si="7"/>
        <v>0</v>
      </c>
      <c r="X20" s="76">
        <f>分析係数表!E23</f>
        <v>0</v>
      </c>
      <c r="Y20" s="89">
        <f t="shared" si="8"/>
        <v>0</v>
      </c>
    </row>
    <row r="21" spans="1:25" x14ac:dyDescent="0.2">
      <c r="A21" s="6" t="s">
        <v>9</v>
      </c>
      <c r="B21" s="5" t="s">
        <v>270</v>
      </c>
      <c r="C21" s="90"/>
      <c r="D21" s="107">
        <f>投入係数表!AM21</f>
        <v>2.2492127755285651E-4</v>
      </c>
      <c r="E21" s="110">
        <f t="shared" si="9"/>
        <v>2.2492127755285651E-2</v>
      </c>
      <c r="F21" s="85">
        <f>分析係数表!C24</f>
        <v>1.7094017094017144E-2</v>
      </c>
      <c r="G21" s="110">
        <f t="shared" si="0"/>
        <v>3.844808163296704E-4</v>
      </c>
      <c r="H21" s="110">
        <v>4.9869691688956728E-4</v>
      </c>
      <c r="I21" s="110">
        <f t="shared" si="1"/>
        <v>4.9869691688956728E-4</v>
      </c>
      <c r="J21" s="85">
        <f>分析係数表!G24</f>
        <v>0.27777777777777779</v>
      </c>
      <c r="K21" s="111">
        <f t="shared" si="2"/>
        <v>1.3852692135821315E-4</v>
      </c>
      <c r="L21" s="79"/>
      <c r="M21" s="80"/>
      <c r="N21" s="81">
        <f>分析係数表!H24</f>
        <v>2.9610175601215306E-4</v>
      </c>
      <c r="O21" s="82">
        <f t="shared" si="3"/>
        <v>5.6770112272741431E-3</v>
      </c>
      <c r="P21" s="76">
        <f>分析係数表!C24</f>
        <v>1.7094017094017144E-2</v>
      </c>
      <c r="Q21" s="82">
        <f t="shared" si="4"/>
        <v>9.7042926961951449E-5</v>
      </c>
      <c r="R21" s="83">
        <v>3.0851991150938809E-4</v>
      </c>
      <c r="S21" s="84">
        <f t="shared" si="5"/>
        <v>8.0721682839895537E-4</v>
      </c>
      <c r="T21" s="85">
        <f>分析係数表!F24</f>
        <v>0.5</v>
      </c>
      <c r="U21" s="86">
        <f t="shared" si="6"/>
        <v>4.0360841419947768E-4</v>
      </c>
      <c r="V21" s="87">
        <f>分析係数表!D24</f>
        <v>0.16666666666666666</v>
      </c>
      <c r="W21" s="88">
        <f t="shared" si="7"/>
        <v>0</v>
      </c>
      <c r="X21" s="76">
        <f>分析係数表!E24</f>
        <v>0.1111111111111111</v>
      </c>
      <c r="Y21" s="89">
        <f t="shared" si="8"/>
        <v>0</v>
      </c>
    </row>
    <row r="22" spans="1:25" x14ac:dyDescent="0.2">
      <c r="A22" s="6" t="s">
        <v>10</v>
      </c>
      <c r="B22" s="5" t="s">
        <v>271</v>
      </c>
      <c r="C22" s="90"/>
      <c r="D22" s="107">
        <f>投入係数表!AM22</f>
        <v>0</v>
      </c>
      <c r="E22" s="110">
        <f t="shared" si="9"/>
        <v>0</v>
      </c>
      <c r="F22" s="85">
        <f>分析係数表!C25</f>
        <v>0.19368131868131866</v>
      </c>
      <c r="G22" s="110">
        <f t="shared" si="0"/>
        <v>0</v>
      </c>
      <c r="H22" s="110">
        <v>4.1495716619955065E-3</v>
      </c>
      <c r="I22" s="110">
        <f t="shared" si="1"/>
        <v>4.1495716619955065E-3</v>
      </c>
      <c r="J22" s="85">
        <f>分析係数表!G25</f>
        <v>0.19689406544647808</v>
      </c>
      <c r="K22" s="111">
        <f t="shared" si="2"/>
        <v>8.1702603439179409E-4</v>
      </c>
      <c r="L22" s="79"/>
      <c r="M22" s="80"/>
      <c r="N22" s="81">
        <f>分析係数表!H25</f>
        <v>4.6346361810597868E-4</v>
      </c>
      <c r="O22" s="82">
        <f t="shared" si="3"/>
        <v>8.8857567035595282E-3</v>
      </c>
      <c r="P22" s="76">
        <f>分析係数表!C25</f>
        <v>0.19368131868131866</v>
      </c>
      <c r="Q22" s="82">
        <f t="shared" si="4"/>
        <v>1.7210050758267766E-3</v>
      </c>
      <c r="R22" s="83">
        <v>5.0993053556919821E-3</v>
      </c>
      <c r="S22" s="84">
        <f t="shared" si="5"/>
        <v>9.2488770176874895E-3</v>
      </c>
      <c r="T22" s="85">
        <f>分析係数表!F25</f>
        <v>0.35108153078202997</v>
      </c>
      <c r="U22" s="86">
        <f t="shared" si="6"/>
        <v>3.2471099013844599E-3</v>
      </c>
      <c r="V22" s="87">
        <f>分析係数表!D25</f>
        <v>0.17692734331669441</v>
      </c>
      <c r="W22" s="88">
        <f t="shared" si="7"/>
        <v>0</v>
      </c>
      <c r="X22" s="76">
        <f>分析係数表!E25</f>
        <v>0.17249029395452026</v>
      </c>
      <c r="Y22" s="89">
        <f t="shared" si="8"/>
        <v>0</v>
      </c>
    </row>
    <row r="23" spans="1:25" x14ac:dyDescent="0.2">
      <c r="A23" s="6" t="s">
        <v>11</v>
      </c>
      <c r="B23" s="5" t="s">
        <v>35</v>
      </c>
      <c r="C23" s="90"/>
      <c r="D23" s="107">
        <f>投入係数表!AM23</f>
        <v>0</v>
      </c>
      <c r="E23" s="110">
        <f t="shared" si="9"/>
        <v>0</v>
      </c>
      <c r="F23" s="85">
        <f>分析係数表!C26</f>
        <v>8.4388185654008518E-3</v>
      </c>
      <c r="G23" s="110">
        <f t="shared" si="0"/>
        <v>0</v>
      </c>
      <c r="H23" s="110">
        <v>8.0548067982189446E-5</v>
      </c>
      <c r="I23" s="110">
        <f t="shared" si="1"/>
        <v>8.0548067982189446E-5</v>
      </c>
      <c r="J23" s="85">
        <f>分析係数表!G26</f>
        <v>0.2073170731707317</v>
      </c>
      <c r="K23" s="111">
        <f t="shared" si="2"/>
        <v>1.6698989703624642E-5</v>
      </c>
      <c r="L23" s="79"/>
      <c r="M23" s="80"/>
      <c r="N23" s="81">
        <f>分析係数表!H26</f>
        <v>9.7456099696173852E-3</v>
      </c>
      <c r="O23" s="82">
        <f t="shared" si="3"/>
        <v>0.18684771734984898</v>
      </c>
      <c r="P23" s="76">
        <f>分析係数表!C26</f>
        <v>8.4388185654008518E-3</v>
      </c>
      <c r="Q23" s="82">
        <f t="shared" si="4"/>
        <v>1.5767739860746764E-3</v>
      </c>
      <c r="R23" s="83">
        <v>1.6109841394517956E-3</v>
      </c>
      <c r="S23" s="84">
        <f t="shared" si="5"/>
        <v>1.6915322074339851E-3</v>
      </c>
      <c r="T23" s="85">
        <f>分析係数表!F26</f>
        <v>0.34146341463414637</v>
      </c>
      <c r="U23" s="86">
        <f t="shared" si="6"/>
        <v>5.7759636351404373E-4</v>
      </c>
      <c r="V23" s="87">
        <f>分析係数表!D26</f>
        <v>3.6585365853658534E-2</v>
      </c>
      <c r="W23" s="88">
        <f t="shared" si="7"/>
        <v>0</v>
      </c>
      <c r="X23" s="76">
        <f>分析係数表!E26</f>
        <v>2.4390243902439025E-2</v>
      </c>
      <c r="Y23" s="89">
        <f t="shared" si="8"/>
        <v>0</v>
      </c>
    </row>
    <row r="24" spans="1:25" x14ac:dyDescent="0.2">
      <c r="A24" s="6" t="s">
        <v>12</v>
      </c>
      <c r="B24" s="5" t="s">
        <v>365</v>
      </c>
      <c r="C24" s="90"/>
      <c r="D24" s="107">
        <f>投入係数表!AM24</f>
        <v>0</v>
      </c>
      <c r="E24" s="110">
        <f t="shared" si="9"/>
        <v>0</v>
      </c>
      <c r="F24" s="85">
        <f>分析係数表!C27</f>
        <v>0.17323420074349438</v>
      </c>
      <c r="G24" s="110">
        <f t="shared" si="0"/>
        <v>0</v>
      </c>
      <c r="H24" s="110">
        <v>4.7579140372126761E-4</v>
      </c>
      <c r="I24" s="110">
        <f t="shared" si="1"/>
        <v>4.7579140372126761E-4</v>
      </c>
      <c r="J24" s="85">
        <f>分析係数表!G27</f>
        <v>0.16805324459234608</v>
      </c>
      <c r="K24" s="111">
        <f t="shared" si="2"/>
        <v>7.995828914450586E-5</v>
      </c>
      <c r="L24" s="79"/>
      <c r="M24" s="80"/>
      <c r="N24" s="81">
        <f>分析係数表!H27</f>
        <v>9.7971059271847166E-3</v>
      </c>
      <c r="O24" s="82">
        <f t="shared" si="3"/>
        <v>0.18783502365024449</v>
      </c>
      <c r="P24" s="76">
        <f>分析係数表!C27</f>
        <v>0.17323420074349438</v>
      </c>
      <c r="Q24" s="82">
        <f t="shared" si="4"/>
        <v>3.2539450193685468E-2</v>
      </c>
      <c r="R24" s="83">
        <v>3.2861605524004599E-2</v>
      </c>
      <c r="S24" s="84">
        <f t="shared" si="5"/>
        <v>3.3337396927725867E-2</v>
      </c>
      <c r="T24" s="85">
        <f>分析係数表!F27</f>
        <v>0.31780366056572379</v>
      </c>
      <c r="U24" s="86">
        <f t="shared" si="6"/>
        <v>1.0594746777363795E-2</v>
      </c>
      <c r="V24" s="87">
        <f>分析係数表!D27</f>
        <v>2.4958402662229616E-2</v>
      </c>
      <c r="W24" s="88">
        <f t="shared" si="7"/>
        <v>0</v>
      </c>
      <c r="X24" s="76">
        <f>分析係数表!E27</f>
        <v>2.9950083194675542E-2</v>
      </c>
      <c r="Y24" s="89">
        <f t="shared" si="8"/>
        <v>0</v>
      </c>
    </row>
    <row r="25" spans="1:25" x14ac:dyDescent="0.2">
      <c r="A25" s="6" t="s">
        <v>13</v>
      </c>
      <c r="B25" s="5" t="s">
        <v>191</v>
      </c>
      <c r="C25" s="90"/>
      <c r="D25" s="107">
        <f>投入係数表!AM25</f>
        <v>0</v>
      </c>
      <c r="E25" s="110">
        <f t="shared" si="9"/>
        <v>0</v>
      </c>
      <c r="F25" s="85">
        <f>分析係数表!C28</f>
        <v>2.7870216306156381E-2</v>
      </c>
      <c r="G25" s="110">
        <f t="shared" si="0"/>
        <v>0</v>
      </c>
      <c r="H25" s="110">
        <v>7.6559559491759738E-4</v>
      </c>
      <c r="I25" s="110">
        <f t="shared" si="1"/>
        <v>7.6559559491759738E-4</v>
      </c>
      <c r="J25" s="85">
        <f>分析係数表!G28</f>
        <v>0.12625250501002003</v>
      </c>
      <c r="K25" s="111">
        <f t="shared" si="2"/>
        <v>9.6658361682983227E-5</v>
      </c>
      <c r="L25" s="79"/>
      <c r="M25" s="80"/>
      <c r="N25" s="81">
        <f>分析係数表!H28</f>
        <v>1.9722951748287761E-2</v>
      </c>
      <c r="O25" s="82">
        <f t="shared" si="3"/>
        <v>0.37813831305147771</v>
      </c>
      <c r="P25" s="76">
        <f>分析係数表!C28</f>
        <v>2.7870216306156381E-2</v>
      </c>
      <c r="Q25" s="82">
        <f t="shared" si="4"/>
        <v>1.0538796578389761E-2</v>
      </c>
      <c r="R25" s="83">
        <v>1.0871834333561731E-2</v>
      </c>
      <c r="S25" s="84">
        <f t="shared" si="5"/>
        <v>1.1637429928479328E-2</v>
      </c>
      <c r="T25" s="85">
        <f>分析係数表!F28</f>
        <v>0.21442885771543085</v>
      </c>
      <c r="U25" s="86">
        <f t="shared" si="6"/>
        <v>2.4954008063071903E-3</v>
      </c>
      <c r="V25" s="87">
        <f>分析係数表!D28</f>
        <v>6.0120240480961923E-3</v>
      </c>
      <c r="W25" s="88">
        <f t="shared" si="7"/>
        <v>0</v>
      </c>
      <c r="X25" s="76">
        <f>分析係数表!E28</f>
        <v>0</v>
      </c>
      <c r="Y25" s="89">
        <f t="shared" si="8"/>
        <v>0</v>
      </c>
    </row>
    <row r="26" spans="1:25" x14ac:dyDescent="0.2">
      <c r="A26" s="6" t="s">
        <v>14</v>
      </c>
      <c r="B26" s="5" t="s">
        <v>50</v>
      </c>
      <c r="C26" s="90"/>
      <c r="D26" s="107">
        <f>投入係数表!AM26</f>
        <v>5.6230319388214127E-3</v>
      </c>
      <c r="E26" s="110">
        <f t="shared" si="9"/>
        <v>0.56230319388214123</v>
      </c>
      <c r="F26" s="85">
        <f>分析係数表!C29</f>
        <v>7.0910556003223157E-2</v>
      </c>
      <c r="G26" s="110">
        <f t="shared" si="0"/>
        <v>3.9873232120570826E-2</v>
      </c>
      <c r="H26" s="110">
        <v>4.5091728067320765E-2</v>
      </c>
      <c r="I26" s="110">
        <f t="shared" si="1"/>
        <v>4.5091728067320765E-2</v>
      </c>
      <c r="J26" s="85">
        <f>分析係数表!G29</f>
        <v>0.26315789473684209</v>
      </c>
      <c r="K26" s="111">
        <f t="shared" si="2"/>
        <v>1.1866244228242305E-2</v>
      </c>
      <c r="L26" s="79"/>
      <c r="M26" s="80"/>
      <c r="N26" s="81">
        <f>分析係数表!H29</f>
        <v>9.1405324682012467E-3</v>
      </c>
      <c r="O26" s="82">
        <f t="shared" si="3"/>
        <v>0.17524686832020181</v>
      </c>
      <c r="P26" s="76">
        <f>分析係数表!C29</f>
        <v>7.0910556003223157E-2</v>
      </c>
      <c r="Q26" s="82">
        <f t="shared" si="4"/>
        <v>1.2426852870409144E-2</v>
      </c>
      <c r="R26" s="83">
        <v>1.5414815984887897E-2</v>
      </c>
      <c r="S26" s="84">
        <f t="shared" si="5"/>
        <v>6.0506544052208663E-2</v>
      </c>
      <c r="T26" s="85">
        <f>分析係数表!F29</f>
        <v>0.38157894736842107</v>
      </c>
      <c r="U26" s="86">
        <f t="shared" si="6"/>
        <v>2.3088023388342781E-2</v>
      </c>
      <c r="V26" s="87">
        <f>分析係数表!D29</f>
        <v>0.16666666666666666</v>
      </c>
      <c r="W26" s="88">
        <f t="shared" si="7"/>
        <v>0</v>
      </c>
      <c r="X26" s="76">
        <f>分析係数表!E29</f>
        <v>7.0175438596491224E-2</v>
      </c>
      <c r="Y26" s="89">
        <f t="shared" si="8"/>
        <v>0</v>
      </c>
    </row>
    <row r="27" spans="1:25" x14ac:dyDescent="0.2">
      <c r="A27" s="6" t="s">
        <v>15</v>
      </c>
      <c r="B27" s="5" t="s">
        <v>36</v>
      </c>
      <c r="C27" s="90"/>
      <c r="D27" s="107">
        <f>投入係数表!AM27</f>
        <v>1.5744489428699954E-3</v>
      </c>
      <c r="E27" s="110">
        <f t="shared" si="9"/>
        <v>0.15744489428699954</v>
      </c>
      <c r="F27" s="85">
        <f>分析係数表!C30</f>
        <v>1</v>
      </c>
      <c r="G27" s="110">
        <f t="shared" si="0"/>
        <v>0.15744489428699954</v>
      </c>
      <c r="H27" s="110">
        <v>0.25596881793839377</v>
      </c>
      <c r="I27" s="110">
        <f t="shared" si="1"/>
        <v>0.25596881793839377</v>
      </c>
      <c r="J27" s="85">
        <f>分析係数表!G30</f>
        <v>0.34535617673579799</v>
      </c>
      <c r="K27" s="111">
        <f t="shared" si="2"/>
        <v>8.8400412326785222E-2</v>
      </c>
      <c r="L27" s="79"/>
      <c r="M27" s="80"/>
      <c r="N27" s="81">
        <f>分析係数表!H30</f>
        <v>0</v>
      </c>
      <c r="O27" s="82">
        <f t="shared" si="3"/>
        <v>0</v>
      </c>
      <c r="P27" s="76">
        <f>分析係数表!C30</f>
        <v>1</v>
      </c>
      <c r="Q27" s="82">
        <f t="shared" si="4"/>
        <v>0</v>
      </c>
      <c r="R27" s="83">
        <v>6.7164655063664938E-2</v>
      </c>
      <c r="S27" s="84">
        <f t="shared" si="5"/>
        <v>0.32313347300205869</v>
      </c>
      <c r="T27" s="85">
        <f>分析係数表!F30</f>
        <v>0.44183949504057712</v>
      </c>
      <c r="U27" s="86">
        <f t="shared" si="6"/>
        <v>0.14277313054193758</v>
      </c>
      <c r="V27" s="87">
        <f>分析係数表!D30</f>
        <v>0.16290952810339646</v>
      </c>
      <c r="W27" s="88">
        <f t="shared" si="7"/>
        <v>0</v>
      </c>
      <c r="X27" s="76">
        <f>分析係数表!E30</f>
        <v>9.6483318304779075E-2</v>
      </c>
      <c r="Y27" s="89">
        <f t="shared" si="8"/>
        <v>0</v>
      </c>
    </row>
    <row r="28" spans="1:25" x14ac:dyDescent="0.2">
      <c r="A28" s="6" t="s">
        <v>16</v>
      </c>
      <c r="B28" s="5" t="s">
        <v>192</v>
      </c>
      <c r="C28" s="90"/>
      <c r="D28" s="107">
        <f>投入係数表!AM28</f>
        <v>3.7786774628879895E-2</v>
      </c>
      <c r="E28" s="110">
        <f t="shared" si="9"/>
        <v>3.7786774628879893</v>
      </c>
      <c r="F28" s="85">
        <f>分析係数表!C31</f>
        <v>0.94798822374877334</v>
      </c>
      <c r="G28" s="110">
        <f t="shared" si="0"/>
        <v>3.5821417361627064</v>
      </c>
      <c r="H28" s="110">
        <v>4.2429926746052429</v>
      </c>
      <c r="I28" s="110">
        <f t="shared" si="1"/>
        <v>4.2429926746052429</v>
      </c>
      <c r="J28" s="85">
        <f>分析係数表!G31</f>
        <v>7.0922795797167662E-2</v>
      </c>
      <c r="K28" s="111">
        <f t="shared" si="2"/>
        <v>0.30092490302990588</v>
      </c>
      <c r="L28" s="79"/>
      <c r="M28" s="80"/>
      <c r="N28" s="81">
        <f>分析係数表!H31</f>
        <v>9.4804057881456308E-2</v>
      </c>
      <c r="O28" s="82">
        <f t="shared" si="3"/>
        <v>1.8176308990281214</v>
      </c>
      <c r="P28" s="76">
        <f>分析係数表!C31</f>
        <v>0.94798822374877334</v>
      </c>
      <c r="Q28" s="82">
        <f t="shared" si="4"/>
        <v>1.7230926874005548</v>
      </c>
      <c r="R28" s="83">
        <v>1.9772465596492128</v>
      </c>
      <c r="S28" s="84">
        <f t="shared" si="5"/>
        <v>6.2202392342544552</v>
      </c>
      <c r="T28" s="85">
        <f>分析係数表!F31</f>
        <v>0.34490634993147556</v>
      </c>
      <c r="U28" s="86">
        <f t="shared" si="6"/>
        <v>2.1454000099872608</v>
      </c>
      <c r="V28" s="87">
        <f>分析係数表!D31</f>
        <v>1.4846962083142987E-3</v>
      </c>
      <c r="W28" s="88">
        <f t="shared" si="7"/>
        <v>0</v>
      </c>
      <c r="X28" s="76">
        <f>分析係数表!E31</f>
        <v>1.2562814070351759E-3</v>
      </c>
      <c r="Y28" s="89">
        <f t="shared" si="8"/>
        <v>0</v>
      </c>
    </row>
    <row r="29" spans="1:25" x14ac:dyDescent="0.2">
      <c r="A29" s="6" t="s">
        <v>17</v>
      </c>
      <c r="B29" s="5" t="s">
        <v>272</v>
      </c>
      <c r="C29" s="90"/>
      <c r="D29" s="107">
        <f>投入係数表!AM29</f>
        <v>9.2217723796671168E-3</v>
      </c>
      <c r="E29" s="110">
        <f t="shared" si="9"/>
        <v>0.92217723796671169</v>
      </c>
      <c r="F29" s="85">
        <f>分析係数表!C32</f>
        <v>0.48216833095577749</v>
      </c>
      <c r="G29" s="110">
        <f t="shared" si="0"/>
        <v>0.44464465967581823</v>
      </c>
      <c r="H29" s="110">
        <v>0.4810385548005004</v>
      </c>
      <c r="I29" s="110">
        <f t="shared" si="1"/>
        <v>0.4810385548005004</v>
      </c>
      <c r="J29" s="85">
        <f>分析係数表!G32</f>
        <v>0.14117647058823529</v>
      </c>
      <c r="K29" s="111">
        <f t="shared" si="2"/>
        <v>6.7911325383600049E-2</v>
      </c>
      <c r="L29" s="79"/>
      <c r="M29" s="80"/>
      <c r="N29" s="81">
        <f>分析係数表!H32</f>
        <v>5.9349091096348935E-3</v>
      </c>
      <c r="O29" s="82">
        <f t="shared" si="3"/>
        <v>0.11378705112058174</v>
      </c>
      <c r="P29" s="76">
        <f>分析係数表!C32</f>
        <v>0.48216833095577749</v>
      </c>
      <c r="Q29" s="82">
        <f t="shared" si="4"/>
        <v>5.4864512523190627E-2</v>
      </c>
      <c r="R29" s="83">
        <v>6.5820404296299803E-2</v>
      </c>
      <c r="S29" s="84">
        <f t="shared" si="5"/>
        <v>0.54685895909680016</v>
      </c>
      <c r="T29" s="85">
        <f>分析係数表!F32</f>
        <v>0.4823529411764706</v>
      </c>
      <c r="U29" s="86">
        <f t="shared" si="6"/>
        <v>0.26377902732904479</v>
      </c>
      <c r="V29" s="87">
        <f>分析係数表!D32</f>
        <v>1.4705882352941176E-2</v>
      </c>
      <c r="W29" s="88">
        <f t="shared" si="7"/>
        <v>0</v>
      </c>
      <c r="X29" s="76">
        <f>分析係数表!E32</f>
        <v>2.3529411764705882E-2</v>
      </c>
      <c r="Y29" s="89">
        <f t="shared" si="8"/>
        <v>0</v>
      </c>
    </row>
    <row r="30" spans="1:25" x14ac:dyDescent="0.2">
      <c r="A30" s="6" t="s">
        <v>18</v>
      </c>
      <c r="B30" s="5" t="s">
        <v>273</v>
      </c>
      <c r="C30" s="90"/>
      <c r="D30" s="107">
        <f>投入係数表!AM30</f>
        <v>1.9343229869545658E-2</v>
      </c>
      <c r="E30" s="110">
        <f t="shared" si="9"/>
        <v>1.9343229869545657</v>
      </c>
      <c r="F30" s="85">
        <f>分析係数表!C33</f>
        <v>1</v>
      </c>
      <c r="G30" s="110">
        <f t="shared" si="0"/>
        <v>1.9343229869545657</v>
      </c>
      <c r="H30" s="110">
        <v>2.0023387029739159</v>
      </c>
      <c r="I30" s="110">
        <f t="shared" si="1"/>
        <v>2.0023387029739159</v>
      </c>
      <c r="J30" s="85">
        <f>分析係数表!G33</f>
        <v>0.50451467268623029</v>
      </c>
      <c r="K30" s="111">
        <f t="shared" si="2"/>
        <v>1.0102092553378561</v>
      </c>
      <c r="L30" s="79"/>
      <c r="M30" s="80"/>
      <c r="N30" s="81">
        <f>分析係数表!H33</f>
        <v>8.6255728925279361E-4</v>
      </c>
      <c r="O30" s="82">
        <f t="shared" si="3"/>
        <v>1.6537380531624676E-2</v>
      </c>
      <c r="P30" s="76">
        <f>分析係数表!C33</f>
        <v>1</v>
      </c>
      <c r="Q30" s="82">
        <f t="shared" si="4"/>
        <v>1.6537380531624676E-2</v>
      </c>
      <c r="R30" s="83">
        <v>6.0613303429022367E-2</v>
      </c>
      <c r="S30" s="84">
        <f t="shared" si="5"/>
        <v>2.0629520064029383</v>
      </c>
      <c r="T30" s="85">
        <f>分析係数表!F33</f>
        <v>0.64446952595936791</v>
      </c>
      <c r="U30" s="86">
        <f t="shared" si="6"/>
        <v>1.3295097016434285</v>
      </c>
      <c r="V30" s="87">
        <f>分析係数表!D33</f>
        <v>5.4176072234762979E-2</v>
      </c>
      <c r="W30" s="88">
        <f t="shared" si="7"/>
        <v>0</v>
      </c>
      <c r="X30" s="76">
        <f>分析係数表!E33</f>
        <v>4.5146726862302484E-2</v>
      </c>
      <c r="Y30" s="89">
        <f t="shared" si="8"/>
        <v>0</v>
      </c>
    </row>
    <row r="31" spans="1:25" x14ac:dyDescent="0.2">
      <c r="A31" s="6" t="s">
        <v>19</v>
      </c>
      <c r="B31" s="5" t="s">
        <v>274</v>
      </c>
      <c r="C31" s="90"/>
      <c r="D31" s="107">
        <f>投入係数表!AM31</f>
        <v>9.2217723796671161E-2</v>
      </c>
      <c r="E31" s="110">
        <f t="shared" si="9"/>
        <v>9.2217723796671169</v>
      </c>
      <c r="F31" s="85">
        <f>分析係数表!C34</f>
        <v>0.2053323853537149</v>
      </c>
      <c r="G31" s="110">
        <f t="shared" si="0"/>
        <v>1.893528519906053</v>
      </c>
      <c r="H31" s="110">
        <v>1.9549926340640364</v>
      </c>
      <c r="I31" s="110">
        <f t="shared" si="1"/>
        <v>1.9549926340640364</v>
      </c>
      <c r="J31" s="85">
        <f>分析係数表!G34</f>
        <v>0.42520016856300041</v>
      </c>
      <c r="K31" s="111">
        <f t="shared" si="2"/>
        <v>0.83126319754345246</v>
      </c>
      <c r="L31" s="79"/>
      <c r="M31" s="80"/>
      <c r="N31" s="81">
        <f>分析係数表!H34</f>
        <v>0.14534734023379164</v>
      </c>
      <c r="O31" s="82">
        <f t="shared" si="3"/>
        <v>2.7866720328663077</v>
      </c>
      <c r="P31" s="76">
        <f>分析係数表!C34</f>
        <v>0.2053323853537149</v>
      </c>
      <c r="Q31" s="82">
        <f t="shared" si="4"/>
        <v>0.57219401570692474</v>
      </c>
      <c r="R31" s="83">
        <v>0.60799020875936216</v>
      </c>
      <c r="S31" s="84">
        <f t="shared" si="5"/>
        <v>2.5629828428233985</v>
      </c>
      <c r="T31" s="85">
        <f>分析係数表!F34</f>
        <v>0.70143278550358201</v>
      </c>
      <c r="U31" s="86">
        <f t="shared" si="6"/>
        <v>1.7977601946395056</v>
      </c>
      <c r="V31" s="87">
        <f>分析係数表!D34</f>
        <v>0.41908975979772439</v>
      </c>
      <c r="W31" s="88">
        <f t="shared" si="7"/>
        <v>1</v>
      </c>
      <c r="X31" s="76">
        <f>分析係数表!E34</f>
        <v>0.33775811209439527</v>
      </c>
      <c r="Y31" s="89">
        <f t="shared" si="8"/>
        <v>1</v>
      </c>
    </row>
    <row r="32" spans="1:25" x14ac:dyDescent="0.2">
      <c r="A32" s="6" t="s">
        <v>20</v>
      </c>
      <c r="B32" s="5" t="s">
        <v>37</v>
      </c>
      <c r="C32" s="90"/>
      <c r="D32" s="107">
        <f>投入係数表!AM32</f>
        <v>6.5227170490328385E-3</v>
      </c>
      <c r="E32" s="110">
        <f t="shared" si="9"/>
        <v>0.6522717049032839</v>
      </c>
      <c r="F32" s="85">
        <f>分析係数表!C35</f>
        <v>4.5295002507103499E-2</v>
      </c>
      <c r="G32" s="110">
        <f t="shared" si="0"/>
        <v>2.9544648508906916E-2</v>
      </c>
      <c r="H32" s="110">
        <v>4.2165038171283892E-2</v>
      </c>
      <c r="I32" s="110">
        <f t="shared" si="1"/>
        <v>4.2165038171283892E-2</v>
      </c>
      <c r="J32" s="85">
        <f>分析係数表!G35</f>
        <v>0.3217993079584775</v>
      </c>
      <c r="K32" s="111">
        <f t="shared" si="2"/>
        <v>1.3568680103561943E-2</v>
      </c>
      <c r="L32" s="79"/>
      <c r="M32" s="80"/>
      <c r="N32" s="81">
        <f>分析係数表!H35</f>
        <v>5.6027601833256092E-2</v>
      </c>
      <c r="O32" s="82">
        <f t="shared" si="3"/>
        <v>1.0741892548303076</v>
      </c>
      <c r="P32" s="76">
        <f>分析係数表!C35</f>
        <v>4.5295002507103499E-2</v>
      </c>
      <c r="Q32" s="82">
        <f t="shared" si="4"/>
        <v>4.8655404990642422E-2</v>
      </c>
      <c r="R32" s="83">
        <v>6.2332521118528557E-2</v>
      </c>
      <c r="S32" s="84">
        <f t="shared" si="5"/>
        <v>0.10449755928981244</v>
      </c>
      <c r="T32" s="85">
        <f>分析係数表!F35</f>
        <v>0.66089965397923878</v>
      </c>
      <c r="U32" s="86">
        <f t="shared" si="6"/>
        <v>6.9062400776312025E-2</v>
      </c>
      <c r="V32" s="87">
        <f>分析係数表!D35</f>
        <v>0.27335640138408307</v>
      </c>
      <c r="W32" s="88">
        <f t="shared" si="7"/>
        <v>0</v>
      </c>
      <c r="X32" s="76">
        <f>分析係数表!E35</f>
        <v>0.23875432525951557</v>
      </c>
      <c r="Y32" s="89">
        <f t="shared" si="8"/>
        <v>0</v>
      </c>
    </row>
    <row r="33" spans="1:25" x14ac:dyDescent="0.2">
      <c r="A33" s="6" t="s">
        <v>21</v>
      </c>
      <c r="B33" s="5" t="s">
        <v>38</v>
      </c>
      <c r="C33" s="90"/>
      <c r="D33" s="107">
        <f>投入係数表!AM33</f>
        <v>1.0121457489878543E-2</v>
      </c>
      <c r="E33" s="110">
        <f t="shared" si="9"/>
        <v>1.0121457489878543</v>
      </c>
      <c r="F33" s="85">
        <f>分析係数表!C36</f>
        <v>0.81690507152145642</v>
      </c>
      <c r="G33" s="110">
        <f t="shared" si="0"/>
        <v>0.82682699546706118</v>
      </c>
      <c r="H33" s="110">
        <v>0.90641998701847382</v>
      </c>
      <c r="I33" s="110">
        <f t="shared" si="1"/>
        <v>0.90641998701847382</v>
      </c>
      <c r="J33" s="85">
        <f>分析係数表!G36</f>
        <v>2.4669743752984245E-3</v>
      </c>
      <c r="K33" s="111">
        <f t="shared" si="2"/>
        <v>2.2361148812329056E-3</v>
      </c>
      <c r="L33" s="79"/>
      <c r="M33" s="80"/>
      <c r="N33" s="81">
        <f>分析係数表!H36</f>
        <v>0.1886168185797415</v>
      </c>
      <c r="O33" s="82">
        <f t="shared" si="3"/>
        <v>3.6162561517736296</v>
      </c>
      <c r="P33" s="76">
        <f>分析係数表!C36</f>
        <v>0.81690507152145642</v>
      </c>
      <c r="Q33" s="82">
        <f t="shared" si="4"/>
        <v>2.9541379903045435</v>
      </c>
      <c r="R33" s="83">
        <v>3.0179953445456866</v>
      </c>
      <c r="S33" s="84">
        <f t="shared" si="5"/>
        <v>3.9244153315641603</v>
      </c>
      <c r="T33" s="85">
        <f>分析係数表!F36</f>
        <v>0.90092312589527301</v>
      </c>
      <c r="U33" s="86">
        <f t="shared" si="6"/>
        <v>3.5355965278241177</v>
      </c>
      <c r="V33" s="87">
        <f>分析係数表!D36</f>
        <v>6.6051249403151361E-3</v>
      </c>
      <c r="W33" s="88">
        <f t="shared" si="7"/>
        <v>0</v>
      </c>
      <c r="X33" s="76">
        <f>分析係数表!E36</f>
        <v>5.0931083877128764E-3</v>
      </c>
      <c r="Y33" s="89">
        <f t="shared" si="8"/>
        <v>0</v>
      </c>
    </row>
    <row r="34" spans="1:25" x14ac:dyDescent="0.2">
      <c r="A34" s="6" t="s">
        <v>22</v>
      </c>
      <c r="B34" s="5" t="s">
        <v>377</v>
      </c>
      <c r="C34" s="90"/>
      <c r="D34" s="107">
        <f>投入係数表!AM34</f>
        <v>2.6315789473684209E-2</v>
      </c>
      <c r="E34" s="110">
        <f t="shared" si="9"/>
        <v>2.6315789473684208</v>
      </c>
      <c r="F34" s="85">
        <f>分析係数表!C37</f>
        <v>0.29905561385099688</v>
      </c>
      <c r="G34" s="110">
        <f t="shared" si="0"/>
        <v>0.78698845750262325</v>
      </c>
      <c r="H34" s="110">
        <v>0.90315706921177563</v>
      </c>
      <c r="I34" s="110">
        <f t="shared" si="1"/>
        <v>0.90315706921177563</v>
      </c>
      <c r="J34" s="85">
        <f>分析係数表!G37</f>
        <v>0.52083333333333337</v>
      </c>
      <c r="K34" s="111">
        <f t="shared" si="2"/>
        <v>0.47039430688113315</v>
      </c>
      <c r="L34" s="79"/>
      <c r="M34" s="80"/>
      <c r="N34" s="81">
        <f>分析係数表!H37</f>
        <v>4.2677274833925534E-2</v>
      </c>
      <c r="O34" s="82">
        <f t="shared" si="3"/>
        <v>0.81823009645277323</v>
      </c>
      <c r="P34" s="76">
        <f>分析係数表!C37</f>
        <v>0.29905561385099688</v>
      </c>
      <c r="Q34" s="82">
        <f t="shared" si="4"/>
        <v>0.24469630376604448</v>
      </c>
      <c r="R34" s="83">
        <v>0.28730492435727562</v>
      </c>
      <c r="S34" s="84">
        <f t="shared" si="5"/>
        <v>1.1904619935690512</v>
      </c>
      <c r="T34" s="85">
        <f>分析係数表!F37</f>
        <v>0.73171768707482998</v>
      </c>
      <c r="U34" s="86">
        <f t="shared" si="6"/>
        <v>0.87108209648483725</v>
      </c>
      <c r="V34" s="87">
        <f>分析係数表!D37</f>
        <v>0.14753401360544219</v>
      </c>
      <c r="W34" s="88">
        <f t="shared" si="7"/>
        <v>0</v>
      </c>
      <c r="X34" s="76">
        <f>分析係数表!E37</f>
        <v>0.141156462585034</v>
      </c>
      <c r="Y34" s="89">
        <f t="shared" si="8"/>
        <v>0</v>
      </c>
    </row>
    <row r="35" spans="1:25" x14ac:dyDescent="0.2">
      <c r="A35" s="6" t="s">
        <v>23</v>
      </c>
      <c r="B35" s="5" t="s">
        <v>193</v>
      </c>
      <c r="C35" s="90"/>
      <c r="D35" s="107">
        <f>投入係数表!AM35</f>
        <v>1.799370220422852E-2</v>
      </c>
      <c r="E35" s="110">
        <f t="shared" si="9"/>
        <v>1.7993702204228519</v>
      </c>
      <c r="F35" s="85">
        <f>分析係数表!C38</f>
        <v>4.4463264874020636E-3</v>
      </c>
      <c r="G35" s="110">
        <f t="shared" si="0"/>
        <v>8.0005874717086166E-3</v>
      </c>
      <c r="H35" s="110">
        <v>8.8437146104810311E-3</v>
      </c>
      <c r="I35" s="110">
        <f t="shared" si="1"/>
        <v>8.8437146104810311E-3</v>
      </c>
      <c r="J35" s="85">
        <f>分析係数表!G38</f>
        <v>0.34146341463414637</v>
      </c>
      <c r="K35" s="111">
        <f t="shared" si="2"/>
        <v>3.0198049889447426E-3</v>
      </c>
      <c r="L35" s="79"/>
      <c r="M35" s="80"/>
      <c r="N35" s="81">
        <f>分析係数表!H38</f>
        <v>3.8918069931510375E-2</v>
      </c>
      <c r="O35" s="82">
        <f t="shared" si="3"/>
        <v>0.74615673652390146</v>
      </c>
      <c r="P35" s="76">
        <f>分析係数表!C38</f>
        <v>4.4463264874020636E-3</v>
      </c>
      <c r="Q35" s="82">
        <f t="shared" si="4"/>
        <v>3.3176564613597056E-3</v>
      </c>
      <c r="R35" s="83">
        <v>3.7161837461029156E-3</v>
      </c>
      <c r="S35" s="84">
        <f t="shared" si="5"/>
        <v>1.2559898356583946E-2</v>
      </c>
      <c r="T35" s="85">
        <f>分析係数表!F38</f>
        <v>0.56097560975609762</v>
      </c>
      <c r="U35" s="86">
        <f t="shared" si="6"/>
        <v>7.0457966390592873E-3</v>
      </c>
      <c r="V35" s="87">
        <f>分析係数表!D38</f>
        <v>0.87804878048780488</v>
      </c>
      <c r="W35" s="88">
        <f t="shared" si="7"/>
        <v>0</v>
      </c>
      <c r="X35" s="76">
        <f>分析係数表!E38</f>
        <v>0.68292682926829273</v>
      </c>
      <c r="Y35" s="89">
        <f t="shared" si="8"/>
        <v>0</v>
      </c>
    </row>
    <row r="36" spans="1:25" x14ac:dyDescent="0.2">
      <c r="A36" s="6" t="s">
        <v>24</v>
      </c>
      <c r="B36" s="5" t="s">
        <v>39</v>
      </c>
      <c r="C36" s="90"/>
      <c r="D36" s="107">
        <f>投入係数表!AM36</f>
        <v>0</v>
      </c>
      <c r="E36" s="110">
        <f t="shared" si="9"/>
        <v>0</v>
      </c>
      <c r="F36" s="85">
        <f>分析係数表!C39</f>
        <v>1</v>
      </c>
      <c r="G36" s="110">
        <f t="shared" si="0"/>
        <v>0</v>
      </c>
      <c r="H36" s="110">
        <v>5.6600847331608299E-3</v>
      </c>
      <c r="I36" s="110">
        <f t="shared" si="1"/>
        <v>5.6600847331608299E-3</v>
      </c>
      <c r="J36" s="85">
        <f>分析係数表!G39</f>
        <v>0.35427190863167141</v>
      </c>
      <c r="K36" s="111">
        <f t="shared" si="2"/>
        <v>2.0052090214338716E-3</v>
      </c>
      <c r="L36" s="79"/>
      <c r="M36" s="80"/>
      <c r="N36" s="81">
        <f>分析係数表!H39</f>
        <v>3.437355167619342E-3</v>
      </c>
      <c r="O36" s="82">
        <f t="shared" si="3"/>
        <v>6.590269555139984E-2</v>
      </c>
      <c r="P36" s="76">
        <f>分析係数表!C39</f>
        <v>1</v>
      </c>
      <c r="Q36" s="82">
        <f t="shared" si="4"/>
        <v>6.590269555139984E-2</v>
      </c>
      <c r="R36" s="83">
        <v>7.0363806125050526E-2</v>
      </c>
      <c r="S36" s="84">
        <f t="shared" si="5"/>
        <v>7.602389085821136E-2</v>
      </c>
      <c r="T36" s="85">
        <f>分析係数表!F39</f>
        <v>0.7050296507797057</v>
      </c>
      <c r="U36" s="86">
        <f t="shared" si="6"/>
        <v>5.3599097222679214E-2</v>
      </c>
      <c r="V36" s="87">
        <f>分析係数表!D39</f>
        <v>5.7324840764331211E-2</v>
      </c>
      <c r="W36" s="88">
        <f t="shared" si="7"/>
        <v>0</v>
      </c>
      <c r="X36" s="76">
        <f>分析係数表!E39</f>
        <v>7.26993191302438E-2</v>
      </c>
      <c r="Y36" s="89">
        <f t="shared" si="8"/>
        <v>0</v>
      </c>
    </row>
    <row r="37" spans="1:25" x14ac:dyDescent="0.2">
      <c r="A37" s="6" t="s">
        <v>25</v>
      </c>
      <c r="B37" s="5" t="s">
        <v>40</v>
      </c>
      <c r="C37" s="90"/>
      <c r="D37" s="107">
        <f>投入係数表!AM37</f>
        <v>0</v>
      </c>
      <c r="E37" s="110">
        <f t="shared" si="9"/>
        <v>0</v>
      </c>
      <c r="F37" s="85">
        <f>分析係数表!C40</f>
        <v>0.83920615633859863</v>
      </c>
      <c r="G37" s="110">
        <f t="shared" si="0"/>
        <v>0</v>
      </c>
      <c r="H37" s="110">
        <v>4.7613545250972054E-4</v>
      </c>
      <c r="I37" s="110">
        <f t="shared" si="1"/>
        <v>4.7613545250972054E-4</v>
      </c>
      <c r="J37" s="85">
        <f>分析係数表!G40</f>
        <v>0.51760656605771782</v>
      </c>
      <c r="K37" s="111">
        <f t="shared" si="2"/>
        <v>2.4645083655189405E-4</v>
      </c>
      <c r="L37" s="79"/>
      <c r="M37" s="80"/>
      <c r="N37" s="81">
        <f>分析係数表!H40</f>
        <v>3.2622689118904168E-2</v>
      </c>
      <c r="O37" s="82">
        <f t="shared" si="3"/>
        <v>0.62545854130055134</v>
      </c>
      <c r="P37" s="76">
        <f>分析係数表!C40</f>
        <v>0.83920615633859863</v>
      </c>
      <c r="Q37" s="82">
        <f t="shared" si="4"/>
        <v>0.52488865839398235</v>
      </c>
      <c r="R37" s="83">
        <v>0.52516840416664412</v>
      </c>
      <c r="S37" s="84">
        <f t="shared" si="5"/>
        <v>0.52564453961915381</v>
      </c>
      <c r="T37" s="85">
        <f>分析係数表!F40</f>
        <v>0.71604447974583008</v>
      </c>
      <c r="U37" s="86">
        <f t="shared" si="6"/>
        <v>0.37638487090283335</v>
      </c>
      <c r="V37" s="87">
        <f>分析係数表!D40</f>
        <v>0.10193275086047128</v>
      </c>
      <c r="W37" s="88">
        <f t="shared" si="7"/>
        <v>0</v>
      </c>
      <c r="X37" s="76">
        <f>分析係数表!E40</f>
        <v>6.4469155414350013E-2</v>
      </c>
      <c r="Y37" s="89">
        <f t="shared" si="8"/>
        <v>0</v>
      </c>
    </row>
    <row r="38" spans="1:25" x14ac:dyDescent="0.2">
      <c r="A38" s="6" t="s">
        <v>26</v>
      </c>
      <c r="B38" s="5" t="s">
        <v>276</v>
      </c>
      <c r="C38" s="90"/>
      <c r="D38" s="107">
        <f>投入係数表!AM38</f>
        <v>0</v>
      </c>
      <c r="E38" s="110">
        <f t="shared" si="9"/>
        <v>0</v>
      </c>
      <c r="F38" s="85">
        <f>分析係数表!C41</f>
        <v>0.78804261408809029</v>
      </c>
      <c r="G38" s="110">
        <f t="shared" si="0"/>
        <v>0</v>
      </c>
      <c r="H38" s="110">
        <v>0</v>
      </c>
      <c r="I38" s="110">
        <f t="shared" si="1"/>
        <v>0</v>
      </c>
      <c r="J38" s="85">
        <f>分析係数表!G41</f>
        <v>0.44543264776727814</v>
      </c>
      <c r="K38" s="111">
        <f t="shared" si="2"/>
        <v>0</v>
      </c>
      <c r="L38" s="79"/>
      <c r="M38" s="80"/>
      <c r="N38" s="81">
        <f>分析係数表!H41</f>
        <v>4.6539471651475359E-2</v>
      </c>
      <c r="O38" s="82">
        <f t="shared" si="3"/>
        <v>0.892278068982436</v>
      </c>
      <c r="P38" s="76">
        <f>分析係数表!C41</f>
        <v>0.78804261408809029</v>
      </c>
      <c r="Q38" s="82">
        <f t="shared" si="4"/>
        <v>0.70315314197439227</v>
      </c>
      <c r="R38" s="83">
        <v>0.71489651860001835</v>
      </c>
      <c r="S38" s="84">
        <f t="shared" si="5"/>
        <v>0.71489651860001835</v>
      </c>
      <c r="T38" s="85">
        <f>分析係数表!F41</f>
        <v>0.55067630164906434</v>
      </c>
      <c r="U38" s="86">
        <f t="shared" si="6"/>
        <v>0.39367657092444963</v>
      </c>
      <c r="V38" s="87">
        <f>分析係数表!D41</f>
        <v>0.13461182138224939</v>
      </c>
      <c r="W38" s="88">
        <f t="shared" si="7"/>
        <v>0</v>
      </c>
      <c r="X38" s="76">
        <f>分析係数表!E41</f>
        <v>0.12840466926070038</v>
      </c>
      <c r="Y38" s="89">
        <f t="shared" si="8"/>
        <v>0</v>
      </c>
    </row>
    <row r="39" spans="1:25" x14ac:dyDescent="0.2">
      <c r="A39" s="6" t="s">
        <v>51</v>
      </c>
      <c r="B39" s="5" t="s">
        <v>367</v>
      </c>
      <c r="C39" s="90"/>
      <c r="D39" s="107">
        <f>投入係数表!AM39</f>
        <v>1.7993702204228521E-3</v>
      </c>
      <c r="E39" s="110">
        <f t="shared" si="9"/>
        <v>0.17993702204228521</v>
      </c>
      <c r="F39" s="85">
        <f>分析係数表!C42</f>
        <v>0</v>
      </c>
      <c r="G39" s="110">
        <f>E39*F39</f>
        <v>0</v>
      </c>
      <c r="H39" s="110">
        <v>0</v>
      </c>
      <c r="I39" s="110">
        <f>C39+H39</f>
        <v>0</v>
      </c>
      <c r="J39" s="85">
        <f>分析係数表!G42</f>
        <v>0</v>
      </c>
      <c r="K39" s="111">
        <f>I39*J39</f>
        <v>0</v>
      </c>
      <c r="L39" s="79"/>
      <c r="M39" s="80"/>
      <c r="N39" s="81">
        <f>分析係数表!H42</f>
        <v>1.0968638961841495E-2</v>
      </c>
      <c r="O39" s="82">
        <f t="shared" si="3"/>
        <v>0.21029624198424215</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107">
        <f>投入係数表!AM40</f>
        <v>3.126405757984705E-2</v>
      </c>
      <c r="E40" s="110">
        <f t="shared" si="9"/>
        <v>3.1264057579847049</v>
      </c>
      <c r="F40" s="85">
        <f>分析係数表!C43</f>
        <v>0.20173745173745172</v>
      </c>
      <c r="G40" s="110">
        <f>E40*F40</f>
        <v>0.63071313071313062</v>
      </c>
      <c r="H40" s="110">
        <v>0.80799820280838341</v>
      </c>
      <c r="I40" s="110">
        <f>C40+H40</f>
        <v>0.80799820280838341</v>
      </c>
      <c r="J40" s="85">
        <f>分析係数表!G43</f>
        <v>0.40060929169840059</v>
      </c>
      <c r="K40" s="111">
        <f>I40*J40</f>
        <v>0.3236915877206471</v>
      </c>
      <c r="L40" s="79"/>
      <c r="M40" s="80"/>
      <c r="N40" s="81">
        <f>分析係数表!H43</f>
        <v>3.0614346773778257E-2</v>
      </c>
      <c r="O40" s="82">
        <f t="shared" si="3"/>
        <v>0.58695359558512661</v>
      </c>
      <c r="P40" s="76">
        <f>分析係数表!C43</f>
        <v>0.20173745173745172</v>
      </c>
      <c r="Q40" s="82">
        <f>O40*P40</f>
        <v>0.11841052266147824</v>
      </c>
      <c r="R40" s="83">
        <v>0.19162174224557546</v>
      </c>
      <c r="S40" s="84">
        <f>I40+R40</f>
        <v>0.9996199450539589</v>
      </c>
      <c r="T40" s="85">
        <f>分析係数表!F43</f>
        <v>0.64280274181264285</v>
      </c>
      <c r="U40" s="86">
        <f>S40*T40</f>
        <v>0.64255844145128815</v>
      </c>
      <c r="V40" s="87">
        <f>分析係数表!D43</f>
        <v>0.46991622239146991</v>
      </c>
      <c r="W40" s="88">
        <f>ROUND(S40*V40,0)</f>
        <v>0</v>
      </c>
      <c r="X40" s="76">
        <f>分析係数表!E43</f>
        <v>0.30083777608530082</v>
      </c>
      <c r="Y40" s="89">
        <f>ROUND(S40*X40,0)</f>
        <v>0</v>
      </c>
    </row>
    <row r="41" spans="1:25" x14ac:dyDescent="0.2">
      <c r="A41" s="6" t="s">
        <v>340</v>
      </c>
      <c r="B41" s="5" t="s">
        <v>42</v>
      </c>
      <c r="C41" s="201">
        <f>最終需要_まとめ!C42</f>
        <v>100</v>
      </c>
      <c r="D41" s="107">
        <f>投入係数表!AM41</f>
        <v>1.5294646873594242E-2</v>
      </c>
      <c r="E41" s="110">
        <f t="shared" si="9"/>
        <v>1.5294646873594242</v>
      </c>
      <c r="F41" s="85">
        <f>分析係数表!C44</f>
        <v>0.27638971906754328</v>
      </c>
      <c r="G41" s="110">
        <f>E41*F41</f>
        <v>0.4227283152629992</v>
      </c>
      <c r="H41" s="110">
        <v>0.42544052189123055</v>
      </c>
      <c r="I41" s="110">
        <f>C41+H41</f>
        <v>100.42544052189123</v>
      </c>
      <c r="J41" s="85">
        <f>分析係数表!G44</f>
        <v>0.27192982456140352</v>
      </c>
      <c r="K41" s="111">
        <f>I41*J41</f>
        <v>27.308672422619548</v>
      </c>
      <c r="L41" s="79"/>
      <c r="M41" s="80"/>
      <c r="N41" s="81">
        <f>分析係数表!H44</f>
        <v>9.8074051186981828E-2</v>
      </c>
      <c r="O41" s="82">
        <f t="shared" si="3"/>
        <v>1.8803248491032358</v>
      </c>
      <c r="P41" s="76">
        <f>分析係数表!C44</f>
        <v>0.27638971906754328</v>
      </c>
      <c r="Q41" s="82">
        <f>O41*P41</f>
        <v>0.51970245679936411</v>
      </c>
      <c r="R41" s="83">
        <v>0.52540579127476827</v>
      </c>
      <c r="S41" s="84">
        <f>I41+R41</f>
        <v>100.950846313166</v>
      </c>
      <c r="T41" s="85">
        <f>分析係数表!F44</f>
        <v>0.48268106162843005</v>
      </c>
      <c r="U41" s="86">
        <f>S41*T41</f>
        <v>48.727061670727444</v>
      </c>
      <c r="V41" s="87">
        <f>分析係数表!D44</f>
        <v>0.23571749887539362</v>
      </c>
      <c r="W41" s="88">
        <f>ROUND(S41*V41,0)</f>
        <v>24</v>
      </c>
      <c r="X41" s="76">
        <f>分析係数表!E44</f>
        <v>0.16711650922177237</v>
      </c>
      <c r="Y41" s="89">
        <f>ROUND(S41*X41,0)</f>
        <v>17</v>
      </c>
    </row>
    <row r="42" spans="1:25" x14ac:dyDescent="0.2">
      <c r="A42" s="6" t="s">
        <v>341</v>
      </c>
      <c r="B42" s="5" t="s">
        <v>278</v>
      </c>
      <c r="C42" s="90"/>
      <c r="D42" s="107">
        <f>投入係数表!AM42</f>
        <v>2.2492127755285651E-4</v>
      </c>
      <c r="E42" s="110">
        <f t="shared" si="9"/>
        <v>2.2492127755285651E-2</v>
      </c>
      <c r="F42" s="85">
        <f>分析係数表!C45</f>
        <v>1</v>
      </c>
      <c r="G42" s="110">
        <f>E42*F42</f>
        <v>2.2492127755285651E-2</v>
      </c>
      <c r="H42" s="110">
        <v>2.8869968905741922E-2</v>
      </c>
      <c r="I42" s="110">
        <f>C42+H42</f>
        <v>2.8869968905741922E-2</v>
      </c>
      <c r="J42" s="85">
        <f>分析係数表!G45</f>
        <v>0</v>
      </c>
      <c r="K42" s="111">
        <f>I42*J42</f>
        <v>0</v>
      </c>
      <c r="L42" s="79"/>
      <c r="M42" s="80"/>
      <c r="N42" s="81">
        <f>分析係数表!H45</f>
        <v>0</v>
      </c>
      <c r="O42" s="82">
        <f t="shared" si="3"/>
        <v>0</v>
      </c>
      <c r="P42" s="76">
        <f>分析係数表!C45</f>
        <v>1</v>
      </c>
      <c r="Q42" s="82">
        <f>O42*P42</f>
        <v>0</v>
      </c>
      <c r="R42" s="83">
        <v>3.4260130887048437E-3</v>
      </c>
      <c r="S42" s="84">
        <f>I42+R42</f>
        <v>3.2295981994446762E-2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投入係数表!AM43</f>
        <v>4.2735042735042739E-3</v>
      </c>
      <c r="E43" s="110">
        <f t="shared" si="9"/>
        <v>0.42735042735042739</v>
      </c>
      <c r="F43" s="85">
        <f>分析係数表!C46</f>
        <v>5.367793240556662E-2</v>
      </c>
      <c r="G43" s="110">
        <f>E43*F43</f>
        <v>2.2939287352806249E-2</v>
      </c>
      <c r="H43" s="110">
        <v>2.9109007199112837E-2</v>
      </c>
      <c r="I43" s="110">
        <f>C43+H43</f>
        <v>2.9109007199112837E-2</v>
      </c>
      <c r="J43" s="85">
        <f>分析係数表!G46</f>
        <v>9.2592592592592587E-3</v>
      </c>
      <c r="K43" s="111">
        <f>I43*J43</f>
        <v>2.6952784443622996E-4</v>
      </c>
      <c r="L43" s="79"/>
      <c r="M43" s="80"/>
      <c r="N43" s="81">
        <f>分析係数表!H46</f>
        <v>2.0456769143622225E-2</v>
      </c>
      <c r="O43" s="82">
        <f t="shared" si="3"/>
        <v>0.3922074278321136</v>
      </c>
      <c r="P43" s="76">
        <f>分析係数表!C46</f>
        <v>5.367793240556662E-2</v>
      </c>
      <c r="Q43" s="82">
        <f>O43*P43</f>
        <v>2.1052883800133343E-2</v>
      </c>
      <c r="R43" s="83">
        <v>2.2942854378775062E-2</v>
      </c>
      <c r="S43" s="84">
        <f>I43+R43</f>
        <v>5.2051861577887895E-2</v>
      </c>
      <c r="T43" s="85">
        <f>分析係数表!F46</f>
        <v>0.30555555555555558</v>
      </c>
      <c r="U43" s="86">
        <f>S43*T43</f>
        <v>1.5904735482132414E-2</v>
      </c>
      <c r="V43" s="87">
        <f>分析係数表!D46</f>
        <v>2.7777777777777776E-2</v>
      </c>
      <c r="W43" s="88">
        <f>ROUND(S43*V43,0)</f>
        <v>0</v>
      </c>
      <c r="X43" s="76">
        <f>分析係数表!E46</f>
        <v>8.3333333333333329E-2</v>
      </c>
      <c r="Y43" s="89">
        <f>ROUND(S43*X43,0)</f>
        <v>0</v>
      </c>
    </row>
    <row r="44" spans="1:25" x14ac:dyDescent="0.2">
      <c r="A44" s="192">
        <v>40</v>
      </c>
      <c r="B44" s="14" t="s">
        <v>150</v>
      </c>
      <c r="C44" s="197">
        <f>SUM(C5:C43)</f>
        <v>100</v>
      </c>
      <c r="D44" s="108">
        <f>投入係数表!AM44</f>
        <v>0.49775078722447141</v>
      </c>
      <c r="E44" s="96">
        <f>SUM(E5:E43)</f>
        <v>49.775078722447141</v>
      </c>
      <c r="F44" s="98">
        <f>分析係数表!C47</f>
        <v>0.43100924499229587</v>
      </c>
      <c r="G44" s="96">
        <f>SUM(G5:G43)</f>
        <v>11.691518282718762</v>
      </c>
      <c r="H44" s="96">
        <f>SUM(H5:H43)</f>
        <v>13.108520984669155</v>
      </c>
      <c r="I44" s="96">
        <f>SUM(I5:I43)</f>
        <v>113.10852098466916</v>
      </c>
      <c r="J44" s="98">
        <f>分析係数表!G47</f>
        <v>0.27411589384994556</v>
      </c>
      <c r="K44" s="112">
        <f>SUM(K5:K43)</f>
        <v>30.578151590718146</v>
      </c>
      <c r="L44" s="94">
        <f>最終需要_まとめ!$L$33</f>
        <v>0.627</v>
      </c>
      <c r="M44" s="91">
        <f>K44*L44</f>
        <v>19.172501047380276</v>
      </c>
      <c r="N44" s="95">
        <f>分析係数表!H47</f>
        <v>1</v>
      </c>
      <c r="O44" s="96">
        <f>SUM(O5:O43)</f>
        <v>19.172501047380269</v>
      </c>
      <c r="P44" s="92">
        <f>分析係数表!C47</f>
        <v>0.43100924499229587</v>
      </c>
      <c r="Q44" s="96">
        <f>SUM(Q5:Q43)</f>
        <v>7.7111967277693809</v>
      </c>
      <c r="R44" s="91">
        <f>SUM(R5:R43)</f>
        <v>8.3707302912862183</v>
      </c>
      <c r="S44" s="97">
        <f>SUM(S5:S43)</f>
        <v>121.47925127595538</v>
      </c>
      <c r="T44" s="98">
        <f>分析係数表!F47</f>
        <v>0.60561987734280964</v>
      </c>
      <c r="U44" s="99">
        <f>SUM(U5:U43)</f>
        <v>60.898260689165618</v>
      </c>
      <c r="V44" s="100">
        <f>分析係数表!D47</f>
        <v>0.12179744368659369</v>
      </c>
      <c r="W44" s="101">
        <f>SUM(W5:W43)</f>
        <v>26</v>
      </c>
      <c r="X44" s="92">
        <f>分析係数表!E47</f>
        <v>9.5847423625838257E-2</v>
      </c>
      <c r="Y44" s="102">
        <f>SUM(Y5:Y43)</f>
        <v>18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282</v>
      </c>
      <c r="S2" s="3" t="s">
        <v>152</v>
      </c>
      <c r="U2" s="64" t="s">
        <v>209</v>
      </c>
      <c r="W2" s="3" t="s">
        <v>130</v>
      </c>
      <c r="Y2" s="3" t="s">
        <v>153</v>
      </c>
    </row>
    <row r="3" spans="1:25" ht="44" x14ac:dyDescent="0.2">
      <c r="B3" s="65"/>
      <c r="C3" s="66" t="s">
        <v>227</v>
      </c>
      <c r="D3" s="66" t="s">
        <v>318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投入係数表!AN5</f>
        <v>0</v>
      </c>
      <c r="E5" s="110">
        <f>$C$42*D5</f>
        <v>0</v>
      </c>
      <c r="F5" s="85">
        <f>分析係数表!C8</f>
        <v>0.30496453900709219</v>
      </c>
      <c r="G5" s="110">
        <f t="shared" ref="G5:G38" si="0">E5*F5</f>
        <v>0</v>
      </c>
      <c r="H5" s="110">
        <f t="array" ref="H5:H43">MMULT(逆行列係数!C5:AO43,'38'!G5:G43)</f>
        <v>9.7869646481330876E-4</v>
      </c>
      <c r="I5" s="110">
        <f t="shared" ref="I5:I38" si="1">C5+H5</f>
        <v>9.7869646481330876E-4</v>
      </c>
      <c r="J5" s="85">
        <f>分析係数表!G8</f>
        <v>0.12049861495844875</v>
      </c>
      <c r="K5" s="111">
        <f t="shared" ref="K5:K38" si="2">I5*J5</f>
        <v>1.1793156847473389E-4</v>
      </c>
      <c r="L5" s="79" t="s">
        <v>177</v>
      </c>
      <c r="M5" s="80" t="s">
        <v>177</v>
      </c>
      <c r="N5" s="81">
        <f>分析係数表!H8</f>
        <v>1.0415057417992687E-2</v>
      </c>
      <c r="O5" s="82">
        <f t="shared" ref="O5:O43" si="3">$M$44*N5</f>
        <v>5.6958025071744293E-2</v>
      </c>
      <c r="P5" s="76">
        <f>分析係数表!C8</f>
        <v>0.30496453900709219</v>
      </c>
      <c r="Q5" s="82">
        <f t="shared" ref="Q5:Q38" si="4">O5*P5</f>
        <v>1.7370177858758898E-2</v>
      </c>
      <c r="R5" s="83">
        <f t="array" ref="R5:R43">MMULT(逆行列係数!C5:AO43,'38'!Q5:Q43)</f>
        <v>1.9498717539885826E-2</v>
      </c>
      <c r="S5" s="84">
        <f t="shared" ref="S5:S38" si="5">I5+R5</f>
        <v>2.0477414004699136E-2</v>
      </c>
      <c r="T5" s="85">
        <f>分析係数表!F8</f>
        <v>0.45429362880886426</v>
      </c>
      <c r="U5" s="86">
        <f t="shared" ref="U5:U38" si="6">S5*T5</f>
        <v>9.3027587168162274E-3</v>
      </c>
      <c r="V5" s="87">
        <f>分析係数表!D8</f>
        <v>0.67451523545706371</v>
      </c>
      <c r="W5" s="88">
        <f t="shared" ref="W5:W38" si="7">ROUND(S5*V5,0)</f>
        <v>0</v>
      </c>
      <c r="X5" s="76">
        <f>分析係数表!E8</f>
        <v>0.3476454293628809</v>
      </c>
      <c r="Y5" s="89">
        <f t="shared" ref="Y5:Y38" si="8">ROUND(S5*X5,0)</f>
        <v>0</v>
      </c>
    </row>
    <row r="6" spans="1:25" x14ac:dyDescent="0.2">
      <c r="A6" s="6" t="s">
        <v>219</v>
      </c>
      <c r="B6" s="5" t="s">
        <v>265</v>
      </c>
      <c r="C6" s="90"/>
      <c r="D6" s="107">
        <f>投入係数表!AN6</f>
        <v>0</v>
      </c>
      <c r="E6" s="110">
        <f t="shared" ref="E6:E43" si="9">$C$42*D6</f>
        <v>0</v>
      </c>
      <c r="F6" s="85">
        <f>分析係数表!C9</f>
        <v>0.30769230769230771</v>
      </c>
      <c r="G6" s="110">
        <f t="shared" si="0"/>
        <v>0</v>
      </c>
      <c r="H6" s="110">
        <v>5.097201761140294E-3</v>
      </c>
      <c r="I6" s="110">
        <f t="shared" si="1"/>
        <v>5.097201761140294E-3</v>
      </c>
      <c r="J6" s="85">
        <f>分析係数表!G9</f>
        <v>0.27272727272727271</v>
      </c>
      <c r="K6" s="111">
        <f t="shared" si="2"/>
        <v>1.3901459348564437E-3</v>
      </c>
      <c r="L6" s="79"/>
      <c r="M6" s="80"/>
      <c r="N6" s="81">
        <f>分析係数表!H9</f>
        <v>5.5358154384880782E-4</v>
      </c>
      <c r="O6" s="82">
        <f t="shared" si="3"/>
        <v>3.0274352015883864E-3</v>
      </c>
      <c r="P6" s="76">
        <f>分析係数表!C9</f>
        <v>0.30769230769230771</v>
      </c>
      <c r="Q6" s="82">
        <f t="shared" si="4"/>
        <v>9.315185235656574E-4</v>
      </c>
      <c r="R6" s="83">
        <v>1.0389692889959993E-3</v>
      </c>
      <c r="S6" s="84">
        <f t="shared" si="5"/>
        <v>6.1361710501362937E-3</v>
      </c>
      <c r="T6" s="85">
        <f>分析係数表!F9</f>
        <v>0.77272727272727271</v>
      </c>
      <c r="U6" s="86">
        <f t="shared" si="6"/>
        <v>4.7415867205598634E-3</v>
      </c>
      <c r="V6" s="87">
        <f>分析係数表!D9</f>
        <v>0.36363636363636365</v>
      </c>
      <c r="W6" s="88">
        <f t="shared" si="7"/>
        <v>0</v>
      </c>
      <c r="X6" s="76">
        <f>分析係数表!E9</f>
        <v>0</v>
      </c>
      <c r="Y6" s="89">
        <f t="shared" si="8"/>
        <v>0</v>
      </c>
    </row>
    <row r="7" spans="1:25" x14ac:dyDescent="0.2">
      <c r="A7" s="6" t="s">
        <v>220</v>
      </c>
      <c r="B7" s="5" t="s">
        <v>266</v>
      </c>
      <c r="C7" s="90"/>
      <c r="D7" s="107">
        <f>投入係数表!AN7</f>
        <v>0</v>
      </c>
      <c r="E7" s="110">
        <f t="shared" si="9"/>
        <v>0</v>
      </c>
      <c r="F7" s="85">
        <f>分析係数表!C10</f>
        <v>0</v>
      </c>
      <c r="G7" s="110">
        <f t="shared" si="0"/>
        <v>0</v>
      </c>
      <c r="H7" s="110">
        <v>0</v>
      </c>
      <c r="I7" s="110">
        <f t="shared" si="1"/>
        <v>0</v>
      </c>
      <c r="J7" s="85">
        <f>分析係数表!G10</f>
        <v>0</v>
      </c>
      <c r="K7" s="111">
        <f t="shared" si="2"/>
        <v>0</v>
      </c>
      <c r="L7" s="79"/>
      <c r="M7" s="80"/>
      <c r="N7" s="81">
        <f>分析係数表!H10</f>
        <v>1.0685411195221176E-3</v>
      </c>
      <c r="O7" s="82">
        <f t="shared" si="3"/>
        <v>5.8436539937636303E-3</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107">
        <f>投入係数表!AN8</f>
        <v>0</v>
      </c>
      <c r="E8" s="110">
        <f t="shared" si="9"/>
        <v>0</v>
      </c>
      <c r="F8" s="85">
        <f>分析係数表!C11</f>
        <v>7.2833211944645093E-4</v>
      </c>
      <c r="G8" s="110">
        <f t="shared" si="0"/>
        <v>0</v>
      </c>
      <c r="H8" s="110">
        <v>1.4134361174210287E-4</v>
      </c>
      <c r="I8" s="110">
        <f t="shared" si="1"/>
        <v>1.4134361174210287E-4</v>
      </c>
      <c r="J8" s="85">
        <f>分析係数表!G11</f>
        <v>0.75</v>
      </c>
      <c r="K8" s="111">
        <f t="shared" si="2"/>
        <v>1.0600770880657716E-4</v>
      </c>
      <c r="L8" s="79"/>
      <c r="M8" s="80"/>
      <c r="N8" s="81">
        <f>分析係数表!H11</f>
        <v>-1.2873989391832741E-5</v>
      </c>
      <c r="O8" s="82">
        <f t="shared" si="3"/>
        <v>-7.0405469804381082E-5</v>
      </c>
      <c r="P8" s="76">
        <f>分析係数表!C11</f>
        <v>7.2833211944645093E-4</v>
      </c>
      <c r="Q8" s="82">
        <f t="shared" si="4"/>
        <v>-5.1278565043247976E-8</v>
      </c>
      <c r="R8" s="83">
        <v>1.238040511076555E-4</v>
      </c>
      <c r="S8" s="84">
        <f t="shared" si="5"/>
        <v>2.6514766284975835E-4</v>
      </c>
      <c r="T8" s="85">
        <f>分析係数表!F11</f>
        <v>1</v>
      </c>
      <c r="U8" s="86">
        <f t="shared" si="6"/>
        <v>2.6514766284975835E-4</v>
      </c>
      <c r="V8" s="87">
        <f>分析係数表!D11</f>
        <v>0</v>
      </c>
      <c r="W8" s="88">
        <f t="shared" si="7"/>
        <v>0</v>
      </c>
      <c r="X8" s="76">
        <f>分析係数表!E11</f>
        <v>0</v>
      </c>
      <c r="Y8" s="89">
        <f t="shared" si="8"/>
        <v>0</v>
      </c>
    </row>
    <row r="9" spans="1:25" x14ac:dyDescent="0.2">
      <c r="A9" s="6" t="s">
        <v>222</v>
      </c>
      <c r="B9" s="5" t="s">
        <v>190</v>
      </c>
      <c r="C9" s="90"/>
      <c r="D9" s="107">
        <f>投入係数表!AN9</f>
        <v>0</v>
      </c>
      <c r="E9" s="110">
        <f t="shared" si="9"/>
        <v>0</v>
      </c>
      <c r="F9" s="85">
        <f>分析係数表!C12</f>
        <v>4.5760430686406783E-3</v>
      </c>
      <c r="G9" s="110">
        <f t="shared" si="0"/>
        <v>0</v>
      </c>
      <c r="H9" s="110">
        <v>1.0153443107470313E-5</v>
      </c>
      <c r="I9" s="110">
        <f t="shared" si="1"/>
        <v>1.0153443107470313E-5</v>
      </c>
      <c r="J9" s="85">
        <f>分析係数表!G12</f>
        <v>0.12408759124087591</v>
      </c>
      <c r="K9" s="111">
        <f t="shared" si="2"/>
        <v>1.2599162980072653E-6</v>
      </c>
      <c r="L9" s="79"/>
      <c r="M9" s="80"/>
      <c r="N9" s="81">
        <f>分析係数表!H12</f>
        <v>8.1814202585097071E-2</v>
      </c>
      <c r="O9" s="82">
        <f t="shared" si="3"/>
        <v>0.44742676060684178</v>
      </c>
      <c r="P9" s="76">
        <f>分析係数表!C12</f>
        <v>4.5760430686406783E-3</v>
      </c>
      <c r="Q9" s="82">
        <f t="shared" si="4"/>
        <v>2.0474441265992903E-3</v>
      </c>
      <c r="R9" s="83">
        <v>2.1840338227569261E-3</v>
      </c>
      <c r="S9" s="84">
        <f t="shared" si="5"/>
        <v>2.1941872658643963E-3</v>
      </c>
      <c r="T9" s="85">
        <f>分析係数表!F12</f>
        <v>0.42153284671532848</v>
      </c>
      <c r="U9" s="86">
        <f t="shared" si="6"/>
        <v>9.2492200440634227E-4</v>
      </c>
      <c r="V9" s="87">
        <f>分析係数表!D12</f>
        <v>4.3795620437956206E-2</v>
      </c>
      <c r="W9" s="88">
        <f t="shared" si="7"/>
        <v>0</v>
      </c>
      <c r="X9" s="76">
        <f>分析係数表!E12</f>
        <v>3.2846715328467155E-2</v>
      </c>
      <c r="Y9" s="89">
        <f t="shared" si="8"/>
        <v>0</v>
      </c>
    </row>
    <row r="10" spans="1:25" x14ac:dyDescent="0.2">
      <c r="A10" s="6" t="s">
        <v>223</v>
      </c>
      <c r="B10" s="5" t="s">
        <v>28</v>
      </c>
      <c r="C10" s="90"/>
      <c r="D10" s="107">
        <f>投入係数表!AN10</f>
        <v>0</v>
      </c>
      <c r="E10" s="110">
        <f t="shared" si="9"/>
        <v>0</v>
      </c>
      <c r="F10" s="85">
        <f>分析係数表!C13</f>
        <v>0</v>
      </c>
      <c r="G10" s="110">
        <f t="shared" si="0"/>
        <v>0</v>
      </c>
      <c r="H10" s="110">
        <v>0</v>
      </c>
      <c r="I10" s="110">
        <f t="shared" si="1"/>
        <v>0</v>
      </c>
      <c r="J10" s="85">
        <f>分析係数表!G13</f>
        <v>1</v>
      </c>
      <c r="K10" s="111">
        <f t="shared" si="2"/>
        <v>0</v>
      </c>
      <c r="L10" s="79"/>
      <c r="M10" s="80"/>
      <c r="N10" s="81">
        <f>分析係数表!H13</f>
        <v>1.2783871466089912E-2</v>
      </c>
      <c r="O10" s="82">
        <f t="shared" si="3"/>
        <v>6.9912631515750417E-2</v>
      </c>
      <c r="P10" s="76">
        <f>分析係数表!C13</f>
        <v>0</v>
      </c>
      <c r="Q10" s="82">
        <f t="shared" si="4"/>
        <v>0</v>
      </c>
      <c r="R10" s="83">
        <v>0</v>
      </c>
      <c r="S10" s="84">
        <f t="shared" si="5"/>
        <v>0</v>
      </c>
      <c r="T10" s="85">
        <f>分析係数表!F13</f>
        <v>1</v>
      </c>
      <c r="U10" s="86">
        <f t="shared" si="6"/>
        <v>0</v>
      </c>
      <c r="V10" s="87">
        <f>分析係数表!D13</f>
        <v>0</v>
      </c>
      <c r="W10" s="88">
        <f t="shared" si="7"/>
        <v>0</v>
      </c>
      <c r="X10" s="76">
        <f>分析係数表!E13</f>
        <v>0</v>
      </c>
      <c r="Y10" s="89">
        <f t="shared" si="8"/>
        <v>0</v>
      </c>
    </row>
    <row r="11" spans="1:25" x14ac:dyDescent="0.2">
      <c r="A11" s="6" t="s">
        <v>224</v>
      </c>
      <c r="B11" s="5" t="s">
        <v>267</v>
      </c>
      <c r="C11" s="90"/>
      <c r="D11" s="107">
        <f>投入係数表!AN11</f>
        <v>0.06</v>
      </c>
      <c r="E11" s="110">
        <f t="shared" si="9"/>
        <v>6</v>
      </c>
      <c r="F11" s="85">
        <f>分析係数表!C14</f>
        <v>3.0252100840336138E-2</v>
      </c>
      <c r="G11" s="110">
        <f t="shared" si="0"/>
        <v>0.18151260504201683</v>
      </c>
      <c r="H11" s="110">
        <v>0.18724419623917132</v>
      </c>
      <c r="I11" s="110">
        <f t="shared" si="1"/>
        <v>0.18724419623917132</v>
      </c>
      <c r="J11" s="85">
        <f>分析係数表!G14</f>
        <v>0.20338983050847459</v>
      </c>
      <c r="K11" s="111">
        <f t="shared" si="2"/>
        <v>3.808356533678061E-2</v>
      </c>
      <c r="L11" s="79"/>
      <c r="M11" s="80"/>
      <c r="N11" s="81">
        <f>分析係数表!H14</f>
        <v>1.0556671301302847E-3</v>
      </c>
      <c r="O11" s="82">
        <f t="shared" si="3"/>
        <v>5.7732485239592483E-3</v>
      </c>
      <c r="P11" s="76">
        <f>分析係数表!C14</f>
        <v>3.0252100840336138E-2</v>
      </c>
      <c r="Q11" s="82">
        <f t="shared" si="4"/>
        <v>1.7465289652313695E-4</v>
      </c>
      <c r="R11" s="83">
        <v>4.6013723922150925E-4</v>
      </c>
      <c r="S11" s="84">
        <f t="shared" si="5"/>
        <v>0.18770433347839283</v>
      </c>
      <c r="T11" s="85">
        <f>分析係数表!F14</f>
        <v>0.40677966101694918</v>
      </c>
      <c r="U11" s="86">
        <f t="shared" si="6"/>
        <v>7.6354305143753021E-2</v>
      </c>
      <c r="V11" s="87">
        <f>分析係数表!D14</f>
        <v>0.16949152542372881</v>
      </c>
      <c r="W11" s="88">
        <f t="shared" si="7"/>
        <v>0</v>
      </c>
      <c r="X11" s="76">
        <f>分析係数表!E14</f>
        <v>0.11864406779661017</v>
      </c>
      <c r="Y11" s="89">
        <f t="shared" si="8"/>
        <v>0</v>
      </c>
    </row>
    <row r="12" spans="1:25" x14ac:dyDescent="0.2">
      <c r="A12" s="6" t="s">
        <v>225</v>
      </c>
      <c r="B12" s="5" t="s">
        <v>29</v>
      </c>
      <c r="C12" s="90"/>
      <c r="D12" s="107">
        <f>投入係数表!AN12</f>
        <v>0</v>
      </c>
      <c r="E12" s="110">
        <f t="shared" si="9"/>
        <v>0</v>
      </c>
      <c r="F12" s="85">
        <f>分析係数表!C15</f>
        <v>0</v>
      </c>
      <c r="G12" s="110">
        <f t="shared" si="0"/>
        <v>0</v>
      </c>
      <c r="H12" s="110">
        <v>0</v>
      </c>
      <c r="I12" s="110">
        <f t="shared" si="1"/>
        <v>0</v>
      </c>
      <c r="J12" s="85">
        <f>分析係数表!G15</f>
        <v>9.6153846153846159E-2</v>
      </c>
      <c r="K12" s="111">
        <f t="shared" si="2"/>
        <v>0</v>
      </c>
      <c r="L12" s="79"/>
      <c r="M12" s="80"/>
      <c r="N12" s="81">
        <f>分析係数表!H15</f>
        <v>7.5570317730058187E-3</v>
      </c>
      <c r="O12" s="82">
        <f t="shared" si="3"/>
        <v>4.1328010775171696E-2</v>
      </c>
      <c r="P12" s="76">
        <f>分析係数表!C15</f>
        <v>0</v>
      </c>
      <c r="Q12" s="82">
        <f t="shared" si="4"/>
        <v>0</v>
      </c>
      <c r="R12" s="83">
        <v>0</v>
      </c>
      <c r="S12" s="84">
        <f t="shared" si="5"/>
        <v>0</v>
      </c>
      <c r="T12" s="85">
        <f>分析係数表!F15</f>
        <v>0.30219780219780218</v>
      </c>
      <c r="U12" s="86">
        <f t="shared" si="6"/>
        <v>0</v>
      </c>
      <c r="V12" s="87">
        <f>分析係数表!D15</f>
        <v>0.15384615384615385</v>
      </c>
      <c r="W12" s="88">
        <f t="shared" si="7"/>
        <v>0</v>
      </c>
      <c r="X12" s="76">
        <f>分析係数表!E15</f>
        <v>0.11538461538461539</v>
      </c>
      <c r="Y12" s="89">
        <f t="shared" si="8"/>
        <v>0</v>
      </c>
    </row>
    <row r="13" spans="1:25" x14ac:dyDescent="0.2">
      <c r="A13" s="6" t="s">
        <v>226</v>
      </c>
      <c r="B13" s="5" t="s">
        <v>30</v>
      </c>
      <c r="C13" s="90"/>
      <c r="D13" s="107">
        <f>投入係数表!AN13</f>
        <v>0</v>
      </c>
      <c r="E13" s="110">
        <f t="shared" si="9"/>
        <v>0</v>
      </c>
      <c r="F13" s="85">
        <f>分析係数表!C16</f>
        <v>1.9157088122605526E-3</v>
      </c>
      <c r="G13" s="110">
        <f t="shared" si="0"/>
        <v>0</v>
      </c>
      <c r="H13" s="110">
        <v>9.5185445255184737E-4</v>
      </c>
      <c r="I13" s="110">
        <f t="shared" si="1"/>
        <v>9.5185445255184737E-4</v>
      </c>
      <c r="J13" s="85">
        <f>分析係数表!G16</f>
        <v>0.1111111111111111</v>
      </c>
      <c r="K13" s="111">
        <f t="shared" si="2"/>
        <v>1.0576160583909415E-4</v>
      </c>
      <c r="L13" s="79"/>
      <c r="M13" s="80"/>
      <c r="N13" s="81">
        <f>分析係数表!H16</f>
        <v>1.5294299397497296E-2</v>
      </c>
      <c r="O13" s="82">
        <f t="shared" si="3"/>
        <v>8.3641698127604719E-2</v>
      </c>
      <c r="P13" s="76">
        <f>分析係数表!C16</f>
        <v>1.9157088122605526E-3</v>
      </c>
      <c r="Q13" s="82">
        <f t="shared" si="4"/>
        <v>1.6023313817548933E-4</v>
      </c>
      <c r="R13" s="83">
        <v>2.3678199816286755E-4</v>
      </c>
      <c r="S13" s="84">
        <f t="shared" si="5"/>
        <v>1.188636450714715E-3</v>
      </c>
      <c r="T13" s="85">
        <f>分析係数表!F16</f>
        <v>0.33333333333333331</v>
      </c>
      <c r="U13" s="86">
        <f t="shared" si="6"/>
        <v>3.9621215023823831E-4</v>
      </c>
      <c r="V13" s="87">
        <f>分析係数表!D16</f>
        <v>0</v>
      </c>
      <c r="W13" s="88">
        <f t="shared" si="7"/>
        <v>0</v>
      </c>
      <c r="X13" s="76">
        <f>分析係数表!E16</f>
        <v>0</v>
      </c>
      <c r="Y13" s="89">
        <f t="shared" si="8"/>
        <v>0</v>
      </c>
    </row>
    <row r="14" spans="1:25" x14ac:dyDescent="0.2">
      <c r="A14" s="6" t="s">
        <v>2</v>
      </c>
      <c r="B14" s="5" t="s">
        <v>364</v>
      </c>
      <c r="C14" s="90"/>
      <c r="D14" s="107">
        <f>投入係数表!AN14</f>
        <v>0.02</v>
      </c>
      <c r="E14" s="110">
        <f t="shared" si="9"/>
        <v>2</v>
      </c>
      <c r="F14" s="85">
        <f>分析係数表!C17</f>
        <v>5.5194805194805241E-2</v>
      </c>
      <c r="G14" s="110">
        <f t="shared" si="0"/>
        <v>0.11038961038961048</v>
      </c>
      <c r="H14" s="110">
        <v>0.12304454398017055</v>
      </c>
      <c r="I14" s="110">
        <f t="shared" si="1"/>
        <v>0.12304454398017055</v>
      </c>
      <c r="J14" s="85">
        <f>分析係数表!G17</f>
        <v>0.21860465116279071</v>
      </c>
      <c r="K14" s="111">
        <f t="shared" si="2"/>
        <v>2.6898109614269843E-2</v>
      </c>
      <c r="L14" s="79"/>
      <c r="M14" s="80"/>
      <c r="N14" s="81">
        <f>分析係数表!H17</f>
        <v>2.7035377722848756E-3</v>
      </c>
      <c r="O14" s="82">
        <f t="shared" si="3"/>
        <v>1.4785148658920028E-2</v>
      </c>
      <c r="P14" s="76">
        <f>分析係数表!C17</f>
        <v>5.5194805194805241E-2</v>
      </c>
      <c r="Q14" s="82">
        <f t="shared" si="4"/>
        <v>8.1606340000532683E-4</v>
      </c>
      <c r="R14" s="83">
        <v>1.1668512222491186E-3</v>
      </c>
      <c r="S14" s="84">
        <f t="shared" si="5"/>
        <v>0.12421139520241967</v>
      </c>
      <c r="T14" s="85">
        <f>分析係数表!F17</f>
        <v>0.33023255813953489</v>
      </c>
      <c r="U14" s="86">
        <f t="shared" si="6"/>
        <v>4.1018646787775795E-2</v>
      </c>
      <c r="V14" s="87">
        <f>分析係数表!D17</f>
        <v>0</v>
      </c>
      <c r="W14" s="88">
        <f t="shared" si="7"/>
        <v>0</v>
      </c>
      <c r="X14" s="76">
        <f>分析係数表!E17</f>
        <v>0</v>
      </c>
      <c r="Y14" s="89">
        <f t="shared" si="8"/>
        <v>0</v>
      </c>
    </row>
    <row r="15" spans="1:25" x14ac:dyDescent="0.2">
      <c r="A15" s="6" t="s">
        <v>3</v>
      </c>
      <c r="B15" s="5" t="s">
        <v>31</v>
      </c>
      <c r="C15" s="90"/>
      <c r="D15" s="107">
        <f>投入係数表!AN15</f>
        <v>0.02</v>
      </c>
      <c r="E15" s="110">
        <f t="shared" si="9"/>
        <v>2</v>
      </c>
      <c r="F15" s="85">
        <f>分析係数表!C18</f>
        <v>0.35732009925558317</v>
      </c>
      <c r="G15" s="110">
        <f t="shared" si="0"/>
        <v>0.71464019851116634</v>
      </c>
      <c r="H15" s="110">
        <v>0.8070079520360024</v>
      </c>
      <c r="I15" s="110">
        <f t="shared" si="1"/>
        <v>0.8070079520360024</v>
      </c>
      <c r="J15" s="85">
        <f>分析係数表!G18</f>
        <v>0.21543778801843319</v>
      </c>
      <c r="K15" s="111">
        <f t="shared" si="2"/>
        <v>0.17386000809992219</v>
      </c>
      <c r="L15" s="79"/>
      <c r="M15" s="80"/>
      <c r="N15" s="81">
        <f>分析係数表!H18</f>
        <v>3.9909367114681499E-4</v>
      </c>
      <c r="O15" s="82">
        <f t="shared" si="3"/>
        <v>2.1825695639358135E-3</v>
      </c>
      <c r="P15" s="76">
        <f>分析係数表!C18</f>
        <v>0.35732009925558317</v>
      </c>
      <c r="Q15" s="82">
        <f t="shared" si="4"/>
        <v>7.7987597321775971E-4</v>
      </c>
      <c r="R15" s="83">
        <v>1.6729572364111095E-3</v>
      </c>
      <c r="S15" s="84">
        <f t="shared" si="5"/>
        <v>0.80868090927241354</v>
      </c>
      <c r="T15" s="85">
        <f>分析係数表!F18</f>
        <v>0.46082949308755761</v>
      </c>
      <c r="U15" s="86">
        <f t="shared" si="6"/>
        <v>0.37266401348959149</v>
      </c>
      <c r="V15" s="87">
        <f>分析係数表!D18</f>
        <v>4.0322580645161289E-2</v>
      </c>
      <c r="W15" s="88">
        <f t="shared" si="7"/>
        <v>0</v>
      </c>
      <c r="X15" s="76">
        <f>分析係数表!E18</f>
        <v>3.6866359447004608E-2</v>
      </c>
      <c r="Y15" s="89">
        <f t="shared" si="8"/>
        <v>0</v>
      </c>
    </row>
    <row r="16" spans="1:25" x14ac:dyDescent="0.2">
      <c r="A16" s="6" t="s">
        <v>4</v>
      </c>
      <c r="B16" s="5" t="s">
        <v>32</v>
      </c>
      <c r="C16" s="90"/>
      <c r="D16" s="107">
        <f>投入係数表!AN16</f>
        <v>0</v>
      </c>
      <c r="E16" s="110">
        <f t="shared" si="9"/>
        <v>0</v>
      </c>
      <c r="F16" s="85">
        <f>分析係数表!C19</f>
        <v>0.13532513181019334</v>
      </c>
      <c r="G16" s="110">
        <f t="shared" si="0"/>
        <v>0</v>
      </c>
      <c r="H16" s="110">
        <v>7.2234105941557242E-3</v>
      </c>
      <c r="I16" s="110">
        <f t="shared" si="1"/>
        <v>7.2234105941557242E-3</v>
      </c>
      <c r="J16" s="85">
        <f>分析係数表!G19</f>
        <v>5.8997050147492625E-2</v>
      </c>
      <c r="K16" s="111">
        <f t="shared" si="2"/>
        <v>4.2615991705933473E-4</v>
      </c>
      <c r="L16" s="79"/>
      <c r="M16" s="80"/>
      <c r="N16" s="81">
        <f>分析係数表!H19</f>
        <v>-1.0299191513466193E-4</v>
      </c>
      <c r="O16" s="82">
        <f t="shared" si="3"/>
        <v>-5.6324375843504865E-4</v>
      </c>
      <c r="P16" s="76">
        <f>分析係数表!C19</f>
        <v>0.13532513181019334</v>
      </c>
      <c r="Q16" s="82">
        <f t="shared" si="4"/>
        <v>-7.6221035851491657E-5</v>
      </c>
      <c r="R16" s="83">
        <v>1.1642850650129348E-4</v>
      </c>
      <c r="S16" s="84">
        <f t="shared" si="5"/>
        <v>7.3398391006570174E-3</v>
      </c>
      <c r="T16" s="85">
        <f>分析係数表!F19</f>
        <v>0.24483775811209441</v>
      </c>
      <c r="U16" s="86">
        <f t="shared" si="6"/>
        <v>1.7970697503083553E-3</v>
      </c>
      <c r="V16" s="87">
        <f>分析係数表!D19</f>
        <v>3.8348082595870206E-2</v>
      </c>
      <c r="W16" s="88">
        <f t="shared" si="7"/>
        <v>0</v>
      </c>
      <c r="X16" s="76">
        <f>分析係数表!E19</f>
        <v>3.2448377581120944E-2</v>
      </c>
      <c r="Y16" s="89">
        <f t="shared" si="8"/>
        <v>0</v>
      </c>
    </row>
    <row r="17" spans="1:25" x14ac:dyDescent="0.2">
      <c r="A17" s="6" t="s">
        <v>5</v>
      </c>
      <c r="B17" s="5" t="s">
        <v>33</v>
      </c>
      <c r="C17" s="90"/>
      <c r="D17" s="107">
        <f>投入係数表!AN17</f>
        <v>0</v>
      </c>
      <c r="E17" s="110">
        <f t="shared" si="9"/>
        <v>0</v>
      </c>
      <c r="F17" s="85">
        <f>分析係数表!C20</f>
        <v>1.7543859649122862E-2</v>
      </c>
      <c r="G17" s="110">
        <f t="shared" si="0"/>
        <v>0</v>
      </c>
      <c r="H17" s="110">
        <v>4.515195405981995E-3</v>
      </c>
      <c r="I17" s="110">
        <f t="shared" si="1"/>
        <v>4.515195405981995E-3</v>
      </c>
      <c r="J17" s="85">
        <f>分析係数表!G20</f>
        <v>9.5238095238095233E-2</v>
      </c>
      <c r="K17" s="111">
        <f t="shared" si="2"/>
        <v>4.3001861009352334E-4</v>
      </c>
      <c r="L17" s="79"/>
      <c r="M17" s="80"/>
      <c r="N17" s="81">
        <f>分析係数表!H20</f>
        <v>5.0208558628147691E-4</v>
      </c>
      <c r="O17" s="82">
        <f t="shared" si="3"/>
        <v>2.7458133223708624E-3</v>
      </c>
      <c r="P17" s="76">
        <f>分析係数表!C20</f>
        <v>1.7543859649122862E-2</v>
      </c>
      <c r="Q17" s="82">
        <f t="shared" si="4"/>
        <v>4.8172163550366154E-5</v>
      </c>
      <c r="R17" s="83">
        <v>7.7688555594693088E-5</v>
      </c>
      <c r="S17" s="84">
        <f t="shared" si="5"/>
        <v>4.5928839615766879E-3</v>
      </c>
      <c r="T17" s="85">
        <f>分析係数表!F20</f>
        <v>0.21428571428571427</v>
      </c>
      <c r="U17" s="86">
        <f t="shared" si="6"/>
        <v>9.8418942033786164E-4</v>
      </c>
      <c r="V17" s="87">
        <f>分析係数表!D20</f>
        <v>0</v>
      </c>
      <c r="W17" s="88">
        <f t="shared" si="7"/>
        <v>0</v>
      </c>
      <c r="X17" s="76">
        <f>分析係数表!E20</f>
        <v>0</v>
      </c>
      <c r="Y17" s="89">
        <f t="shared" si="8"/>
        <v>0</v>
      </c>
    </row>
    <row r="18" spans="1:25" x14ac:dyDescent="0.2">
      <c r="A18" s="6" t="s">
        <v>6</v>
      </c>
      <c r="B18" s="5" t="s">
        <v>34</v>
      </c>
      <c r="C18" s="90"/>
      <c r="D18" s="107">
        <f>投入係数表!AN18</f>
        <v>0</v>
      </c>
      <c r="E18" s="110">
        <f t="shared" si="9"/>
        <v>0</v>
      </c>
      <c r="F18" s="85">
        <f>分析係数表!C21</f>
        <v>0.22938530734632678</v>
      </c>
      <c r="G18" s="110">
        <f t="shared" si="0"/>
        <v>0</v>
      </c>
      <c r="H18" s="110">
        <v>3.8000731825509011E-2</v>
      </c>
      <c r="I18" s="110">
        <f t="shared" si="1"/>
        <v>3.8000731825509011E-2</v>
      </c>
      <c r="J18" s="85">
        <f>分析係数表!G21</f>
        <v>0.28442844284428442</v>
      </c>
      <c r="K18" s="111">
        <f t="shared" si="2"/>
        <v>1.0808488980072769E-2</v>
      </c>
      <c r="L18" s="79"/>
      <c r="M18" s="80"/>
      <c r="N18" s="81">
        <f>分析係数表!H21</f>
        <v>8.3680931046912815E-4</v>
      </c>
      <c r="O18" s="82">
        <f t="shared" si="3"/>
        <v>4.5763555372847703E-3</v>
      </c>
      <c r="P18" s="76">
        <f>分析係数表!C21</f>
        <v>0.22938530734632678</v>
      </c>
      <c r="Q18" s="82">
        <f t="shared" si="4"/>
        <v>1.0497487214461314E-3</v>
      </c>
      <c r="R18" s="83">
        <v>2.105918853375448E-3</v>
      </c>
      <c r="S18" s="84">
        <f t="shared" si="5"/>
        <v>4.0106650678884456E-2</v>
      </c>
      <c r="T18" s="85">
        <f>分析係数表!F21</f>
        <v>0.42664266426642666</v>
      </c>
      <c r="U18" s="86">
        <f t="shared" si="6"/>
        <v>1.7111208300442153E-2</v>
      </c>
      <c r="V18" s="87">
        <f>分析係数表!D21</f>
        <v>9.7209720972097208E-2</v>
      </c>
      <c r="W18" s="88">
        <f t="shared" si="7"/>
        <v>0</v>
      </c>
      <c r="X18" s="76">
        <f>分析係数表!E21</f>
        <v>8.1908190819081905E-2</v>
      </c>
      <c r="Y18" s="89">
        <f t="shared" si="8"/>
        <v>0</v>
      </c>
    </row>
    <row r="19" spans="1:25" x14ac:dyDescent="0.2">
      <c r="A19" s="6" t="s">
        <v>7</v>
      </c>
      <c r="B19" s="5" t="s">
        <v>268</v>
      </c>
      <c r="C19" s="90"/>
      <c r="D19" s="107">
        <f>投入係数表!AN19</f>
        <v>0</v>
      </c>
      <c r="E19" s="110">
        <f t="shared" si="9"/>
        <v>0</v>
      </c>
      <c r="F19" s="85">
        <f>分析係数表!C22</f>
        <v>0</v>
      </c>
      <c r="G19" s="110">
        <f t="shared" si="0"/>
        <v>0</v>
      </c>
      <c r="H19" s="110">
        <v>0</v>
      </c>
      <c r="I19" s="110">
        <f t="shared" si="1"/>
        <v>0</v>
      </c>
      <c r="J19" s="85">
        <f>分析係数表!G22</f>
        <v>0.22727272727272727</v>
      </c>
      <c r="K19" s="111">
        <f t="shared" si="2"/>
        <v>0</v>
      </c>
      <c r="L19" s="79"/>
      <c r="M19" s="80"/>
      <c r="N19" s="81">
        <f>分析係数表!H22</f>
        <v>3.8621968175498223E-5</v>
      </c>
      <c r="O19" s="82">
        <f t="shared" si="3"/>
        <v>2.1121640941314324E-4</v>
      </c>
      <c r="P19" s="76">
        <f>分析係数表!C22</f>
        <v>0</v>
      </c>
      <c r="Q19" s="82">
        <f t="shared" si="4"/>
        <v>0</v>
      </c>
      <c r="R19" s="83">
        <v>0</v>
      </c>
      <c r="S19" s="84">
        <f t="shared" si="5"/>
        <v>0</v>
      </c>
      <c r="T19" s="85">
        <f>分析係数表!F22</f>
        <v>0.45454545454545453</v>
      </c>
      <c r="U19" s="86">
        <f t="shared" si="6"/>
        <v>0</v>
      </c>
      <c r="V19" s="87">
        <f>分析係数表!D22</f>
        <v>0.29545454545454547</v>
      </c>
      <c r="W19" s="88">
        <f t="shared" si="7"/>
        <v>0</v>
      </c>
      <c r="X19" s="76">
        <f>分析係数表!E22</f>
        <v>0.18181818181818182</v>
      </c>
      <c r="Y19" s="89">
        <f t="shared" si="8"/>
        <v>0</v>
      </c>
    </row>
    <row r="20" spans="1:25" x14ac:dyDescent="0.2">
      <c r="A20" s="6" t="s">
        <v>8</v>
      </c>
      <c r="B20" s="5" t="s">
        <v>269</v>
      </c>
      <c r="C20" s="90"/>
      <c r="D20" s="107">
        <f>投入係数表!AN20</f>
        <v>0</v>
      </c>
      <c r="E20" s="110">
        <f t="shared" si="9"/>
        <v>0</v>
      </c>
      <c r="F20" s="85">
        <f>分析係数表!C23</f>
        <v>0</v>
      </c>
      <c r="G20" s="110">
        <f t="shared" si="0"/>
        <v>0</v>
      </c>
      <c r="H20" s="110">
        <v>0</v>
      </c>
      <c r="I20" s="110">
        <f t="shared" si="1"/>
        <v>0</v>
      </c>
      <c r="J20" s="85">
        <f>分析係数表!G23</f>
        <v>0.21590909090909091</v>
      </c>
      <c r="K20" s="111">
        <f t="shared" si="2"/>
        <v>0</v>
      </c>
      <c r="L20" s="79"/>
      <c r="M20" s="80"/>
      <c r="N20" s="81">
        <f>分析係数表!H23</f>
        <v>2.5747978783665482E-5</v>
      </c>
      <c r="O20" s="82">
        <f t="shared" si="3"/>
        <v>1.4081093960876216E-4</v>
      </c>
      <c r="P20" s="76">
        <f>分析係数表!C23</f>
        <v>0</v>
      </c>
      <c r="Q20" s="82">
        <f t="shared" si="4"/>
        <v>0</v>
      </c>
      <c r="R20" s="83">
        <v>0</v>
      </c>
      <c r="S20" s="84">
        <f t="shared" si="5"/>
        <v>0</v>
      </c>
      <c r="T20" s="85">
        <f>分析係数表!F23</f>
        <v>0.44318181818181818</v>
      </c>
      <c r="U20" s="86">
        <f t="shared" si="6"/>
        <v>0</v>
      </c>
      <c r="V20" s="87">
        <f>分析係数表!D23</f>
        <v>0</v>
      </c>
      <c r="W20" s="88">
        <f t="shared" si="7"/>
        <v>0</v>
      </c>
      <c r="X20" s="76">
        <f>分析係数表!E23</f>
        <v>0</v>
      </c>
      <c r="Y20" s="89">
        <f t="shared" si="8"/>
        <v>0</v>
      </c>
    </row>
    <row r="21" spans="1:25" x14ac:dyDescent="0.2">
      <c r="A21" s="6" t="s">
        <v>9</v>
      </c>
      <c r="B21" s="5" t="s">
        <v>270</v>
      </c>
      <c r="C21" s="90"/>
      <c r="D21" s="107">
        <f>投入係数表!AN21</f>
        <v>0</v>
      </c>
      <c r="E21" s="110">
        <f t="shared" si="9"/>
        <v>0</v>
      </c>
      <c r="F21" s="85">
        <f>分析係数表!C24</f>
        <v>1.7094017094017144E-2</v>
      </c>
      <c r="G21" s="110">
        <f t="shared" si="0"/>
        <v>0</v>
      </c>
      <c r="H21" s="110">
        <v>1.9638933933423789E-4</v>
      </c>
      <c r="I21" s="110">
        <f t="shared" si="1"/>
        <v>1.9638933933423789E-4</v>
      </c>
      <c r="J21" s="85">
        <f>分析係数表!G24</f>
        <v>0.27777777777777779</v>
      </c>
      <c r="K21" s="111">
        <f t="shared" si="2"/>
        <v>5.4552594259510526E-5</v>
      </c>
      <c r="L21" s="79"/>
      <c r="M21" s="80"/>
      <c r="N21" s="81">
        <f>分析係数表!H24</f>
        <v>2.9610175601215306E-4</v>
      </c>
      <c r="O21" s="82">
        <f t="shared" si="3"/>
        <v>1.6193258055007648E-3</v>
      </c>
      <c r="P21" s="76">
        <f>分析係数表!C24</f>
        <v>1.7094017094017144E-2</v>
      </c>
      <c r="Q21" s="82">
        <f t="shared" si="4"/>
        <v>2.7680783000013157E-5</v>
      </c>
      <c r="R21" s="83">
        <v>8.8003041427460452E-5</v>
      </c>
      <c r="S21" s="84">
        <f t="shared" si="5"/>
        <v>2.8439238076169833E-4</v>
      </c>
      <c r="T21" s="85">
        <f>分析係数表!F24</f>
        <v>0.5</v>
      </c>
      <c r="U21" s="86">
        <f t="shared" si="6"/>
        <v>1.4219619038084917E-4</v>
      </c>
      <c r="V21" s="87">
        <f>分析係数表!D24</f>
        <v>0.16666666666666666</v>
      </c>
      <c r="W21" s="88">
        <f t="shared" si="7"/>
        <v>0</v>
      </c>
      <c r="X21" s="76">
        <f>分析係数表!E24</f>
        <v>0.1111111111111111</v>
      </c>
      <c r="Y21" s="89">
        <f t="shared" si="8"/>
        <v>0</v>
      </c>
    </row>
    <row r="22" spans="1:25" x14ac:dyDescent="0.2">
      <c r="A22" s="6" t="s">
        <v>10</v>
      </c>
      <c r="B22" s="5" t="s">
        <v>271</v>
      </c>
      <c r="C22" s="90"/>
      <c r="D22" s="107">
        <f>投入係数表!AN22</f>
        <v>0.24</v>
      </c>
      <c r="E22" s="110">
        <f t="shared" si="9"/>
        <v>24</v>
      </c>
      <c r="F22" s="85">
        <f>分析係数表!C25</f>
        <v>0.19368131868131866</v>
      </c>
      <c r="G22" s="110">
        <f t="shared" si="0"/>
        <v>4.6483516483516478</v>
      </c>
      <c r="H22" s="110">
        <v>4.9274798357265093</v>
      </c>
      <c r="I22" s="110">
        <f t="shared" si="1"/>
        <v>4.9274798357265093</v>
      </c>
      <c r="J22" s="85">
        <f>分析係数表!G25</f>
        <v>0.19689406544647808</v>
      </c>
      <c r="K22" s="111">
        <f t="shared" si="2"/>
        <v>0.97019153726173635</v>
      </c>
      <c r="L22" s="79"/>
      <c r="M22" s="80"/>
      <c r="N22" s="81">
        <f>分析係数表!H25</f>
        <v>4.6346361810597868E-4</v>
      </c>
      <c r="O22" s="82">
        <f t="shared" si="3"/>
        <v>2.534596912957719E-3</v>
      </c>
      <c r="P22" s="76">
        <f>分析係数表!C25</f>
        <v>0.19368131868131866</v>
      </c>
      <c r="Q22" s="82">
        <f t="shared" si="4"/>
        <v>4.9090407242725052E-4</v>
      </c>
      <c r="R22" s="83">
        <v>1.4545394437356341E-3</v>
      </c>
      <c r="S22" s="84">
        <f t="shared" si="5"/>
        <v>4.928934375170245</v>
      </c>
      <c r="T22" s="85">
        <f>分析係数表!F25</f>
        <v>0.35108153078202997</v>
      </c>
      <c r="U22" s="86">
        <f t="shared" si="6"/>
        <v>1.730457825558938</v>
      </c>
      <c r="V22" s="87">
        <f>分析係数表!D25</f>
        <v>0.17692734331669441</v>
      </c>
      <c r="W22" s="88">
        <f t="shared" si="7"/>
        <v>1</v>
      </c>
      <c r="X22" s="76">
        <f>分析係数表!E25</f>
        <v>0.17249029395452026</v>
      </c>
      <c r="Y22" s="89">
        <f t="shared" si="8"/>
        <v>1</v>
      </c>
    </row>
    <row r="23" spans="1:25" x14ac:dyDescent="0.2">
      <c r="A23" s="6" t="s">
        <v>11</v>
      </c>
      <c r="B23" s="5" t="s">
        <v>35</v>
      </c>
      <c r="C23" s="90"/>
      <c r="D23" s="107">
        <f>投入係数表!AN23</f>
        <v>0</v>
      </c>
      <c r="E23" s="110">
        <f t="shared" si="9"/>
        <v>0</v>
      </c>
      <c r="F23" s="85">
        <f>分析係数表!C26</f>
        <v>8.4388185654008518E-3</v>
      </c>
      <c r="G23" s="110">
        <f t="shared" si="0"/>
        <v>0</v>
      </c>
      <c r="H23" s="110">
        <v>9.1744756699648465E-4</v>
      </c>
      <c r="I23" s="110">
        <f t="shared" si="1"/>
        <v>9.1744756699648465E-4</v>
      </c>
      <c r="J23" s="85">
        <f>分析係数表!G26</f>
        <v>0.2073170731707317</v>
      </c>
      <c r="K23" s="111">
        <f t="shared" si="2"/>
        <v>1.9020254437731999E-4</v>
      </c>
      <c r="L23" s="79"/>
      <c r="M23" s="80"/>
      <c r="N23" s="81">
        <f>分析係数表!H26</f>
        <v>9.7456099696173852E-3</v>
      </c>
      <c r="O23" s="82">
        <f t="shared" si="3"/>
        <v>5.3296940641916479E-2</v>
      </c>
      <c r="P23" s="76">
        <f>分析係数表!C26</f>
        <v>8.4388185654008518E-3</v>
      </c>
      <c r="Q23" s="82">
        <f t="shared" si="4"/>
        <v>4.4976321216807195E-4</v>
      </c>
      <c r="R23" s="83">
        <v>4.5952140745004729E-4</v>
      </c>
      <c r="S23" s="84">
        <f t="shared" si="5"/>
        <v>1.3769689744465318E-3</v>
      </c>
      <c r="T23" s="85">
        <f>分析係数表!F26</f>
        <v>0.34146341463414637</v>
      </c>
      <c r="U23" s="86">
        <f t="shared" si="6"/>
        <v>4.7018452785979137E-4</v>
      </c>
      <c r="V23" s="87">
        <f>分析係数表!D26</f>
        <v>3.6585365853658534E-2</v>
      </c>
      <c r="W23" s="88">
        <f t="shared" si="7"/>
        <v>0</v>
      </c>
      <c r="X23" s="76">
        <f>分析係数表!E26</f>
        <v>2.4390243902439025E-2</v>
      </c>
      <c r="Y23" s="89">
        <f t="shared" si="8"/>
        <v>0</v>
      </c>
    </row>
    <row r="24" spans="1:25" x14ac:dyDescent="0.2">
      <c r="A24" s="6" t="s">
        <v>12</v>
      </c>
      <c r="B24" s="5" t="s">
        <v>365</v>
      </c>
      <c r="C24" s="90"/>
      <c r="D24" s="107">
        <f>投入係数表!AN24</f>
        <v>0</v>
      </c>
      <c r="E24" s="110">
        <f t="shared" si="9"/>
        <v>0</v>
      </c>
      <c r="F24" s="85">
        <f>分析係数表!C27</f>
        <v>0.17323420074349438</v>
      </c>
      <c r="G24" s="110">
        <f t="shared" si="0"/>
        <v>0</v>
      </c>
      <c r="H24" s="110">
        <v>4.2866121463334673E-4</v>
      </c>
      <c r="I24" s="110">
        <f t="shared" si="1"/>
        <v>4.2866121463334673E-4</v>
      </c>
      <c r="J24" s="85">
        <f>分析係数表!G27</f>
        <v>0.16805324459234608</v>
      </c>
      <c r="K24" s="111">
        <f t="shared" si="2"/>
        <v>7.2037907950029981E-5</v>
      </c>
      <c r="L24" s="79"/>
      <c r="M24" s="80"/>
      <c r="N24" s="81">
        <f>分析係数表!H27</f>
        <v>9.7971059271847166E-3</v>
      </c>
      <c r="O24" s="82">
        <f t="shared" si="3"/>
        <v>5.3578562521134007E-2</v>
      </c>
      <c r="P24" s="76">
        <f>分析係数表!C27</f>
        <v>0.17323420074349438</v>
      </c>
      <c r="Q24" s="82">
        <f t="shared" si="4"/>
        <v>9.2816394553339922E-3</v>
      </c>
      <c r="R24" s="83">
        <v>9.37353189994624E-3</v>
      </c>
      <c r="S24" s="84">
        <f t="shared" si="5"/>
        <v>9.8021931145795861E-3</v>
      </c>
      <c r="T24" s="85">
        <f>分析係数表!F27</f>
        <v>0.31780366056572379</v>
      </c>
      <c r="U24" s="86">
        <f t="shared" si="6"/>
        <v>3.1151728533855257E-3</v>
      </c>
      <c r="V24" s="87">
        <f>分析係数表!D27</f>
        <v>2.4958402662229616E-2</v>
      </c>
      <c r="W24" s="88">
        <f t="shared" si="7"/>
        <v>0</v>
      </c>
      <c r="X24" s="76">
        <f>分析係数表!E27</f>
        <v>2.9950083194675542E-2</v>
      </c>
      <c r="Y24" s="89">
        <f t="shared" si="8"/>
        <v>0</v>
      </c>
    </row>
    <row r="25" spans="1:25" x14ac:dyDescent="0.2">
      <c r="A25" s="6" t="s">
        <v>13</v>
      </c>
      <c r="B25" s="5" t="s">
        <v>191</v>
      </c>
      <c r="C25" s="90"/>
      <c r="D25" s="107">
        <f>投入係数表!AN25</f>
        <v>0</v>
      </c>
      <c r="E25" s="110">
        <f t="shared" si="9"/>
        <v>0</v>
      </c>
      <c r="F25" s="85">
        <f>分析係数表!C28</f>
        <v>2.7870216306156381E-2</v>
      </c>
      <c r="G25" s="110">
        <f t="shared" si="0"/>
        <v>0</v>
      </c>
      <c r="H25" s="110">
        <v>2.786966597163016E-4</v>
      </c>
      <c r="I25" s="110">
        <f t="shared" si="1"/>
        <v>2.786966597163016E-4</v>
      </c>
      <c r="J25" s="85">
        <f>分析係数表!G28</f>
        <v>0.12625250501002003</v>
      </c>
      <c r="K25" s="111">
        <f t="shared" si="2"/>
        <v>3.5186151427108217E-5</v>
      </c>
      <c r="L25" s="79"/>
      <c r="M25" s="80"/>
      <c r="N25" s="81">
        <f>分析係数表!H28</f>
        <v>1.9722951748287761E-2</v>
      </c>
      <c r="O25" s="82">
        <f t="shared" si="3"/>
        <v>0.10786117974031183</v>
      </c>
      <c r="P25" s="76">
        <f>分析係数表!C28</f>
        <v>2.7870216306156381E-2</v>
      </c>
      <c r="Q25" s="82">
        <f t="shared" si="4"/>
        <v>3.0061144103997032E-3</v>
      </c>
      <c r="R25" s="83">
        <v>3.101110986866747E-3</v>
      </c>
      <c r="S25" s="84">
        <f t="shared" si="5"/>
        <v>3.3798076465830487E-3</v>
      </c>
      <c r="T25" s="85">
        <f>分析係数表!F28</f>
        <v>0.21442885771543085</v>
      </c>
      <c r="U25" s="86">
        <f t="shared" si="6"/>
        <v>7.2472829295468178E-4</v>
      </c>
      <c r="V25" s="87">
        <f>分析係数表!D28</f>
        <v>6.0120240480961923E-3</v>
      </c>
      <c r="W25" s="88">
        <f t="shared" si="7"/>
        <v>0</v>
      </c>
      <c r="X25" s="76">
        <f>分析係数表!E28</f>
        <v>0</v>
      </c>
      <c r="Y25" s="89">
        <f t="shared" si="8"/>
        <v>0</v>
      </c>
    </row>
    <row r="26" spans="1:25" x14ac:dyDescent="0.2">
      <c r="A26" s="6" t="s">
        <v>14</v>
      </c>
      <c r="B26" s="5" t="s">
        <v>50</v>
      </c>
      <c r="C26" s="90"/>
      <c r="D26" s="107">
        <f>投入係数表!AN26</f>
        <v>0.04</v>
      </c>
      <c r="E26" s="110">
        <f t="shared" si="9"/>
        <v>4</v>
      </c>
      <c r="F26" s="85">
        <f>分析係数表!C29</f>
        <v>7.0910556003223157E-2</v>
      </c>
      <c r="G26" s="110">
        <f t="shared" si="0"/>
        <v>0.28364222401289263</v>
      </c>
      <c r="H26" s="110">
        <v>0.29244560197168856</v>
      </c>
      <c r="I26" s="110">
        <f t="shared" si="1"/>
        <v>0.29244560197168856</v>
      </c>
      <c r="J26" s="85">
        <f>分析係数表!G29</f>
        <v>0.26315789473684209</v>
      </c>
      <c r="K26" s="111">
        <f t="shared" si="2"/>
        <v>7.6959368939918033E-2</v>
      </c>
      <c r="L26" s="79"/>
      <c r="M26" s="80"/>
      <c r="N26" s="81">
        <f>分析係数表!H29</f>
        <v>9.1405324682012467E-3</v>
      </c>
      <c r="O26" s="82">
        <f t="shared" si="3"/>
        <v>4.9987883561110572E-2</v>
      </c>
      <c r="P26" s="76">
        <f>分析係数表!C29</f>
        <v>7.0910556003223157E-2</v>
      </c>
      <c r="Q26" s="82">
        <f t="shared" si="4"/>
        <v>3.5446686167427293E-3</v>
      </c>
      <c r="R26" s="83">
        <v>4.3969631751741593E-3</v>
      </c>
      <c r="S26" s="84">
        <f t="shared" si="5"/>
        <v>0.29684256514686275</v>
      </c>
      <c r="T26" s="85">
        <f>分析係数表!F29</f>
        <v>0.38157894736842107</v>
      </c>
      <c r="U26" s="86">
        <f t="shared" si="6"/>
        <v>0.11326887354288184</v>
      </c>
      <c r="V26" s="87">
        <f>分析係数表!D29</f>
        <v>0.16666666666666666</v>
      </c>
      <c r="W26" s="88">
        <f t="shared" si="7"/>
        <v>0</v>
      </c>
      <c r="X26" s="76">
        <f>分析係数表!E29</f>
        <v>7.0175438596491224E-2</v>
      </c>
      <c r="Y26" s="89">
        <f t="shared" si="8"/>
        <v>0</v>
      </c>
    </row>
    <row r="27" spans="1:25" x14ac:dyDescent="0.2">
      <c r="A27" s="6" t="s">
        <v>15</v>
      </c>
      <c r="B27" s="5" t="s">
        <v>36</v>
      </c>
      <c r="C27" s="90"/>
      <c r="D27" s="107">
        <f>投入係数表!AN27</f>
        <v>0</v>
      </c>
      <c r="E27" s="110">
        <f t="shared" si="9"/>
        <v>0</v>
      </c>
      <c r="F27" s="85">
        <f>分析係数表!C30</f>
        <v>1</v>
      </c>
      <c r="G27" s="110">
        <f t="shared" si="0"/>
        <v>0</v>
      </c>
      <c r="H27" s="110">
        <v>6.5976072845730552E-2</v>
      </c>
      <c r="I27" s="110">
        <f t="shared" si="1"/>
        <v>6.5976072845730552E-2</v>
      </c>
      <c r="J27" s="85">
        <f>分析係数表!G30</f>
        <v>0.34535617673579799</v>
      </c>
      <c r="K27" s="111">
        <f t="shared" si="2"/>
        <v>2.2785244274044002E-2</v>
      </c>
      <c r="L27" s="79"/>
      <c r="M27" s="80"/>
      <c r="N27" s="81">
        <f>分析係数表!H30</f>
        <v>0</v>
      </c>
      <c r="O27" s="82">
        <f t="shared" si="3"/>
        <v>0</v>
      </c>
      <c r="P27" s="76">
        <f>分析係数表!C30</f>
        <v>1</v>
      </c>
      <c r="Q27" s="82">
        <f t="shared" si="4"/>
        <v>0</v>
      </c>
      <c r="R27" s="83">
        <v>1.9158225130791729E-2</v>
      </c>
      <c r="S27" s="84">
        <f t="shared" si="5"/>
        <v>8.5134297976522277E-2</v>
      </c>
      <c r="T27" s="85">
        <f>分析係数表!F30</f>
        <v>0.44183949504057712</v>
      </c>
      <c r="U27" s="86">
        <f t="shared" si="6"/>
        <v>3.7615695228580631E-2</v>
      </c>
      <c r="V27" s="87">
        <f>分析係数表!D30</f>
        <v>0.16290952810339646</v>
      </c>
      <c r="W27" s="88">
        <f t="shared" si="7"/>
        <v>0</v>
      </c>
      <c r="X27" s="76">
        <f>分析係数表!E30</f>
        <v>9.6483318304779075E-2</v>
      </c>
      <c r="Y27" s="89">
        <f t="shared" si="8"/>
        <v>0</v>
      </c>
    </row>
    <row r="28" spans="1:25" x14ac:dyDescent="0.2">
      <c r="A28" s="6" t="s">
        <v>16</v>
      </c>
      <c r="B28" s="5" t="s">
        <v>192</v>
      </c>
      <c r="C28" s="90"/>
      <c r="D28" s="107">
        <f>投入係数表!AN28</f>
        <v>0</v>
      </c>
      <c r="E28" s="110">
        <f t="shared" si="9"/>
        <v>0</v>
      </c>
      <c r="F28" s="85">
        <f>分析係数表!C31</f>
        <v>0.94798822374877334</v>
      </c>
      <c r="G28" s="110">
        <f t="shared" si="0"/>
        <v>0</v>
      </c>
      <c r="H28" s="110">
        <v>0.45578203248316707</v>
      </c>
      <c r="I28" s="110">
        <f t="shared" si="1"/>
        <v>0.45578203248316707</v>
      </c>
      <c r="J28" s="85">
        <f>分析係数表!G31</f>
        <v>7.0922795797167662E-2</v>
      </c>
      <c r="K28" s="111">
        <f t="shared" si="2"/>
        <v>3.2325336017821699E-2</v>
      </c>
      <c r="L28" s="79"/>
      <c r="M28" s="80"/>
      <c r="N28" s="81">
        <f>分析係数表!H31</f>
        <v>9.4804057881456308E-2</v>
      </c>
      <c r="O28" s="82">
        <f t="shared" si="3"/>
        <v>0.51846587963946233</v>
      </c>
      <c r="P28" s="76">
        <f>分析係数表!C31</f>
        <v>0.94798822374877334</v>
      </c>
      <c r="Q28" s="82">
        <f t="shared" si="4"/>
        <v>0.49149954831375919</v>
      </c>
      <c r="R28" s="83">
        <v>0.5639950758763862</v>
      </c>
      <c r="S28" s="84">
        <f t="shared" si="5"/>
        <v>1.0197771083595533</v>
      </c>
      <c r="T28" s="85">
        <f>分析係数表!F31</f>
        <v>0.34490634993147556</v>
      </c>
      <c r="U28" s="86">
        <f t="shared" si="6"/>
        <v>0.35172760018796834</v>
      </c>
      <c r="V28" s="87">
        <f>分析係数表!D31</f>
        <v>1.4846962083142987E-3</v>
      </c>
      <c r="W28" s="88">
        <f t="shared" si="7"/>
        <v>0</v>
      </c>
      <c r="X28" s="76">
        <f>分析係数表!E31</f>
        <v>1.2562814070351759E-3</v>
      </c>
      <c r="Y28" s="89">
        <f t="shared" si="8"/>
        <v>0</v>
      </c>
    </row>
    <row r="29" spans="1:25" x14ac:dyDescent="0.2">
      <c r="A29" s="6" t="s">
        <v>17</v>
      </c>
      <c r="B29" s="5" t="s">
        <v>272</v>
      </c>
      <c r="C29" s="90"/>
      <c r="D29" s="107">
        <f>投入係数表!AN29</f>
        <v>0</v>
      </c>
      <c r="E29" s="110">
        <f t="shared" si="9"/>
        <v>0</v>
      </c>
      <c r="F29" s="85">
        <f>分析係数表!C32</f>
        <v>0.48216833095577749</v>
      </c>
      <c r="G29" s="110">
        <f t="shared" si="0"/>
        <v>0</v>
      </c>
      <c r="H29" s="110">
        <v>1.9087221105641601E-2</v>
      </c>
      <c r="I29" s="110">
        <f t="shared" si="1"/>
        <v>1.9087221105641601E-2</v>
      </c>
      <c r="J29" s="85">
        <f>分析係数表!G32</f>
        <v>0.14117647058823529</v>
      </c>
      <c r="K29" s="111">
        <f t="shared" si="2"/>
        <v>2.6946665090317556E-3</v>
      </c>
      <c r="L29" s="79"/>
      <c r="M29" s="80"/>
      <c r="N29" s="81">
        <f>分析係数表!H32</f>
        <v>5.9349091096348935E-3</v>
      </c>
      <c r="O29" s="82">
        <f t="shared" si="3"/>
        <v>3.2456921579819678E-2</v>
      </c>
      <c r="P29" s="76">
        <f>分析係数表!C32</f>
        <v>0.48216833095577749</v>
      </c>
      <c r="Q29" s="82">
        <f t="shared" si="4"/>
        <v>1.5649699706104209E-2</v>
      </c>
      <c r="R29" s="83">
        <v>1.8774787460948718E-2</v>
      </c>
      <c r="S29" s="84">
        <f t="shared" si="5"/>
        <v>3.7862008566590319E-2</v>
      </c>
      <c r="T29" s="85">
        <f>分析係数表!F32</f>
        <v>0.4823529411764706</v>
      </c>
      <c r="U29" s="86">
        <f t="shared" si="6"/>
        <v>1.8262851190943567E-2</v>
      </c>
      <c r="V29" s="87">
        <f>分析係数表!D32</f>
        <v>1.4705882352941176E-2</v>
      </c>
      <c r="W29" s="88">
        <f t="shared" si="7"/>
        <v>0</v>
      </c>
      <c r="X29" s="76">
        <f>分析係数表!E32</f>
        <v>2.3529411764705882E-2</v>
      </c>
      <c r="Y29" s="89">
        <f t="shared" si="8"/>
        <v>0</v>
      </c>
    </row>
    <row r="30" spans="1:25" x14ac:dyDescent="0.2">
      <c r="A30" s="6" t="s">
        <v>18</v>
      </c>
      <c r="B30" s="5" t="s">
        <v>273</v>
      </c>
      <c r="C30" s="90"/>
      <c r="D30" s="107">
        <f>投入係数表!AN30</f>
        <v>0</v>
      </c>
      <c r="E30" s="110">
        <f t="shared" si="9"/>
        <v>0</v>
      </c>
      <c r="F30" s="85">
        <f>分析係数表!C33</f>
        <v>1</v>
      </c>
      <c r="G30" s="110">
        <f t="shared" si="0"/>
        <v>0</v>
      </c>
      <c r="H30" s="110">
        <v>4.0810941069102644E-2</v>
      </c>
      <c r="I30" s="110">
        <f t="shared" si="1"/>
        <v>4.0810941069102644E-2</v>
      </c>
      <c r="J30" s="85">
        <f>分析係数表!G33</f>
        <v>0.50451467268623029</v>
      </c>
      <c r="K30" s="111">
        <f t="shared" si="2"/>
        <v>2.0589718575495353E-2</v>
      </c>
      <c r="L30" s="79"/>
      <c r="M30" s="80"/>
      <c r="N30" s="81">
        <f>分析係数表!H33</f>
        <v>8.6255728925279361E-4</v>
      </c>
      <c r="O30" s="82">
        <f t="shared" si="3"/>
        <v>4.7171664768935325E-3</v>
      </c>
      <c r="P30" s="76">
        <f>分析係数表!C33</f>
        <v>1</v>
      </c>
      <c r="Q30" s="82">
        <f t="shared" si="4"/>
        <v>4.7171664768935325E-3</v>
      </c>
      <c r="R30" s="83">
        <v>1.7289500138331165E-2</v>
      </c>
      <c r="S30" s="84">
        <f t="shared" si="5"/>
        <v>5.8100441207433809E-2</v>
      </c>
      <c r="T30" s="85">
        <f>分析係数表!F33</f>
        <v>0.64446952595936791</v>
      </c>
      <c r="U30" s="86">
        <f t="shared" si="6"/>
        <v>3.7443963802984995E-2</v>
      </c>
      <c r="V30" s="87">
        <f>分析係数表!D33</f>
        <v>5.4176072234762979E-2</v>
      </c>
      <c r="W30" s="88">
        <f t="shared" si="7"/>
        <v>0</v>
      </c>
      <c r="X30" s="76">
        <f>分析係数表!E33</f>
        <v>4.5146726862302484E-2</v>
      </c>
      <c r="Y30" s="89">
        <f t="shared" si="8"/>
        <v>0</v>
      </c>
    </row>
    <row r="31" spans="1:25" x14ac:dyDescent="0.2">
      <c r="A31" s="6" t="s">
        <v>19</v>
      </c>
      <c r="B31" s="5" t="s">
        <v>274</v>
      </c>
      <c r="C31" s="90"/>
      <c r="D31" s="107">
        <f>投入係数表!AN31</f>
        <v>0.38</v>
      </c>
      <c r="E31" s="110">
        <f t="shared" si="9"/>
        <v>38</v>
      </c>
      <c r="F31" s="85">
        <f>分析係数表!C34</f>
        <v>0.2053323853537149</v>
      </c>
      <c r="G31" s="110">
        <f t="shared" si="0"/>
        <v>7.8026306434411659</v>
      </c>
      <c r="H31" s="110">
        <v>7.9059739667992499</v>
      </c>
      <c r="I31" s="110">
        <f t="shared" si="1"/>
        <v>7.9059739667992499</v>
      </c>
      <c r="J31" s="85">
        <f>分析係数表!G34</f>
        <v>0.42520016856300041</v>
      </c>
      <c r="K31" s="111">
        <f t="shared" si="2"/>
        <v>3.3616214633377339</v>
      </c>
      <c r="L31" s="79"/>
      <c r="M31" s="80"/>
      <c r="N31" s="81">
        <f>分析係数表!H34</f>
        <v>0.14534734023379164</v>
      </c>
      <c r="O31" s="82">
        <f t="shared" si="3"/>
        <v>0.79487775409146244</v>
      </c>
      <c r="P31" s="76">
        <f>分析係数表!C34</f>
        <v>0.2053323853537149</v>
      </c>
      <c r="Q31" s="82">
        <f t="shared" si="4"/>
        <v>0.1632141453122036</v>
      </c>
      <c r="R31" s="83">
        <v>0.17342474677622993</v>
      </c>
      <c r="S31" s="84">
        <f t="shared" si="5"/>
        <v>8.079398713575479</v>
      </c>
      <c r="T31" s="85">
        <f>分析係数表!F34</f>
        <v>0.70143278550358201</v>
      </c>
      <c r="U31" s="86">
        <f t="shared" si="6"/>
        <v>5.667155144857305</v>
      </c>
      <c r="V31" s="87">
        <f>分析係数表!D34</f>
        <v>0.41908975979772439</v>
      </c>
      <c r="W31" s="88">
        <f t="shared" si="7"/>
        <v>3</v>
      </c>
      <c r="X31" s="76">
        <f>分析係数表!E34</f>
        <v>0.33775811209439527</v>
      </c>
      <c r="Y31" s="89">
        <f t="shared" si="8"/>
        <v>3</v>
      </c>
    </row>
    <row r="32" spans="1:25" x14ac:dyDescent="0.2">
      <c r="A32" s="6" t="s">
        <v>20</v>
      </c>
      <c r="B32" s="5" t="s">
        <v>37</v>
      </c>
      <c r="C32" s="90"/>
      <c r="D32" s="107">
        <f>投入係数表!AN32</f>
        <v>0</v>
      </c>
      <c r="E32" s="110">
        <f t="shared" si="9"/>
        <v>0</v>
      </c>
      <c r="F32" s="85">
        <f>分析係数表!C35</f>
        <v>4.5295002507103499E-2</v>
      </c>
      <c r="G32" s="110">
        <f t="shared" si="0"/>
        <v>0</v>
      </c>
      <c r="H32" s="110">
        <v>1.3759859542142761E-2</v>
      </c>
      <c r="I32" s="110">
        <f t="shared" si="1"/>
        <v>1.3759859542142761E-2</v>
      </c>
      <c r="J32" s="85">
        <f>分析係数表!G35</f>
        <v>0.3217993079584775</v>
      </c>
      <c r="K32" s="111">
        <f t="shared" si="2"/>
        <v>4.427913278267393E-3</v>
      </c>
      <c r="L32" s="79"/>
      <c r="M32" s="80"/>
      <c r="N32" s="81">
        <f>分析係数表!H35</f>
        <v>5.6027601833256092E-2</v>
      </c>
      <c r="O32" s="82">
        <f t="shared" si="3"/>
        <v>0.30640460458866647</v>
      </c>
      <c r="P32" s="76">
        <f>分析係数表!C35</f>
        <v>4.5295002507103499E-2</v>
      </c>
      <c r="Q32" s="82">
        <f t="shared" si="4"/>
        <v>1.3878597333031704E-2</v>
      </c>
      <c r="R32" s="83">
        <v>1.7779894371922907E-2</v>
      </c>
      <c r="S32" s="84">
        <f t="shared" si="5"/>
        <v>3.1539753914065667E-2</v>
      </c>
      <c r="T32" s="85">
        <f>分析係数表!F35</f>
        <v>0.66089965397923878</v>
      </c>
      <c r="U32" s="86">
        <f t="shared" si="6"/>
        <v>2.0844612448396343E-2</v>
      </c>
      <c r="V32" s="87">
        <f>分析係数表!D35</f>
        <v>0.27335640138408307</v>
      </c>
      <c r="W32" s="88">
        <f t="shared" si="7"/>
        <v>0</v>
      </c>
      <c r="X32" s="76">
        <f>分析係数表!E35</f>
        <v>0.23875432525951557</v>
      </c>
      <c r="Y32" s="89">
        <f t="shared" si="8"/>
        <v>0</v>
      </c>
    </row>
    <row r="33" spans="1:25" x14ac:dyDescent="0.2">
      <c r="A33" s="6" t="s">
        <v>21</v>
      </c>
      <c r="B33" s="5" t="s">
        <v>38</v>
      </c>
      <c r="C33" s="90"/>
      <c r="D33" s="107">
        <f>投入係数表!AN33</f>
        <v>0</v>
      </c>
      <c r="E33" s="110">
        <f t="shared" si="9"/>
        <v>0</v>
      </c>
      <c r="F33" s="85">
        <f>分析係数表!C36</f>
        <v>0.81690507152145642</v>
      </c>
      <c r="G33" s="110">
        <f t="shared" si="0"/>
        <v>0</v>
      </c>
      <c r="H33" s="110">
        <v>0.27021006230913464</v>
      </c>
      <c r="I33" s="110">
        <f t="shared" si="1"/>
        <v>0.27021006230913464</v>
      </c>
      <c r="J33" s="85">
        <f>分析係数表!G36</f>
        <v>2.4669743752984245E-3</v>
      </c>
      <c r="K33" s="111">
        <f t="shared" si="2"/>
        <v>6.6660129966442582E-4</v>
      </c>
      <c r="L33" s="79"/>
      <c r="M33" s="80"/>
      <c r="N33" s="81">
        <f>分析係数表!H36</f>
        <v>0.1886168185797415</v>
      </c>
      <c r="O33" s="82">
        <f t="shared" si="3"/>
        <v>1.0315105381039873</v>
      </c>
      <c r="P33" s="76">
        <f>分析係数表!C36</f>
        <v>0.81690507152145642</v>
      </c>
      <c r="Q33" s="82">
        <f t="shared" si="4"/>
        <v>0.84264618990497375</v>
      </c>
      <c r="R33" s="83">
        <v>0.86086103173880557</v>
      </c>
      <c r="S33" s="84">
        <f t="shared" si="5"/>
        <v>1.1310710940479403</v>
      </c>
      <c r="T33" s="85">
        <f>分析係数表!F36</f>
        <v>0.90092312589527301</v>
      </c>
      <c r="U33" s="86">
        <f t="shared" si="6"/>
        <v>1.0190081056594567</v>
      </c>
      <c r="V33" s="87">
        <f>分析係数表!D36</f>
        <v>6.6051249403151361E-3</v>
      </c>
      <c r="W33" s="88">
        <f t="shared" si="7"/>
        <v>0</v>
      </c>
      <c r="X33" s="76">
        <f>分析係数表!E36</f>
        <v>5.0931083877128764E-3</v>
      </c>
      <c r="Y33" s="89">
        <f t="shared" si="8"/>
        <v>0</v>
      </c>
    </row>
    <row r="34" spans="1:25" x14ac:dyDescent="0.2">
      <c r="A34" s="6" t="s">
        <v>22</v>
      </c>
      <c r="B34" s="5" t="s">
        <v>377</v>
      </c>
      <c r="C34" s="90"/>
      <c r="D34" s="107">
        <f>投入係数表!AN34</f>
        <v>0.24</v>
      </c>
      <c r="E34" s="110">
        <f t="shared" si="9"/>
        <v>24</v>
      </c>
      <c r="F34" s="85">
        <f>分析係数表!C37</f>
        <v>0.29905561385099688</v>
      </c>
      <c r="G34" s="110">
        <f t="shared" si="0"/>
        <v>7.1773347324239252</v>
      </c>
      <c r="H34" s="110">
        <v>7.4015686217866312</v>
      </c>
      <c r="I34" s="110">
        <f t="shared" si="1"/>
        <v>7.4015686217866312</v>
      </c>
      <c r="J34" s="85">
        <f>分析係数表!G37</f>
        <v>0.52083333333333337</v>
      </c>
      <c r="K34" s="111">
        <f t="shared" si="2"/>
        <v>3.8549836571805374</v>
      </c>
      <c r="L34" s="79"/>
      <c r="M34" s="80"/>
      <c r="N34" s="81">
        <f>分析係数表!H37</f>
        <v>4.2677274833925534E-2</v>
      </c>
      <c r="O34" s="82">
        <f t="shared" si="3"/>
        <v>0.23339413240152326</v>
      </c>
      <c r="P34" s="76">
        <f>分析係数表!C37</f>
        <v>0.29905561385099688</v>
      </c>
      <c r="Q34" s="82">
        <f t="shared" si="4"/>
        <v>6.9797825534558378E-2</v>
      </c>
      <c r="R34" s="83">
        <v>8.195162197742735E-2</v>
      </c>
      <c r="S34" s="84">
        <f t="shared" si="5"/>
        <v>7.4835202437640582</v>
      </c>
      <c r="T34" s="85">
        <f>分析係数表!F37</f>
        <v>0.73171768707482998</v>
      </c>
      <c r="U34" s="86">
        <f t="shared" si="6"/>
        <v>5.4758241239447045</v>
      </c>
      <c r="V34" s="87">
        <f>分析係数表!D37</f>
        <v>0.14753401360544219</v>
      </c>
      <c r="W34" s="88">
        <f t="shared" si="7"/>
        <v>1</v>
      </c>
      <c r="X34" s="76">
        <f>分析係数表!E37</f>
        <v>0.141156462585034</v>
      </c>
      <c r="Y34" s="89">
        <f t="shared" si="8"/>
        <v>1</v>
      </c>
    </row>
    <row r="35" spans="1:25" x14ac:dyDescent="0.2">
      <c r="A35" s="6" t="s">
        <v>23</v>
      </c>
      <c r="B35" s="5" t="s">
        <v>193</v>
      </c>
      <c r="C35" s="90"/>
      <c r="D35" s="107">
        <f>投入係数表!AN35</f>
        <v>0</v>
      </c>
      <c r="E35" s="110">
        <f t="shared" si="9"/>
        <v>0</v>
      </c>
      <c r="F35" s="85">
        <f>分析係数表!C38</f>
        <v>4.4463264874020636E-3</v>
      </c>
      <c r="G35" s="110">
        <f t="shared" si="0"/>
        <v>0</v>
      </c>
      <c r="H35" s="110">
        <v>1.8919251779145635E-3</v>
      </c>
      <c r="I35" s="110">
        <f t="shared" si="1"/>
        <v>1.8919251779145635E-3</v>
      </c>
      <c r="J35" s="85">
        <f>分析係数表!G38</f>
        <v>0.34146341463414637</v>
      </c>
      <c r="K35" s="111">
        <f t="shared" si="2"/>
        <v>6.4602323148302179E-4</v>
      </c>
      <c r="L35" s="79"/>
      <c r="M35" s="80"/>
      <c r="N35" s="81">
        <f>分析係数表!H38</f>
        <v>3.8918069931510375E-2</v>
      </c>
      <c r="O35" s="82">
        <f t="shared" si="3"/>
        <v>0.21283573521864402</v>
      </c>
      <c r="P35" s="76">
        <f>分析係数表!C38</f>
        <v>4.4463264874020636E-3</v>
      </c>
      <c r="Q35" s="82">
        <f t="shared" si="4"/>
        <v>9.4633716696834909E-4</v>
      </c>
      <c r="R35" s="83">
        <v>1.0600141513083462E-3</v>
      </c>
      <c r="S35" s="84">
        <f t="shared" si="5"/>
        <v>2.95193932922291E-3</v>
      </c>
      <c r="T35" s="85">
        <f>分析係数表!F38</f>
        <v>0.56097560975609762</v>
      </c>
      <c r="U35" s="86">
        <f t="shared" si="6"/>
        <v>1.6559659651738277E-3</v>
      </c>
      <c r="V35" s="87">
        <f>分析係数表!D38</f>
        <v>0.87804878048780488</v>
      </c>
      <c r="W35" s="88">
        <f t="shared" si="7"/>
        <v>0</v>
      </c>
      <c r="X35" s="76">
        <f>分析係数表!E38</f>
        <v>0.68292682926829273</v>
      </c>
      <c r="Y35" s="89">
        <f t="shared" si="8"/>
        <v>0</v>
      </c>
    </row>
    <row r="36" spans="1:25" x14ac:dyDescent="0.2">
      <c r="A36" s="6" t="s">
        <v>24</v>
      </c>
      <c r="B36" s="5" t="s">
        <v>39</v>
      </c>
      <c r="C36" s="90"/>
      <c r="D36" s="107">
        <f>投入係数表!AN36</f>
        <v>0</v>
      </c>
      <c r="E36" s="110">
        <f t="shared" si="9"/>
        <v>0</v>
      </c>
      <c r="F36" s="85">
        <f>分析係数表!C39</f>
        <v>1</v>
      </c>
      <c r="G36" s="110">
        <f t="shared" si="0"/>
        <v>0</v>
      </c>
      <c r="H36" s="110">
        <v>2.0854545786334272E-3</v>
      </c>
      <c r="I36" s="110">
        <f t="shared" si="1"/>
        <v>2.0854545786334272E-3</v>
      </c>
      <c r="J36" s="85">
        <f>分析係数表!G39</f>
        <v>0.35427190863167141</v>
      </c>
      <c r="K36" s="111">
        <f t="shared" si="2"/>
        <v>7.3881797393712237E-4</v>
      </c>
      <c r="L36" s="79"/>
      <c r="M36" s="80"/>
      <c r="N36" s="81">
        <f>分析係数表!H39</f>
        <v>3.437355167619342E-3</v>
      </c>
      <c r="O36" s="82">
        <f t="shared" si="3"/>
        <v>1.8798260437769748E-2</v>
      </c>
      <c r="P36" s="76">
        <f>分析係数表!C39</f>
        <v>1</v>
      </c>
      <c r="Q36" s="82">
        <f t="shared" si="4"/>
        <v>1.8798260437769748E-2</v>
      </c>
      <c r="R36" s="83">
        <v>2.0070759501784028E-2</v>
      </c>
      <c r="S36" s="84">
        <f t="shared" si="5"/>
        <v>2.2156214080417454E-2</v>
      </c>
      <c r="T36" s="85">
        <f>分析係数表!F39</f>
        <v>0.7050296507797057</v>
      </c>
      <c r="U36" s="86">
        <f t="shared" si="6"/>
        <v>1.5620787875717116E-2</v>
      </c>
      <c r="V36" s="87">
        <f>分析係数表!D39</f>
        <v>5.7324840764331211E-2</v>
      </c>
      <c r="W36" s="88">
        <f t="shared" si="7"/>
        <v>0</v>
      </c>
      <c r="X36" s="76">
        <f>分析係数表!E39</f>
        <v>7.26993191302438E-2</v>
      </c>
      <c r="Y36" s="89">
        <f t="shared" si="8"/>
        <v>0</v>
      </c>
    </row>
    <row r="37" spans="1:25" x14ac:dyDescent="0.2">
      <c r="A37" s="6" t="s">
        <v>25</v>
      </c>
      <c r="B37" s="5" t="s">
        <v>40</v>
      </c>
      <c r="C37" s="90"/>
      <c r="D37" s="107">
        <f>投入係数表!AN37</f>
        <v>0</v>
      </c>
      <c r="E37" s="110">
        <f t="shared" si="9"/>
        <v>0</v>
      </c>
      <c r="F37" s="85">
        <f>分析係数表!C40</f>
        <v>0.83920615633859863</v>
      </c>
      <c r="G37" s="110">
        <f t="shared" si="0"/>
        <v>0</v>
      </c>
      <c r="H37" s="110">
        <v>4.6476999574853288E-3</v>
      </c>
      <c r="I37" s="110">
        <f t="shared" si="1"/>
        <v>4.6476999574853288E-3</v>
      </c>
      <c r="J37" s="85">
        <f>分析係数表!G40</f>
        <v>0.51760656605771782</v>
      </c>
      <c r="K37" s="111">
        <f t="shared" si="2"/>
        <v>2.405680015060582E-3</v>
      </c>
      <c r="L37" s="79"/>
      <c r="M37" s="80"/>
      <c r="N37" s="81">
        <f>分析係数表!H40</f>
        <v>3.2622689118904168E-2</v>
      </c>
      <c r="O37" s="82">
        <f t="shared" si="3"/>
        <v>0.17840746048430167</v>
      </c>
      <c r="P37" s="76">
        <f>分析係数表!C40</f>
        <v>0.83920615633859863</v>
      </c>
      <c r="Q37" s="82">
        <f t="shared" si="4"/>
        <v>0.14972063917516124</v>
      </c>
      <c r="R37" s="83">
        <v>0.14980043460457221</v>
      </c>
      <c r="S37" s="84">
        <f t="shared" si="5"/>
        <v>0.15444813456205753</v>
      </c>
      <c r="T37" s="85">
        <f>分析係数表!F40</f>
        <v>0.71604447974583008</v>
      </c>
      <c r="U37" s="86">
        <f t="shared" si="6"/>
        <v>0.11059173416020243</v>
      </c>
      <c r="V37" s="87">
        <f>分析係数表!D40</f>
        <v>0.10193275086047128</v>
      </c>
      <c r="W37" s="88">
        <f t="shared" si="7"/>
        <v>0</v>
      </c>
      <c r="X37" s="76">
        <f>分析係数表!E40</f>
        <v>6.4469155414350013E-2</v>
      </c>
      <c r="Y37" s="89">
        <f t="shared" si="8"/>
        <v>0</v>
      </c>
    </row>
    <row r="38" spans="1:25" x14ac:dyDescent="0.2">
      <c r="A38" s="6" t="s">
        <v>26</v>
      </c>
      <c r="B38" s="5" t="s">
        <v>276</v>
      </c>
      <c r="C38" s="90"/>
      <c r="D38" s="107">
        <f>投入係数表!AN38</f>
        <v>0</v>
      </c>
      <c r="E38" s="110">
        <f t="shared" si="9"/>
        <v>0</v>
      </c>
      <c r="F38" s="85">
        <f>分析係数表!C41</f>
        <v>0.78804261408809029</v>
      </c>
      <c r="G38" s="110">
        <f t="shared" si="0"/>
        <v>0</v>
      </c>
      <c r="H38" s="110">
        <v>0</v>
      </c>
      <c r="I38" s="110">
        <f t="shared" si="1"/>
        <v>0</v>
      </c>
      <c r="J38" s="85">
        <f>分析係数表!G41</f>
        <v>0.44543264776727814</v>
      </c>
      <c r="K38" s="111">
        <f t="shared" si="2"/>
        <v>0</v>
      </c>
      <c r="L38" s="79"/>
      <c r="M38" s="80"/>
      <c r="N38" s="81">
        <f>分析係数表!H41</f>
        <v>4.6539471651475359E-2</v>
      </c>
      <c r="O38" s="82">
        <f t="shared" si="3"/>
        <v>0.25451577334283759</v>
      </c>
      <c r="P38" s="76">
        <f>分析係数表!C41</f>
        <v>0.78804261408809029</v>
      </c>
      <c r="Q38" s="82">
        <f t="shared" si="4"/>
        <v>0.20056927535174163</v>
      </c>
      <c r="R38" s="83">
        <v>0.2039189873837049</v>
      </c>
      <c r="S38" s="84">
        <f t="shared" si="5"/>
        <v>0.2039189873837049</v>
      </c>
      <c r="T38" s="85">
        <f>分析係数表!F41</f>
        <v>0.55067630164906434</v>
      </c>
      <c r="U38" s="86">
        <f t="shared" si="6"/>
        <v>0.11229335380848082</v>
      </c>
      <c r="V38" s="87">
        <f>分析係数表!D41</f>
        <v>0.13461182138224939</v>
      </c>
      <c r="W38" s="88">
        <f t="shared" si="7"/>
        <v>0</v>
      </c>
      <c r="X38" s="76">
        <f>分析係数表!E41</f>
        <v>0.12840466926070038</v>
      </c>
      <c r="Y38" s="89">
        <f t="shared" si="8"/>
        <v>0</v>
      </c>
    </row>
    <row r="39" spans="1:25" x14ac:dyDescent="0.2">
      <c r="A39" s="6" t="s">
        <v>51</v>
      </c>
      <c r="B39" s="5" t="s">
        <v>367</v>
      </c>
      <c r="C39" s="90"/>
      <c r="D39" s="107">
        <f>投入係数表!AN39</f>
        <v>0</v>
      </c>
      <c r="E39" s="110">
        <f t="shared" si="9"/>
        <v>0</v>
      </c>
      <c r="F39" s="85">
        <f>分析係数表!C42</f>
        <v>0</v>
      </c>
      <c r="G39" s="110">
        <f>E39*F39</f>
        <v>0</v>
      </c>
      <c r="H39" s="110">
        <v>0</v>
      </c>
      <c r="I39" s="110">
        <f>C39+H39</f>
        <v>0</v>
      </c>
      <c r="J39" s="85">
        <f>分析係数表!G42</f>
        <v>0</v>
      </c>
      <c r="K39" s="111">
        <f>I39*J39</f>
        <v>0</v>
      </c>
      <c r="L39" s="79"/>
      <c r="M39" s="80"/>
      <c r="N39" s="81">
        <f>分析係数表!H42</f>
        <v>1.0968638961841495E-2</v>
      </c>
      <c r="O39" s="82">
        <f t="shared" si="3"/>
        <v>5.998546027333268E-2</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194</v>
      </c>
      <c r="B40" s="5" t="s">
        <v>41</v>
      </c>
      <c r="C40" s="90"/>
      <c r="D40" s="107">
        <f>投入係数表!AN40</f>
        <v>0</v>
      </c>
      <c r="E40" s="110">
        <f t="shared" si="9"/>
        <v>0</v>
      </c>
      <c r="F40" s="85">
        <f>分析係数表!C43</f>
        <v>0.20173745173745172</v>
      </c>
      <c r="G40" s="110">
        <f>E40*F40</f>
        <v>0</v>
      </c>
      <c r="H40" s="110">
        <v>0.29412820674344797</v>
      </c>
      <c r="I40" s="110">
        <f>C40+H40</f>
        <v>0.29412820674344797</v>
      </c>
      <c r="J40" s="85">
        <f>分析係数表!G43</f>
        <v>0.40060929169840059</v>
      </c>
      <c r="K40" s="111">
        <f>I40*J40</f>
        <v>0.11783049257201343</v>
      </c>
      <c r="L40" s="79"/>
      <c r="M40" s="80"/>
      <c r="N40" s="81">
        <f>分析係数表!H43</f>
        <v>3.0614346773778257E-2</v>
      </c>
      <c r="O40" s="82">
        <f t="shared" si="3"/>
        <v>0.16742420719481821</v>
      </c>
      <c r="P40" s="76">
        <f>分析係数表!C43</f>
        <v>0.20173745173745172</v>
      </c>
      <c r="Q40" s="82">
        <f>O40*P40</f>
        <v>3.3775732918645753E-2</v>
      </c>
      <c r="R40" s="83">
        <v>5.4658696220734479E-2</v>
      </c>
      <c r="S40" s="84">
        <f>I40+R40</f>
        <v>0.34878690296418247</v>
      </c>
      <c r="T40" s="85">
        <f>分析係数表!F43</f>
        <v>0.64280274181264285</v>
      </c>
      <c r="U40" s="86">
        <f>S40*T40</f>
        <v>0.22420117753371671</v>
      </c>
      <c r="V40" s="87">
        <f>分析係数表!D43</f>
        <v>0.46991622239146991</v>
      </c>
      <c r="W40" s="88">
        <f>ROUND(S40*V40,0)</f>
        <v>0</v>
      </c>
      <c r="X40" s="76">
        <f>分析係数表!E43</f>
        <v>0.30083777608530082</v>
      </c>
      <c r="Y40" s="89">
        <f>ROUND(S40*X40,0)</f>
        <v>0</v>
      </c>
    </row>
    <row r="41" spans="1:25" x14ac:dyDescent="0.2">
      <c r="A41" s="6" t="s">
        <v>340</v>
      </c>
      <c r="B41" s="5" t="s">
        <v>42</v>
      </c>
      <c r="C41" s="163"/>
      <c r="D41" s="107">
        <f>投入係数表!AN41</f>
        <v>0</v>
      </c>
      <c r="E41" s="110">
        <f t="shared" si="9"/>
        <v>0</v>
      </c>
      <c r="F41" s="85">
        <f>分析係数表!C44</f>
        <v>0.27638971906754328</v>
      </c>
      <c r="G41" s="110">
        <f>E41*F41</f>
        <v>0</v>
      </c>
      <c r="H41" s="110">
        <v>2.3835296049500706E-3</v>
      </c>
      <c r="I41" s="110">
        <f>C41+H41</f>
        <v>2.3835296049500706E-3</v>
      </c>
      <c r="J41" s="85">
        <f>分析係数表!G44</f>
        <v>0.27192982456140352</v>
      </c>
      <c r="K41" s="111">
        <f>I41*J41</f>
        <v>6.4815278731098413E-4</v>
      </c>
      <c r="L41" s="79"/>
      <c r="M41" s="80"/>
      <c r="N41" s="81">
        <f>分析係数表!H44</f>
        <v>9.8074051186981828E-2</v>
      </c>
      <c r="O41" s="82">
        <f t="shared" si="3"/>
        <v>0.53634886896977507</v>
      </c>
      <c r="P41" s="76">
        <f>分析係数表!C44</f>
        <v>0.27638971906754328</v>
      </c>
      <c r="Q41" s="82">
        <f>O41*P41</f>
        <v>0.14824131321675071</v>
      </c>
      <c r="R41" s="83">
        <v>0.14986814753567076</v>
      </c>
      <c r="S41" s="84">
        <f>I41+R41</f>
        <v>0.15225167714062082</v>
      </c>
      <c r="T41" s="85">
        <f>分析係数表!F44</f>
        <v>0.48268106162843005</v>
      </c>
      <c r="U41" s="86">
        <f>S41*T41</f>
        <v>7.3489001156943831E-2</v>
      </c>
      <c r="V41" s="87">
        <f>分析係数表!D44</f>
        <v>0.23571749887539362</v>
      </c>
      <c r="W41" s="88">
        <f>ROUND(S41*V41,0)</f>
        <v>0</v>
      </c>
      <c r="X41" s="76">
        <f>分析係数表!E44</f>
        <v>0.16711650922177237</v>
      </c>
      <c r="Y41" s="89">
        <f>ROUND(S41*X41,0)</f>
        <v>0</v>
      </c>
    </row>
    <row r="42" spans="1:25" x14ac:dyDescent="0.2">
      <c r="A42" s="6" t="s">
        <v>341</v>
      </c>
      <c r="B42" s="5" t="s">
        <v>278</v>
      </c>
      <c r="C42" s="201">
        <f>最終需要_まとめ!C43</f>
        <v>100</v>
      </c>
      <c r="D42" s="107">
        <f>投入係数表!AN42</f>
        <v>0</v>
      </c>
      <c r="E42" s="110">
        <f t="shared" si="9"/>
        <v>0</v>
      </c>
      <c r="F42" s="85">
        <f>分析係数表!C45</f>
        <v>1</v>
      </c>
      <c r="G42" s="110">
        <f>E42*F42</f>
        <v>0</v>
      </c>
      <c r="H42" s="110">
        <v>1.9346705493583194E-2</v>
      </c>
      <c r="I42" s="110">
        <f>C42+H42</f>
        <v>100.01934670549359</v>
      </c>
      <c r="J42" s="85">
        <f>分析係数表!G45</f>
        <v>0</v>
      </c>
      <c r="K42" s="111">
        <f>I42*J42</f>
        <v>0</v>
      </c>
      <c r="L42" s="79"/>
      <c r="M42" s="80"/>
      <c r="N42" s="81">
        <f>分析係数表!H45</f>
        <v>0</v>
      </c>
      <c r="O42" s="82">
        <f t="shared" si="3"/>
        <v>0</v>
      </c>
      <c r="P42" s="76">
        <f>分析係数表!C45</f>
        <v>1</v>
      </c>
      <c r="Q42" s="82">
        <f>O42*P42</f>
        <v>0</v>
      </c>
      <c r="R42" s="83">
        <v>9.7724510000431392E-4</v>
      </c>
      <c r="S42" s="84">
        <f>I42+R42</f>
        <v>100.02032395059359</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投入係数表!AN43</f>
        <v>0</v>
      </c>
      <c r="E43" s="110">
        <f t="shared" si="9"/>
        <v>0</v>
      </c>
      <c r="F43" s="85">
        <f>分析係数表!C46</f>
        <v>5.367793240556662E-2</v>
      </c>
      <c r="G43" s="110">
        <f>E43*F43</f>
        <v>0</v>
      </c>
      <c r="H43" s="110">
        <v>1.0725194975829053E-2</v>
      </c>
      <c r="I43" s="110">
        <f>C43+H43</f>
        <v>1.0725194975829053E-2</v>
      </c>
      <c r="J43" s="85">
        <f>分析係数表!G46</f>
        <v>9.2592592592592587E-3</v>
      </c>
      <c r="K43" s="111">
        <f>I43*J43</f>
        <v>9.9307360887306045E-5</v>
      </c>
      <c r="L43" s="79"/>
      <c r="M43" s="80"/>
      <c r="N43" s="81">
        <f>分析係数表!H46</f>
        <v>2.0456769143622225E-2</v>
      </c>
      <c r="O43" s="82">
        <f t="shared" si="3"/>
        <v>0.11187429151916153</v>
      </c>
      <c r="P43" s="76">
        <f>分析係数表!C46</f>
        <v>5.367793240556662E-2</v>
      </c>
      <c r="Q43" s="82">
        <f>O43*P43</f>
        <v>6.0051806580862076E-3</v>
      </c>
      <c r="R43" s="83">
        <v>6.5442809006448707E-3</v>
      </c>
      <c r="S43" s="84">
        <f>I43+R43</f>
        <v>1.7269475876473924E-2</v>
      </c>
      <c r="T43" s="85">
        <f>分析係数表!F46</f>
        <v>0.30555555555555558</v>
      </c>
      <c r="U43" s="86">
        <f>S43*T43</f>
        <v>5.276784295589255E-3</v>
      </c>
      <c r="V43" s="87">
        <f>分析係数表!D46</f>
        <v>2.7777777777777776E-2</v>
      </c>
      <c r="W43" s="88">
        <f>ROUND(S43*V43,0)</f>
        <v>0</v>
      </c>
      <c r="X43" s="76">
        <f>分析係数表!E46</f>
        <v>8.3333333333333329E-2</v>
      </c>
      <c r="Y43" s="89">
        <f>ROUND(S43*X43,0)</f>
        <v>0</v>
      </c>
    </row>
    <row r="44" spans="1:25" x14ac:dyDescent="0.2">
      <c r="A44" s="192">
        <v>40</v>
      </c>
      <c r="B44" s="14" t="s">
        <v>150</v>
      </c>
      <c r="C44" s="197">
        <f>SUM(C5:C43)</f>
        <v>100</v>
      </c>
      <c r="D44" s="108">
        <f>投入係数表!AN44</f>
        <v>1</v>
      </c>
      <c r="E44" s="96">
        <f>SUM(E5:E43)</f>
        <v>100</v>
      </c>
      <c r="F44" s="98">
        <f>分析係数表!C47</f>
        <v>0.43100924499229587</v>
      </c>
      <c r="G44" s="96">
        <f>SUM(G5:G43)</f>
        <v>20.918501662172424</v>
      </c>
      <c r="H44" s="96">
        <f>SUM(H5:H43)</f>
        <v>22.904339406765864</v>
      </c>
      <c r="I44" s="96">
        <f>SUM(I5:I43)</f>
        <v>122.90433940676587</v>
      </c>
      <c r="J44" s="98">
        <f>分析係数表!G47</f>
        <v>0.27411589384994556</v>
      </c>
      <c r="K44" s="112">
        <f>SUM(K5:K43)</f>
        <v>8.7221934171054301</v>
      </c>
      <c r="L44" s="94">
        <f>最終需要_まとめ!$L$33</f>
        <v>0.627</v>
      </c>
      <c r="M44" s="91">
        <f>K44*L44</f>
        <v>5.4688152725251049</v>
      </c>
      <c r="N44" s="95">
        <f>分析係数表!H47</f>
        <v>1</v>
      </c>
      <c r="O44" s="96">
        <f>SUM(O5:O43)</f>
        <v>5.4688152725251049</v>
      </c>
      <c r="P44" s="92">
        <f>分析係数表!C47</f>
        <v>0.43100924499229587</v>
      </c>
      <c r="Q44" s="96">
        <f>SUM(Q5:Q43)</f>
        <v>2.1995622965441455</v>
      </c>
      <c r="R44" s="91">
        <f>SUM(R5:R43)</f>
        <v>2.3876894071381307</v>
      </c>
      <c r="S44" s="97">
        <f>SUM(S5:S43)</f>
        <v>125.29202881390401</v>
      </c>
      <c r="T44" s="98">
        <f>分析係数表!F47</f>
        <v>0.60561987734280964</v>
      </c>
      <c r="U44" s="99">
        <f>SUM(U5:U43)</f>
        <v>15.544749943229641</v>
      </c>
      <c r="V44" s="100">
        <f>分析係数表!D47</f>
        <v>0.12179744368659369</v>
      </c>
      <c r="W44" s="101">
        <f>SUM(W5:W43)</f>
        <v>5</v>
      </c>
      <c r="X44" s="92">
        <f>分析係数表!E47</f>
        <v>9.5847423625838257E-2</v>
      </c>
      <c r="Y44" s="102">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283</v>
      </c>
      <c r="S2" s="3" t="s">
        <v>152</v>
      </c>
      <c r="U2" s="64" t="s">
        <v>209</v>
      </c>
      <c r="W2" s="3" t="s">
        <v>130</v>
      </c>
      <c r="Y2" s="3" t="s">
        <v>153</v>
      </c>
    </row>
    <row r="3" spans="1:25" ht="44" x14ac:dyDescent="0.2">
      <c r="B3" s="65"/>
      <c r="C3" s="66" t="s">
        <v>227</v>
      </c>
      <c r="D3" s="66" t="s">
        <v>353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投入係数表!AO5</f>
        <v>0</v>
      </c>
      <c r="E5" s="110">
        <f>$C$43*D5</f>
        <v>0</v>
      </c>
      <c r="F5" s="85">
        <f>分析係数表!C8</f>
        <v>0.30496453900709219</v>
      </c>
      <c r="G5" s="110">
        <f t="shared" ref="G5:G38" si="0">E5*F5</f>
        <v>0</v>
      </c>
      <c r="H5" s="110">
        <f t="array" ref="H5:H43">MMULT(逆行列係数!C5:AO43,'39'!G5:G43)</f>
        <v>5.863960323525901E-4</v>
      </c>
      <c r="I5" s="110">
        <f t="shared" ref="I5:I38" si="1">C5+H5</f>
        <v>5.863960323525901E-4</v>
      </c>
      <c r="J5" s="85">
        <f>分析係数表!G8</f>
        <v>0.12049861495844875</v>
      </c>
      <c r="K5" s="111">
        <f t="shared" ref="K5:K38" si="2">I5*J5</f>
        <v>7.0659909715616818E-5</v>
      </c>
      <c r="L5" s="79" t="s">
        <v>177</v>
      </c>
      <c r="M5" s="80" t="s">
        <v>177</v>
      </c>
      <c r="N5" s="81">
        <f>分析係数表!H8</f>
        <v>1.0415057417992687E-2</v>
      </c>
      <c r="O5" s="82">
        <f t="shared" ref="O5:O43" si="3">$M$44*N5</f>
        <v>7.4323956301498198E-2</v>
      </c>
      <c r="P5" s="76">
        <f>分析係数表!C8</f>
        <v>0.30496453900709219</v>
      </c>
      <c r="Q5" s="82">
        <f t="shared" ref="Q5:Q38" si="4">O5*P5</f>
        <v>2.2666171070669663E-2</v>
      </c>
      <c r="R5" s="83">
        <f t="array" ref="R5:R43">MMULT(逆行列係数!C5:AO43,'39'!Q5:Q43)</f>
        <v>2.5443681176520634E-2</v>
      </c>
      <c r="S5" s="84">
        <f t="shared" ref="S5:S38" si="5">I5+R5</f>
        <v>2.6030077208873223E-2</v>
      </c>
      <c r="T5" s="85">
        <f>分析係数表!F8</f>
        <v>0.45429362880886426</v>
      </c>
      <c r="U5" s="86">
        <f t="shared" ref="U5:U38" si="6">S5*T5</f>
        <v>1.1825298233393929E-2</v>
      </c>
      <c r="V5" s="87">
        <f>分析係数表!D8</f>
        <v>0.67451523545706371</v>
      </c>
      <c r="W5" s="167">
        <f t="shared" ref="W5:W38" si="7">ROUND(S5*V5,0)</f>
        <v>0</v>
      </c>
      <c r="X5" s="76">
        <f>分析係数表!E8</f>
        <v>0.3476454293628809</v>
      </c>
      <c r="Y5" s="166">
        <f t="shared" ref="Y5:Y38" si="8">ROUND(S5*X5,0)</f>
        <v>0</v>
      </c>
    </row>
    <row r="6" spans="1:25" x14ac:dyDescent="0.2">
      <c r="A6" s="6" t="s">
        <v>219</v>
      </c>
      <c r="B6" s="5" t="s">
        <v>265</v>
      </c>
      <c r="C6" s="90"/>
      <c r="D6" s="107">
        <f>投入係数表!AO6</f>
        <v>0</v>
      </c>
      <c r="E6" s="110">
        <f t="shared" ref="E6:E43" si="9">$C$43*D6</f>
        <v>0</v>
      </c>
      <c r="F6" s="85">
        <f>分析係数表!C9</f>
        <v>0.30769230769230771</v>
      </c>
      <c r="G6" s="110">
        <f t="shared" si="0"/>
        <v>0</v>
      </c>
      <c r="H6" s="110">
        <v>8.5329266874046746E-3</v>
      </c>
      <c r="I6" s="110">
        <f t="shared" si="1"/>
        <v>8.5329266874046746E-3</v>
      </c>
      <c r="J6" s="85">
        <f>分析係数表!G9</f>
        <v>0.27272727272727271</v>
      </c>
      <c r="K6" s="111">
        <f t="shared" si="2"/>
        <v>2.3271618238376382E-3</v>
      </c>
      <c r="L6" s="79"/>
      <c r="M6" s="80"/>
      <c r="N6" s="81">
        <f>分析係数表!H9</f>
        <v>5.5358154384880782E-4</v>
      </c>
      <c r="O6" s="82">
        <f t="shared" si="3"/>
        <v>3.950469865221783E-3</v>
      </c>
      <c r="P6" s="76">
        <f>分析係数表!C9</f>
        <v>0.30769230769230771</v>
      </c>
      <c r="Q6" s="82">
        <f t="shared" si="4"/>
        <v>1.2155291892990102E-3</v>
      </c>
      <c r="R6" s="83">
        <v>1.3557406166500789E-3</v>
      </c>
      <c r="S6" s="84">
        <f t="shared" si="5"/>
        <v>9.8886673040547539E-3</v>
      </c>
      <c r="T6" s="85">
        <f>分析係数表!F9</f>
        <v>0.77272727272727271</v>
      </c>
      <c r="U6" s="86">
        <f t="shared" si="6"/>
        <v>7.6412429167695825E-3</v>
      </c>
      <c r="V6" s="87">
        <f>分析係数表!D9</f>
        <v>0.36363636363636365</v>
      </c>
      <c r="W6" s="167">
        <f t="shared" si="7"/>
        <v>0</v>
      </c>
      <c r="X6" s="76">
        <f>分析係数表!E9</f>
        <v>0</v>
      </c>
      <c r="Y6" s="166">
        <f t="shared" si="8"/>
        <v>0</v>
      </c>
    </row>
    <row r="7" spans="1:25" x14ac:dyDescent="0.2">
      <c r="A7" s="6" t="s">
        <v>220</v>
      </c>
      <c r="B7" s="5" t="s">
        <v>266</v>
      </c>
      <c r="C7" s="90"/>
      <c r="D7" s="107">
        <f>投入係数表!AO7</f>
        <v>0</v>
      </c>
      <c r="E7" s="110">
        <f t="shared" si="9"/>
        <v>0</v>
      </c>
      <c r="F7" s="85">
        <f>分析係数表!C10</f>
        <v>0</v>
      </c>
      <c r="G7" s="110">
        <f t="shared" si="0"/>
        <v>0</v>
      </c>
      <c r="H7" s="110">
        <v>0</v>
      </c>
      <c r="I7" s="110">
        <f t="shared" si="1"/>
        <v>0</v>
      </c>
      <c r="J7" s="85">
        <f>分析係数表!G10</f>
        <v>0</v>
      </c>
      <c r="K7" s="111">
        <f t="shared" si="2"/>
        <v>0</v>
      </c>
      <c r="L7" s="79"/>
      <c r="M7" s="80"/>
      <c r="N7" s="81">
        <f>分析係数表!H10</f>
        <v>1.0685411195221176E-3</v>
      </c>
      <c r="O7" s="82">
        <f t="shared" si="3"/>
        <v>7.6253255538001868E-3</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投入係数表!AO8</f>
        <v>0</v>
      </c>
      <c r="E8" s="110">
        <f t="shared" si="9"/>
        <v>0</v>
      </c>
      <c r="F8" s="85">
        <f>分析係数表!C11</f>
        <v>7.2833211944645093E-4</v>
      </c>
      <c r="G8" s="110">
        <f t="shared" si="0"/>
        <v>0</v>
      </c>
      <c r="H8" s="110">
        <v>3.4556314694291114E-4</v>
      </c>
      <c r="I8" s="110">
        <f t="shared" si="1"/>
        <v>3.4556314694291114E-4</v>
      </c>
      <c r="J8" s="85">
        <f>分析係数表!G11</f>
        <v>0.75</v>
      </c>
      <c r="K8" s="111">
        <f t="shared" si="2"/>
        <v>2.5917236020718337E-4</v>
      </c>
      <c r="L8" s="79"/>
      <c r="M8" s="80"/>
      <c r="N8" s="81">
        <f>分析係数表!H11</f>
        <v>-1.2873989391832741E-5</v>
      </c>
      <c r="O8" s="82">
        <f t="shared" si="3"/>
        <v>-9.1871392214460076E-5</v>
      </c>
      <c r="P8" s="76">
        <f>分析係数表!C11</f>
        <v>7.2833211944645093E-4</v>
      </c>
      <c r="Q8" s="82">
        <f t="shared" si="4"/>
        <v>-6.6912885808053872E-8</v>
      </c>
      <c r="R8" s="83">
        <v>1.6155066600156E-4</v>
      </c>
      <c r="S8" s="84">
        <f t="shared" si="5"/>
        <v>5.0711381294447108E-4</v>
      </c>
      <c r="T8" s="85">
        <f>分析係数表!F11</f>
        <v>1</v>
      </c>
      <c r="U8" s="86">
        <f t="shared" si="6"/>
        <v>5.0711381294447108E-4</v>
      </c>
      <c r="V8" s="87">
        <f>分析係数表!D11</f>
        <v>0</v>
      </c>
      <c r="W8" s="167">
        <f t="shared" si="7"/>
        <v>0</v>
      </c>
      <c r="X8" s="76">
        <f>分析係数表!E11</f>
        <v>0</v>
      </c>
      <c r="Y8" s="166">
        <f t="shared" si="8"/>
        <v>0</v>
      </c>
    </row>
    <row r="9" spans="1:25" x14ac:dyDescent="0.2">
      <c r="A9" s="6" t="s">
        <v>222</v>
      </c>
      <c r="B9" s="5" t="s">
        <v>190</v>
      </c>
      <c r="C9" s="90"/>
      <c r="D9" s="107">
        <f>投入係数表!AO9</f>
        <v>0</v>
      </c>
      <c r="E9" s="110">
        <f t="shared" si="9"/>
        <v>0</v>
      </c>
      <c r="F9" s="85">
        <f>分析係数表!C12</f>
        <v>4.5760430686406783E-3</v>
      </c>
      <c r="G9" s="110">
        <f t="shared" si="0"/>
        <v>0</v>
      </c>
      <c r="H9" s="110">
        <v>2.5013472174311131E-5</v>
      </c>
      <c r="I9" s="110">
        <f t="shared" si="1"/>
        <v>2.5013472174311131E-5</v>
      </c>
      <c r="J9" s="85">
        <f>分析係数表!G12</f>
        <v>0.12408759124087591</v>
      </c>
      <c r="K9" s="111">
        <f t="shared" si="2"/>
        <v>3.1038615106809433E-6</v>
      </c>
      <c r="L9" s="79"/>
      <c r="M9" s="80"/>
      <c r="N9" s="81">
        <f>分析係数表!H12</f>
        <v>8.1814202585097071E-2</v>
      </c>
      <c r="O9" s="82">
        <f t="shared" si="3"/>
        <v>0.58384269752289375</v>
      </c>
      <c r="P9" s="76">
        <f>分析係数表!C12</f>
        <v>4.5760430686406783E-3</v>
      </c>
      <c r="Q9" s="82">
        <f t="shared" si="4"/>
        <v>2.671689329176114E-3</v>
      </c>
      <c r="R9" s="83">
        <v>2.8499238553147529E-3</v>
      </c>
      <c r="S9" s="84">
        <f t="shared" si="5"/>
        <v>2.8749373274890642E-3</v>
      </c>
      <c r="T9" s="85">
        <f>分析係数表!F12</f>
        <v>0.42153284671532848</v>
      </c>
      <c r="U9" s="86">
        <f t="shared" si="6"/>
        <v>1.2118805157846238E-3</v>
      </c>
      <c r="V9" s="87">
        <f>分析係数表!D12</f>
        <v>4.3795620437956206E-2</v>
      </c>
      <c r="W9" s="167">
        <f t="shared" si="7"/>
        <v>0</v>
      </c>
      <c r="X9" s="76">
        <f>分析係数表!E12</f>
        <v>3.2846715328467155E-2</v>
      </c>
      <c r="Y9" s="166">
        <f t="shared" si="8"/>
        <v>0</v>
      </c>
    </row>
    <row r="10" spans="1:25" x14ac:dyDescent="0.2">
      <c r="A10" s="6" t="s">
        <v>223</v>
      </c>
      <c r="B10" s="5" t="s">
        <v>28</v>
      </c>
      <c r="C10" s="90"/>
      <c r="D10" s="107">
        <f>投入係数表!AO10</f>
        <v>9.2592592592592587E-3</v>
      </c>
      <c r="E10" s="110">
        <f t="shared" si="9"/>
        <v>0.92592592592592582</v>
      </c>
      <c r="F10" s="85">
        <f>分析係数表!C13</f>
        <v>0</v>
      </c>
      <c r="G10" s="110">
        <f t="shared" si="0"/>
        <v>0</v>
      </c>
      <c r="H10" s="110">
        <v>0</v>
      </c>
      <c r="I10" s="110">
        <f t="shared" si="1"/>
        <v>0</v>
      </c>
      <c r="J10" s="85">
        <f>分析係数表!G13</f>
        <v>1</v>
      </c>
      <c r="K10" s="111">
        <f t="shared" si="2"/>
        <v>0</v>
      </c>
      <c r="L10" s="79"/>
      <c r="M10" s="80"/>
      <c r="N10" s="81">
        <f>分析係数表!H13</f>
        <v>1.2783871466089912E-2</v>
      </c>
      <c r="O10" s="82">
        <f t="shared" si="3"/>
        <v>9.122829246895886E-2</v>
      </c>
      <c r="P10" s="76">
        <f>分析係数表!C13</f>
        <v>0</v>
      </c>
      <c r="Q10" s="82">
        <f t="shared" si="4"/>
        <v>0</v>
      </c>
      <c r="R10" s="83">
        <v>0</v>
      </c>
      <c r="S10" s="84">
        <f t="shared" si="5"/>
        <v>0</v>
      </c>
      <c r="T10" s="85">
        <f>分析係数表!F13</f>
        <v>1</v>
      </c>
      <c r="U10" s="86">
        <f t="shared" si="6"/>
        <v>0</v>
      </c>
      <c r="V10" s="87">
        <f>分析係数表!D13</f>
        <v>0</v>
      </c>
      <c r="W10" s="167">
        <f t="shared" si="7"/>
        <v>0</v>
      </c>
      <c r="X10" s="76">
        <f>分析係数表!E13</f>
        <v>0</v>
      </c>
      <c r="Y10" s="166">
        <f t="shared" si="8"/>
        <v>0</v>
      </c>
    </row>
    <row r="11" spans="1:25" x14ac:dyDescent="0.2">
      <c r="A11" s="6" t="s">
        <v>224</v>
      </c>
      <c r="B11" s="5" t="s">
        <v>267</v>
      </c>
      <c r="C11" s="90"/>
      <c r="D11" s="107">
        <f>投入係数表!AO11</f>
        <v>0.10185185185185185</v>
      </c>
      <c r="E11" s="110">
        <f t="shared" si="9"/>
        <v>10.185185185185185</v>
      </c>
      <c r="F11" s="85">
        <f>分析係数表!C14</f>
        <v>3.0252100840336138E-2</v>
      </c>
      <c r="G11" s="110">
        <f t="shared" si="0"/>
        <v>0.3081232492997199</v>
      </c>
      <c r="H11" s="110">
        <v>0.31344384474007175</v>
      </c>
      <c r="I11" s="110">
        <f t="shared" si="1"/>
        <v>0.31344384474007175</v>
      </c>
      <c r="J11" s="85">
        <f>分析係数表!G14</f>
        <v>0.20338983050847459</v>
      </c>
      <c r="K11" s="111">
        <f t="shared" si="2"/>
        <v>6.3751290455607817E-2</v>
      </c>
      <c r="L11" s="79"/>
      <c r="M11" s="80"/>
      <c r="N11" s="81">
        <f>分析係数表!H14</f>
        <v>1.0556671301302847E-3</v>
      </c>
      <c r="O11" s="82">
        <f t="shared" si="3"/>
        <v>7.5334541615857259E-3</v>
      </c>
      <c r="P11" s="76">
        <f>分析係数表!C14</f>
        <v>3.0252100840336138E-2</v>
      </c>
      <c r="Q11" s="82">
        <f t="shared" si="4"/>
        <v>2.2790281497234131E-4</v>
      </c>
      <c r="R11" s="83">
        <v>6.0042847373156208E-4</v>
      </c>
      <c r="S11" s="84">
        <f t="shared" si="5"/>
        <v>0.31404427321380329</v>
      </c>
      <c r="T11" s="85">
        <f>分析係数表!F14</f>
        <v>0.40677966101694918</v>
      </c>
      <c r="U11" s="86">
        <f t="shared" si="6"/>
        <v>0.12774682300222509</v>
      </c>
      <c r="V11" s="87">
        <f>分析係数表!D14</f>
        <v>0.16949152542372881</v>
      </c>
      <c r="W11" s="167">
        <f t="shared" si="7"/>
        <v>0</v>
      </c>
      <c r="X11" s="76">
        <f>分析係数表!E14</f>
        <v>0.11864406779661017</v>
      </c>
      <c r="Y11" s="166">
        <f t="shared" si="8"/>
        <v>0</v>
      </c>
    </row>
    <row r="12" spans="1:25" x14ac:dyDescent="0.2">
      <c r="A12" s="6" t="s">
        <v>225</v>
      </c>
      <c r="B12" s="5" t="s">
        <v>29</v>
      </c>
      <c r="C12" s="90"/>
      <c r="D12" s="107">
        <f>投入係数表!AO12</f>
        <v>9.2592592592592587E-3</v>
      </c>
      <c r="E12" s="110">
        <f t="shared" si="9"/>
        <v>0.92592592592592582</v>
      </c>
      <c r="F12" s="85">
        <f>分析係数表!C15</f>
        <v>0</v>
      </c>
      <c r="G12" s="110">
        <f t="shared" si="0"/>
        <v>0</v>
      </c>
      <c r="H12" s="110">
        <v>0</v>
      </c>
      <c r="I12" s="110">
        <f t="shared" si="1"/>
        <v>0</v>
      </c>
      <c r="J12" s="85">
        <f>分析係数表!G15</f>
        <v>9.6153846153846159E-2</v>
      </c>
      <c r="K12" s="111">
        <f t="shared" si="2"/>
        <v>0</v>
      </c>
      <c r="L12" s="79"/>
      <c r="M12" s="80"/>
      <c r="N12" s="81">
        <f>分析係数表!H15</f>
        <v>7.5570317730058187E-3</v>
      </c>
      <c r="O12" s="82">
        <f t="shared" si="3"/>
        <v>5.3928507229888061E-2</v>
      </c>
      <c r="P12" s="76">
        <f>分析係数表!C15</f>
        <v>0</v>
      </c>
      <c r="Q12" s="82">
        <f t="shared" si="4"/>
        <v>0</v>
      </c>
      <c r="R12" s="83">
        <v>0</v>
      </c>
      <c r="S12" s="84">
        <f t="shared" si="5"/>
        <v>0</v>
      </c>
      <c r="T12" s="85">
        <f>分析係数表!F15</f>
        <v>0.30219780219780218</v>
      </c>
      <c r="U12" s="86">
        <f t="shared" si="6"/>
        <v>0</v>
      </c>
      <c r="V12" s="87">
        <f>分析係数表!D15</f>
        <v>0.15384615384615385</v>
      </c>
      <c r="W12" s="167">
        <f t="shared" si="7"/>
        <v>0</v>
      </c>
      <c r="X12" s="76">
        <f>分析係数表!E15</f>
        <v>0.11538461538461539</v>
      </c>
      <c r="Y12" s="166">
        <f t="shared" si="8"/>
        <v>0</v>
      </c>
    </row>
    <row r="13" spans="1:25" x14ac:dyDescent="0.2">
      <c r="A13" s="6" t="s">
        <v>226</v>
      </c>
      <c r="B13" s="5" t="s">
        <v>30</v>
      </c>
      <c r="C13" s="90"/>
      <c r="D13" s="107">
        <f>投入係数表!AO13</f>
        <v>9.2592592592592587E-3</v>
      </c>
      <c r="E13" s="110">
        <f t="shared" si="9"/>
        <v>0.92592592592592582</v>
      </c>
      <c r="F13" s="85">
        <f>分析係数表!C16</f>
        <v>1.9157088122605526E-3</v>
      </c>
      <c r="G13" s="110">
        <f t="shared" si="0"/>
        <v>1.7738044557968078E-3</v>
      </c>
      <c r="H13" s="110">
        <v>2.6619390328298268E-3</v>
      </c>
      <c r="I13" s="110">
        <f t="shared" si="1"/>
        <v>2.6619390328298268E-3</v>
      </c>
      <c r="J13" s="85">
        <f>分析係数表!G16</f>
        <v>0.1111111111111111</v>
      </c>
      <c r="K13" s="111">
        <f t="shared" si="2"/>
        <v>2.9577100364775854E-4</v>
      </c>
      <c r="L13" s="79"/>
      <c r="M13" s="80"/>
      <c r="N13" s="81">
        <f>分析係数表!H16</f>
        <v>1.5294299397497296E-2</v>
      </c>
      <c r="O13" s="82">
        <f t="shared" si="3"/>
        <v>0.10914321395077857</v>
      </c>
      <c r="P13" s="76">
        <f>分析係数表!C16</f>
        <v>1.9157088122605526E-3</v>
      </c>
      <c r="Q13" s="82">
        <f t="shared" si="4"/>
        <v>2.0908661676394537E-4</v>
      </c>
      <c r="R13" s="83">
        <v>3.0897445728273121E-4</v>
      </c>
      <c r="S13" s="84">
        <f t="shared" si="5"/>
        <v>2.9709134901125581E-3</v>
      </c>
      <c r="T13" s="85">
        <f>分析係数表!F16</f>
        <v>0.33333333333333331</v>
      </c>
      <c r="U13" s="86">
        <f t="shared" si="6"/>
        <v>9.9030449670418604E-4</v>
      </c>
      <c r="V13" s="87">
        <f>分析係数表!D16</f>
        <v>0</v>
      </c>
      <c r="W13" s="167">
        <f t="shared" si="7"/>
        <v>0</v>
      </c>
      <c r="X13" s="76">
        <f>分析係数表!E16</f>
        <v>0</v>
      </c>
      <c r="Y13" s="166">
        <f t="shared" si="8"/>
        <v>0</v>
      </c>
    </row>
    <row r="14" spans="1:25" x14ac:dyDescent="0.2">
      <c r="A14" s="6" t="s">
        <v>2</v>
      </c>
      <c r="B14" s="5" t="s">
        <v>364</v>
      </c>
      <c r="C14" s="90"/>
      <c r="D14" s="107">
        <f>投入係数表!AO14</f>
        <v>9.2592592592592587E-3</v>
      </c>
      <c r="E14" s="110">
        <f t="shared" si="9"/>
        <v>0.92592592592592582</v>
      </c>
      <c r="F14" s="85">
        <f>分析係数表!C17</f>
        <v>5.5194805194805241E-2</v>
      </c>
      <c r="G14" s="110">
        <f t="shared" si="0"/>
        <v>5.1106301106301141E-2</v>
      </c>
      <c r="H14" s="110">
        <v>5.9127795313744999E-2</v>
      </c>
      <c r="I14" s="110">
        <f t="shared" si="1"/>
        <v>5.9127795313744999E-2</v>
      </c>
      <c r="J14" s="85">
        <f>分析係数表!G17</f>
        <v>0.21860465116279071</v>
      </c>
      <c r="K14" s="111">
        <f t="shared" si="2"/>
        <v>1.2925611068586116E-2</v>
      </c>
      <c r="L14" s="79"/>
      <c r="M14" s="80"/>
      <c r="N14" s="81">
        <f>分析係数表!H17</f>
        <v>2.7035377722848756E-3</v>
      </c>
      <c r="O14" s="82">
        <f t="shared" si="3"/>
        <v>1.9292992365036614E-2</v>
      </c>
      <c r="P14" s="76">
        <f>分析係数表!C17</f>
        <v>5.5194805194805241E-2</v>
      </c>
      <c r="Q14" s="82">
        <f t="shared" si="4"/>
        <v>1.0648729552130607E-3</v>
      </c>
      <c r="R14" s="83">
        <v>1.522612470210378E-3</v>
      </c>
      <c r="S14" s="84">
        <f t="shared" si="5"/>
        <v>6.0650407783955376E-2</v>
      </c>
      <c r="T14" s="85">
        <f>分析係数表!F17</f>
        <v>0.33023255813953489</v>
      </c>
      <c r="U14" s="86">
        <f t="shared" si="6"/>
        <v>2.0028739314701543E-2</v>
      </c>
      <c r="V14" s="87">
        <f>分析係数表!D17</f>
        <v>0</v>
      </c>
      <c r="W14" s="167">
        <f t="shared" si="7"/>
        <v>0</v>
      </c>
      <c r="X14" s="76">
        <f>分析係数表!E17</f>
        <v>0</v>
      </c>
      <c r="Y14" s="166">
        <f t="shared" si="8"/>
        <v>0</v>
      </c>
    </row>
    <row r="15" spans="1:25" x14ac:dyDescent="0.2">
      <c r="A15" s="6" t="s">
        <v>3</v>
      </c>
      <c r="B15" s="5" t="s">
        <v>31</v>
      </c>
      <c r="C15" s="90"/>
      <c r="D15" s="107">
        <f>投入係数表!AO15</f>
        <v>9.2592592592592587E-3</v>
      </c>
      <c r="E15" s="110">
        <f t="shared" si="9"/>
        <v>0.92592592592592582</v>
      </c>
      <c r="F15" s="85">
        <f>分析係数表!C18</f>
        <v>0.35732009925558317</v>
      </c>
      <c r="G15" s="110">
        <f t="shared" si="0"/>
        <v>0.33085194375516958</v>
      </c>
      <c r="H15" s="110">
        <v>0.35388819991553616</v>
      </c>
      <c r="I15" s="110">
        <f t="shared" si="1"/>
        <v>0.35388819991553616</v>
      </c>
      <c r="J15" s="85">
        <f>分析係数表!G18</f>
        <v>0.21543778801843319</v>
      </c>
      <c r="K15" s="111">
        <f t="shared" si="2"/>
        <v>7.6240890995628183E-2</v>
      </c>
      <c r="L15" s="79"/>
      <c r="M15" s="80"/>
      <c r="N15" s="81">
        <f>分析係数表!H18</f>
        <v>3.9909367114681499E-4</v>
      </c>
      <c r="O15" s="82">
        <f t="shared" si="3"/>
        <v>2.8480131586482624E-3</v>
      </c>
      <c r="P15" s="76">
        <f>分析係数表!C18</f>
        <v>0.35732009925558317</v>
      </c>
      <c r="Q15" s="82">
        <f t="shared" si="4"/>
        <v>1.0176523445294041E-3</v>
      </c>
      <c r="R15" s="83">
        <v>2.1830251378392226E-3</v>
      </c>
      <c r="S15" s="84">
        <f t="shared" si="5"/>
        <v>0.35607122505337541</v>
      </c>
      <c r="T15" s="85">
        <f>分析係数表!F18</f>
        <v>0.46082949308755761</v>
      </c>
      <c r="U15" s="86">
        <f t="shared" si="6"/>
        <v>0.16408812214441262</v>
      </c>
      <c r="V15" s="87">
        <f>分析係数表!D18</f>
        <v>4.0322580645161289E-2</v>
      </c>
      <c r="W15" s="167">
        <f t="shared" si="7"/>
        <v>0</v>
      </c>
      <c r="X15" s="76">
        <f>分析係数表!E18</f>
        <v>3.6866359447004608E-2</v>
      </c>
      <c r="Y15" s="166">
        <f t="shared" si="8"/>
        <v>0</v>
      </c>
    </row>
    <row r="16" spans="1:25" x14ac:dyDescent="0.2">
      <c r="A16" s="6" t="s">
        <v>4</v>
      </c>
      <c r="B16" s="5" t="s">
        <v>32</v>
      </c>
      <c r="C16" s="90"/>
      <c r="D16" s="107">
        <f>投入係数表!AO16</f>
        <v>9.2592592592592587E-3</v>
      </c>
      <c r="E16" s="110">
        <f t="shared" si="9"/>
        <v>0.92592592592592582</v>
      </c>
      <c r="F16" s="85">
        <f>分析係数表!C19</f>
        <v>0.13532513181019334</v>
      </c>
      <c r="G16" s="110">
        <f t="shared" si="0"/>
        <v>0.12530104797240124</v>
      </c>
      <c r="H16" s="110">
        <v>0.14531541296917386</v>
      </c>
      <c r="I16" s="110">
        <f t="shared" si="1"/>
        <v>0.14531541296917386</v>
      </c>
      <c r="J16" s="85">
        <f>分析係数表!G19</f>
        <v>5.8997050147492625E-2</v>
      </c>
      <c r="K16" s="111">
        <f t="shared" si="2"/>
        <v>8.5731807061459504E-3</v>
      </c>
      <c r="L16" s="79"/>
      <c r="M16" s="80"/>
      <c r="N16" s="81">
        <f>分析係数表!H19</f>
        <v>-1.0299191513466193E-4</v>
      </c>
      <c r="O16" s="82">
        <f t="shared" si="3"/>
        <v>-7.3497113771568061E-4</v>
      </c>
      <c r="P16" s="76">
        <f>分析係数表!C19</f>
        <v>0.13532513181019334</v>
      </c>
      <c r="Q16" s="82">
        <f t="shared" si="4"/>
        <v>-9.9460066088062241E-5</v>
      </c>
      <c r="R16" s="83">
        <v>1.5192639173410569E-4</v>
      </c>
      <c r="S16" s="84">
        <f t="shared" si="5"/>
        <v>0.14546733936090797</v>
      </c>
      <c r="T16" s="85">
        <f>分析係数表!F19</f>
        <v>0.24483775811209441</v>
      </c>
      <c r="U16" s="86">
        <f t="shared" si="6"/>
        <v>3.5615897247655938E-2</v>
      </c>
      <c r="V16" s="87">
        <f>分析係数表!D19</f>
        <v>3.8348082595870206E-2</v>
      </c>
      <c r="W16" s="167">
        <f t="shared" si="7"/>
        <v>0</v>
      </c>
      <c r="X16" s="76">
        <f>分析係数表!E19</f>
        <v>3.2448377581120944E-2</v>
      </c>
      <c r="Y16" s="166">
        <f t="shared" si="8"/>
        <v>0</v>
      </c>
    </row>
    <row r="17" spans="1:25" x14ac:dyDescent="0.2">
      <c r="A17" s="6" t="s">
        <v>5</v>
      </c>
      <c r="B17" s="5" t="s">
        <v>33</v>
      </c>
      <c r="C17" s="90"/>
      <c r="D17" s="107">
        <f>投入係数表!AO17</f>
        <v>0</v>
      </c>
      <c r="E17" s="110">
        <f t="shared" si="9"/>
        <v>0</v>
      </c>
      <c r="F17" s="85">
        <f>分析係数表!C20</f>
        <v>1.7543859649122862E-2</v>
      </c>
      <c r="G17" s="110">
        <f t="shared" si="0"/>
        <v>0</v>
      </c>
      <c r="H17" s="110">
        <v>8.428474408196607E-4</v>
      </c>
      <c r="I17" s="110">
        <f t="shared" si="1"/>
        <v>8.428474408196607E-4</v>
      </c>
      <c r="J17" s="85">
        <f>分析係数表!G20</f>
        <v>9.5238095238095233E-2</v>
      </c>
      <c r="K17" s="111">
        <f t="shared" si="2"/>
        <v>8.0271184839967677E-5</v>
      </c>
      <c r="L17" s="79"/>
      <c r="M17" s="80"/>
      <c r="N17" s="81">
        <f>分析係数表!H20</f>
        <v>5.0208558628147691E-4</v>
      </c>
      <c r="O17" s="82">
        <f t="shared" si="3"/>
        <v>3.5829842963639429E-3</v>
      </c>
      <c r="P17" s="76">
        <f>分析係数表!C20</f>
        <v>1.7543859649122862E-2</v>
      </c>
      <c r="Q17" s="82">
        <f t="shared" si="4"/>
        <v>6.2859373620420249E-5</v>
      </c>
      <c r="R17" s="83">
        <v>1.0137501789911787E-4</v>
      </c>
      <c r="S17" s="84">
        <f t="shared" si="5"/>
        <v>9.4422245871877855E-4</v>
      </c>
      <c r="T17" s="85">
        <f>分析係数表!F20</f>
        <v>0.21428571428571427</v>
      </c>
      <c r="U17" s="86">
        <f t="shared" si="6"/>
        <v>2.0233338401116682E-4</v>
      </c>
      <c r="V17" s="87">
        <f>分析係数表!D20</f>
        <v>0</v>
      </c>
      <c r="W17" s="167">
        <f t="shared" si="7"/>
        <v>0</v>
      </c>
      <c r="X17" s="76">
        <f>分析係数表!E20</f>
        <v>0</v>
      </c>
      <c r="Y17" s="166">
        <f t="shared" si="8"/>
        <v>0</v>
      </c>
    </row>
    <row r="18" spans="1:25" x14ac:dyDescent="0.2">
      <c r="A18" s="6" t="s">
        <v>6</v>
      </c>
      <c r="B18" s="5" t="s">
        <v>34</v>
      </c>
      <c r="C18" s="90"/>
      <c r="D18" s="107">
        <f>投入係数表!AO18</f>
        <v>9.2592592592592587E-3</v>
      </c>
      <c r="E18" s="110">
        <f t="shared" si="9"/>
        <v>0.92592592592592582</v>
      </c>
      <c r="F18" s="85">
        <f>分析係数表!C21</f>
        <v>0.22938530734632678</v>
      </c>
      <c r="G18" s="110">
        <f t="shared" si="0"/>
        <v>0.21239380309845071</v>
      </c>
      <c r="H18" s="110">
        <v>0.24774123315040747</v>
      </c>
      <c r="I18" s="110">
        <f t="shared" si="1"/>
        <v>0.24774123315040747</v>
      </c>
      <c r="J18" s="85">
        <f>分析係数表!G21</f>
        <v>0.28442844284428442</v>
      </c>
      <c r="K18" s="111">
        <f t="shared" si="2"/>
        <v>7.0464653173293215E-2</v>
      </c>
      <c r="L18" s="79"/>
      <c r="M18" s="80"/>
      <c r="N18" s="81">
        <f>分析係数表!H21</f>
        <v>8.3680931046912815E-4</v>
      </c>
      <c r="O18" s="82">
        <f t="shared" si="3"/>
        <v>5.9716404939399049E-3</v>
      </c>
      <c r="P18" s="76">
        <f>分析係数表!C21</f>
        <v>0.22938530734632678</v>
      </c>
      <c r="Q18" s="82">
        <f t="shared" si="4"/>
        <v>1.3698065900641758E-3</v>
      </c>
      <c r="R18" s="83">
        <v>2.7479924143371391E-3</v>
      </c>
      <c r="S18" s="84">
        <f t="shared" si="5"/>
        <v>0.25048922556474462</v>
      </c>
      <c r="T18" s="85">
        <f>分析係数表!F21</f>
        <v>0.42664266426642666</v>
      </c>
      <c r="U18" s="86">
        <f t="shared" si="6"/>
        <v>0.10686939056497656</v>
      </c>
      <c r="V18" s="87">
        <f>分析係数表!D21</f>
        <v>9.7209720972097208E-2</v>
      </c>
      <c r="W18" s="167">
        <f t="shared" si="7"/>
        <v>0</v>
      </c>
      <c r="X18" s="76">
        <f>分析係数表!E21</f>
        <v>8.1908190819081905E-2</v>
      </c>
      <c r="Y18" s="166">
        <f t="shared" si="8"/>
        <v>0</v>
      </c>
    </row>
    <row r="19" spans="1:25" x14ac:dyDescent="0.2">
      <c r="A19" s="6" t="s">
        <v>7</v>
      </c>
      <c r="B19" s="5" t="s">
        <v>268</v>
      </c>
      <c r="C19" s="90"/>
      <c r="D19" s="107">
        <f>投入係数表!AO19</f>
        <v>0</v>
      </c>
      <c r="E19" s="110">
        <f t="shared" si="9"/>
        <v>0</v>
      </c>
      <c r="F19" s="85">
        <f>分析係数表!C22</f>
        <v>0</v>
      </c>
      <c r="G19" s="110">
        <f t="shared" si="0"/>
        <v>0</v>
      </c>
      <c r="H19" s="110">
        <v>0</v>
      </c>
      <c r="I19" s="110">
        <f t="shared" si="1"/>
        <v>0</v>
      </c>
      <c r="J19" s="85">
        <f>分析係数表!G22</f>
        <v>0.22727272727272727</v>
      </c>
      <c r="K19" s="111">
        <f t="shared" si="2"/>
        <v>0</v>
      </c>
      <c r="L19" s="79"/>
      <c r="M19" s="80"/>
      <c r="N19" s="81">
        <f>分析係数表!H22</f>
        <v>3.8621968175498223E-5</v>
      </c>
      <c r="O19" s="82">
        <f t="shared" si="3"/>
        <v>2.7561417664338024E-4</v>
      </c>
      <c r="P19" s="76">
        <f>分析係数表!C22</f>
        <v>0</v>
      </c>
      <c r="Q19" s="82">
        <f t="shared" si="4"/>
        <v>0</v>
      </c>
      <c r="R19" s="83">
        <v>0</v>
      </c>
      <c r="S19" s="84">
        <f t="shared" si="5"/>
        <v>0</v>
      </c>
      <c r="T19" s="85">
        <f>分析係数表!F22</f>
        <v>0.45454545454545453</v>
      </c>
      <c r="U19" s="86">
        <f t="shared" si="6"/>
        <v>0</v>
      </c>
      <c r="V19" s="87">
        <f>分析係数表!D22</f>
        <v>0.29545454545454547</v>
      </c>
      <c r="W19" s="167">
        <f t="shared" si="7"/>
        <v>0</v>
      </c>
      <c r="X19" s="76">
        <f>分析係数表!E22</f>
        <v>0.18181818181818182</v>
      </c>
      <c r="Y19" s="166">
        <f t="shared" si="8"/>
        <v>0</v>
      </c>
    </row>
    <row r="20" spans="1:25" x14ac:dyDescent="0.2">
      <c r="A20" s="6" t="s">
        <v>8</v>
      </c>
      <c r="B20" s="5" t="s">
        <v>269</v>
      </c>
      <c r="C20" s="90"/>
      <c r="D20" s="107">
        <f>投入係数表!AO20</f>
        <v>0</v>
      </c>
      <c r="E20" s="110">
        <f t="shared" si="9"/>
        <v>0</v>
      </c>
      <c r="F20" s="85">
        <f>分析係数表!C23</f>
        <v>0</v>
      </c>
      <c r="G20" s="110">
        <f t="shared" si="0"/>
        <v>0</v>
      </c>
      <c r="H20" s="110">
        <v>0</v>
      </c>
      <c r="I20" s="110">
        <f t="shared" si="1"/>
        <v>0</v>
      </c>
      <c r="J20" s="85">
        <f>分析係数表!G23</f>
        <v>0.21590909090909091</v>
      </c>
      <c r="K20" s="111">
        <f t="shared" si="2"/>
        <v>0</v>
      </c>
      <c r="L20" s="79"/>
      <c r="M20" s="80"/>
      <c r="N20" s="81">
        <f>分析係数表!H23</f>
        <v>2.5747978783665482E-5</v>
      </c>
      <c r="O20" s="82">
        <f t="shared" si="3"/>
        <v>1.8374278442892015E-4</v>
      </c>
      <c r="P20" s="76">
        <f>分析係数表!C23</f>
        <v>0</v>
      </c>
      <c r="Q20" s="82">
        <f t="shared" si="4"/>
        <v>0</v>
      </c>
      <c r="R20" s="83">
        <v>0</v>
      </c>
      <c r="S20" s="84">
        <f t="shared" si="5"/>
        <v>0</v>
      </c>
      <c r="T20" s="85">
        <f>分析係数表!F23</f>
        <v>0.44318181818181818</v>
      </c>
      <c r="U20" s="86">
        <f t="shared" si="6"/>
        <v>0</v>
      </c>
      <c r="V20" s="87">
        <f>分析係数表!D23</f>
        <v>0</v>
      </c>
      <c r="W20" s="167">
        <f t="shared" si="7"/>
        <v>0</v>
      </c>
      <c r="X20" s="76">
        <f>分析係数表!E23</f>
        <v>0</v>
      </c>
      <c r="Y20" s="166">
        <f t="shared" si="8"/>
        <v>0</v>
      </c>
    </row>
    <row r="21" spans="1:25" x14ac:dyDescent="0.2">
      <c r="A21" s="6" t="s">
        <v>9</v>
      </c>
      <c r="B21" s="5" t="s">
        <v>270</v>
      </c>
      <c r="C21" s="90"/>
      <c r="D21" s="107">
        <f>投入係数表!AO21</f>
        <v>9.2592592592592587E-3</v>
      </c>
      <c r="E21" s="110">
        <f t="shared" si="9"/>
        <v>0.92592592592592582</v>
      </c>
      <c r="F21" s="85">
        <f>分析係数表!C24</f>
        <v>1.7094017094017144E-2</v>
      </c>
      <c r="G21" s="110">
        <f t="shared" si="0"/>
        <v>1.582779360557143E-2</v>
      </c>
      <c r="H21" s="110">
        <v>1.7086719272927254E-2</v>
      </c>
      <c r="I21" s="110">
        <f t="shared" si="1"/>
        <v>1.7086719272927254E-2</v>
      </c>
      <c r="J21" s="85">
        <f>分析係数表!G24</f>
        <v>0.27777777777777779</v>
      </c>
      <c r="K21" s="111">
        <f t="shared" si="2"/>
        <v>4.7463109091464596E-3</v>
      </c>
      <c r="L21" s="79"/>
      <c r="M21" s="80"/>
      <c r="N21" s="81">
        <f>分析係数表!H24</f>
        <v>2.9610175601215306E-4</v>
      </c>
      <c r="O21" s="82">
        <f t="shared" si="3"/>
        <v>2.1130420209325819E-3</v>
      </c>
      <c r="P21" s="76">
        <f>分析係数表!C24</f>
        <v>1.7094017094017144E-2</v>
      </c>
      <c r="Q21" s="82">
        <f t="shared" si="4"/>
        <v>3.6120376426198087E-5</v>
      </c>
      <c r="R21" s="83">
        <v>1.1483428713012436E-4</v>
      </c>
      <c r="S21" s="84">
        <f t="shared" si="5"/>
        <v>1.7201553560057377E-2</v>
      </c>
      <c r="T21" s="85">
        <f>分析係数表!F24</f>
        <v>0.5</v>
      </c>
      <c r="U21" s="86">
        <f t="shared" si="6"/>
        <v>8.6007767800286884E-3</v>
      </c>
      <c r="V21" s="87">
        <f>分析係数表!D24</f>
        <v>0.16666666666666666</v>
      </c>
      <c r="W21" s="167">
        <f t="shared" si="7"/>
        <v>0</v>
      </c>
      <c r="X21" s="76">
        <f>分析係数表!E24</f>
        <v>0.1111111111111111</v>
      </c>
      <c r="Y21" s="166">
        <f t="shared" si="8"/>
        <v>0</v>
      </c>
    </row>
    <row r="22" spans="1:25" x14ac:dyDescent="0.2">
      <c r="A22" s="6" t="s">
        <v>10</v>
      </c>
      <c r="B22" s="5" t="s">
        <v>271</v>
      </c>
      <c r="C22" s="90"/>
      <c r="D22" s="107">
        <f>投入係数表!AO22</f>
        <v>9.2592592592592587E-3</v>
      </c>
      <c r="E22" s="110">
        <f t="shared" si="9"/>
        <v>0.92592592592592582</v>
      </c>
      <c r="F22" s="85">
        <f>分析係数表!C25</f>
        <v>0.19368131868131866</v>
      </c>
      <c r="G22" s="110">
        <f t="shared" si="0"/>
        <v>0.17933455433455428</v>
      </c>
      <c r="H22" s="110">
        <v>0.20663025854605097</v>
      </c>
      <c r="I22" s="110">
        <f t="shared" si="1"/>
        <v>0.20663025854605097</v>
      </c>
      <c r="J22" s="85">
        <f>分析係数表!G25</f>
        <v>0.19689406544647808</v>
      </c>
      <c r="K22" s="111">
        <f t="shared" si="2"/>
        <v>4.0684271649388849E-2</v>
      </c>
      <c r="L22" s="79"/>
      <c r="M22" s="80"/>
      <c r="N22" s="81">
        <f>分析係数表!H25</f>
        <v>4.6346361810597868E-4</v>
      </c>
      <c r="O22" s="82">
        <f t="shared" si="3"/>
        <v>3.3073701197205629E-3</v>
      </c>
      <c r="P22" s="76">
        <f>分析係数表!C25</f>
        <v>0.19368131868131866</v>
      </c>
      <c r="Q22" s="82">
        <f t="shared" si="4"/>
        <v>6.4057580615466939E-4</v>
      </c>
      <c r="R22" s="83">
        <v>1.8980139483214368E-3</v>
      </c>
      <c r="S22" s="84">
        <f t="shared" si="5"/>
        <v>0.20852827249437239</v>
      </c>
      <c r="T22" s="85">
        <f>分析係数表!F25</f>
        <v>0.35108153078202997</v>
      </c>
      <c r="U22" s="86">
        <f t="shared" si="6"/>
        <v>7.3210425118656539E-2</v>
      </c>
      <c r="V22" s="87">
        <f>分析係数表!D25</f>
        <v>0.17692734331669441</v>
      </c>
      <c r="W22" s="167">
        <f t="shared" si="7"/>
        <v>0</v>
      </c>
      <c r="X22" s="76">
        <f>分析係数表!E25</f>
        <v>0.17249029395452026</v>
      </c>
      <c r="Y22" s="166">
        <f t="shared" si="8"/>
        <v>0</v>
      </c>
    </row>
    <row r="23" spans="1:25" x14ac:dyDescent="0.2">
      <c r="A23" s="6" t="s">
        <v>11</v>
      </c>
      <c r="B23" s="5" t="s">
        <v>35</v>
      </c>
      <c r="C23" s="90"/>
      <c r="D23" s="107">
        <f>投入係数表!AO23</f>
        <v>0</v>
      </c>
      <c r="E23" s="110">
        <f t="shared" si="9"/>
        <v>0</v>
      </c>
      <c r="F23" s="85">
        <f>分析係数表!C26</f>
        <v>8.4388185654008518E-3</v>
      </c>
      <c r="G23" s="110">
        <f t="shared" si="0"/>
        <v>0</v>
      </c>
      <c r="H23" s="110">
        <v>4.3650697023620737E-4</v>
      </c>
      <c r="I23" s="110">
        <f t="shared" si="1"/>
        <v>4.3650697023620737E-4</v>
      </c>
      <c r="J23" s="85">
        <f>分析係数表!G26</f>
        <v>0.2073170731707317</v>
      </c>
      <c r="K23" s="111">
        <f t="shared" si="2"/>
        <v>9.049534748799421E-5</v>
      </c>
      <c r="L23" s="79"/>
      <c r="M23" s="80"/>
      <c r="N23" s="81">
        <f>分析係数表!H26</f>
        <v>9.7456099696173852E-3</v>
      </c>
      <c r="O23" s="82">
        <f t="shared" si="3"/>
        <v>6.9546643906346281E-2</v>
      </c>
      <c r="P23" s="76">
        <f>分析係数表!C26</f>
        <v>8.4388185654008518E-3</v>
      </c>
      <c r="Q23" s="82">
        <f t="shared" si="4"/>
        <v>5.86891509758197E-4</v>
      </c>
      <c r="R23" s="83">
        <v>5.9962488102248293E-4</v>
      </c>
      <c r="S23" s="84">
        <f t="shared" si="5"/>
        <v>1.0361318512586903E-3</v>
      </c>
      <c r="T23" s="85">
        <f>分析係数表!F26</f>
        <v>0.34146341463414637</v>
      </c>
      <c r="U23" s="86">
        <f t="shared" si="6"/>
        <v>3.5380111994199183E-4</v>
      </c>
      <c r="V23" s="87">
        <f>分析係数表!D26</f>
        <v>3.6585365853658534E-2</v>
      </c>
      <c r="W23" s="167">
        <f t="shared" si="7"/>
        <v>0</v>
      </c>
      <c r="X23" s="76">
        <f>分析係数表!E26</f>
        <v>2.4390243902439025E-2</v>
      </c>
      <c r="Y23" s="166">
        <f t="shared" si="8"/>
        <v>0</v>
      </c>
    </row>
    <row r="24" spans="1:25" x14ac:dyDescent="0.2">
      <c r="A24" s="6" t="s">
        <v>12</v>
      </c>
      <c r="B24" s="5" t="s">
        <v>365</v>
      </c>
      <c r="C24" s="90"/>
      <c r="D24" s="107">
        <f>投入係数表!AO24</f>
        <v>0</v>
      </c>
      <c r="E24" s="110">
        <f t="shared" si="9"/>
        <v>0</v>
      </c>
      <c r="F24" s="85">
        <f>分析係数表!C27</f>
        <v>0.17323420074349438</v>
      </c>
      <c r="G24" s="110">
        <f t="shared" si="0"/>
        <v>0</v>
      </c>
      <c r="H24" s="110">
        <v>5.8290141874575603E-3</v>
      </c>
      <c r="I24" s="110">
        <f t="shared" si="1"/>
        <v>5.8290141874575603E-3</v>
      </c>
      <c r="J24" s="85">
        <f>分析係数表!G27</f>
        <v>0.16805324459234608</v>
      </c>
      <c r="K24" s="111">
        <f t="shared" si="2"/>
        <v>9.7958474697706086E-4</v>
      </c>
      <c r="L24" s="79"/>
      <c r="M24" s="80"/>
      <c r="N24" s="81">
        <f>分析係数表!H27</f>
        <v>9.7971059271847166E-3</v>
      </c>
      <c r="O24" s="82">
        <f t="shared" si="3"/>
        <v>6.9914129475204118E-2</v>
      </c>
      <c r="P24" s="76">
        <f>分析係数表!C27</f>
        <v>0.17323420074349438</v>
      </c>
      <c r="Q24" s="82">
        <f t="shared" si="4"/>
        <v>1.2111518340314167E-2</v>
      </c>
      <c r="R24" s="83">
        <v>1.2231427870695455E-2</v>
      </c>
      <c r="S24" s="84">
        <f t="shared" si="5"/>
        <v>1.8060442058153013E-2</v>
      </c>
      <c r="T24" s="85">
        <f>分析係数表!F27</f>
        <v>0.31780366056572379</v>
      </c>
      <c r="U24" s="86">
        <f t="shared" si="6"/>
        <v>5.7396745975161825E-3</v>
      </c>
      <c r="V24" s="87">
        <f>分析係数表!D27</f>
        <v>2.4958402662229616E-2</v>
      </c>
      <c r="W24" s="167">
        <f t="shared" si="7"/>
        <v>0</v>
      </c>
      <c r="X24" s="76">
        <f>分析係数表!E27</f>
        <v>2.9950083194675542E-2</v>
      </c>
      <c r="Y24" s="166">
        <f t="shared" si="8"/>
        <v>0</v>
      </c>
    </row>
    <row r="25" spans="1:25" x14ac:dyDescent="0.2">
      <c r="A25" s="6" t="s">
        <v>13</v>
      </c>
      <c r="B25" s="5" t="s">
        <v>191</v>
      </c>
      <c r="C25" s="90"/>
      <c r="D25" s="107">
        <f>投入係数表!AO25</f>
        <v>0</v>
      </c>
      <c r="E25" s="110">
        <f t="shared" si="9"/>
        <v>0</v>
      </c>
      <c r="F25" s="85">
        <f>分析係数表!C28</f>
        <v>2.7870216306156381E-2</v>
      </c>
      <c r="G25" s="110">
        <f t="shared" si="0"/>
        <v>0</v>
      </c>
      <c r="H25" s="110">
        <v>4.1985967007148982E-3</v>
      </c>
      <c r="I25" s="110">
        <f t="shared" si="1"/>
        <v>4.1985967007148982E-3</v>
      </c>
      <c r="J25" s="85">
        <f>分析係数表!G28</f>
        <v>0.12625250501002003</v>
      </c>
      <c r="K25" s="111">
        <f t="shared" si="2"/>
        <v>5.3008335099206125E-4</v>
      </c>
      <c r="L25" s="79"/>
      <c r="M25" s="80"/>
      <c r="N25" s="81">
        <f>分析係数表!H28</f>
        <v>1.9722951748287761E-2</v>
      </c>
      <c r="O25" s="82">
        <f t="shared" si="3"/>
        <v>0.14074697287255283</v>
      </c>
      <c r="P25" s="76">
        <f>分析係数表!C28</f>
        <v>2.7870216306156381E-2</v>
      </c>
      <c r="Q25" s="82">
        <f t="shared" si="4"/>
        <v>3.9226485783947721E-3</v>
      </c>
      <c r="R25" s="83">
        <v>4.0466086593356938E-3</v>
      </c>
      <c r="S25" s="84">
        <f t="shared" si="5"/>
        <v>8.245205360050592E-3</v>
      </c>
      <c r="T25" s="85">
        <f>分析係数表!F28</f>
        <v>0.21442885771543085</v>
      </c>
      <c r="U25" s="86">
        <f t="shared" si="6"/>
        <v>1.7680099669847961E-3</v>
      </c>
      <c r="V25" s="87">
        <f>分析係数表!D28</f>
        <v>6.0120240480961923E-3</v>
      </c>
      <c r="W25" s="167">
        <f t="shared" si="7"/>
        <v>0</v>
      </c>
      <c r="X25" s="76">
        <f>分析係数表!E28</f>
        <v>0</v>
      </c>
      <c r="Y25" s="166">
        <f t="shared" si="8"/>
        <v>0</v>
      </c>
    </row>
    <row r="26" spans="1:25" x14ac:dyDescent="0.2">
      <c r="A26" s="6" t="s">
        <v>14</v>
      </c>
      <c r="B26" s="5" t="s">
        <v>50</v>
      </c>
      <c r="C26" s="90"/>
      <c r="D26" s="107">
        <f>投入係数表!AO26</f>
        <v>3.7037037037037035E-2</v>
      </c>
      <c r="E26" s="110">
        <f t="shared" si="9"/>
        <v>3.7037037037037033</v>
      </c>
      <c r="F26" s="85">
        <f>分析係数表!C29</f>
        <v>7.0910556003223157E-2</v>
      </c>
      <c r="G26" s="110">
        <f t="shared" si="0"/>
        <v>0.2626316889008265</v>
      </c>
      <c r="H26" s="110">
        <v>0.27914114867576112</v>
      </c>
      <c r="I26" s="110">
        <f t="shared" si="1"/>
        <v>0.27914114867576112</v>
      </c>
      <c r="J26" s="85">
        <f>分析係数表!G29</f>
        <v>0.26315789473684209</v>
      </c>
      <c r="K26" s="111">
        <f t="shared" si="2"/>
        <v>7.3458197019937138E-2</v>
      </c>
      <c r="L26" s="79"/>
      <c r="M26" s="80"/>
      <c r="N26" s="81">
        <f>分析係数表!H29</f>
        <v>9.1405324682012467E-3</v>
      </c>
      <c r="O26" s="82">
        <f t="shared" si="3"/>
        <v>6.5228688472266663E-2</v>
      </c>
      <c r="P26" s="76">
        <f>分析係数表!C29</f>
        <v>7.0910556003223157E-2</v>
      </c>
      <c r="Q26" s="82">
        <f t="shared" si="4"/>
        <v>4.6254025669294624E-3</v>
      </c>
      <c r="R26" s="83">
        <v>5.7375531978031942E-3</v>
      </c>
      <c r="S26" s="84">
        <f t="shared" si="5"/>
        <v>0.28487870187356429</v>
      </c>
      <c r="T26" s="85">
        <f>分析係数表!F29</f>
        <v>0.38157894736842107</v>
      </c>
      <c r="U26" s="86">
        <f t="shared" si="6"/>
        <v>0.10870371518859691</v>
      </c>
      <c r="V26" s="87">
        <f>分析係数表!D29</f>
        <v>0.16666666666666666</v>
      </c>
      <c r="W26" s="167">
        <f t="shared" si="7"/>
        <v>0</v>
      </c>
      <c r="X26" s="76">
        <f>分析係数表!E29</f>
        <v>7.0175438596491224E-2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0.22449594300166451</v>
      </c>
      <c r="I27" s="110">
        <f t="shared" si="1"/>
        <v>0.22449594300166451</v>
      </c>
      <c r="J27" s="85">
        <f>分析係数表!G30</f>
        <v>0.34535617673579799</v>
      </c>
      <c r="K27" s="111">
        <f t="shared" si="2"/>
        <v>7.7531060567752483E-2</v>
      </c>
      <c r="L27" s="79"/>
      <c r="M27" s="80"/>
      <c r="N27" s="81">
        <f>分析係数表!H30</f>
        <v>0</v>
      </c>
      <c r="O27" s="82">
        <f t="shared" si="3"/>
        <v>0</v>
      </c>
      <c r="P27" s="76">
        <f>分析係数表!C30</f>
        <v>1</v>
      </c>
      <c r="Q27" s="82">
        <f t="shared" si="4"/>
        <v>0</v>
      </c>
      <c r="R27" s="83">
        <v>2.4999376043001259E-2</v>
      </c>
      <c r="S27" s="84">
        <f t="shared" si="5"/>
        <v>0.24949531904466576</v>
      </c>
      <c r="T27" s="85">
        <f>分析係数表!F30</f>
        <v>0.44183949504057712</v>
      </c>
      <c r="U27" s="86">
        <f t="shared" si="6"/>
        <v>0.11023688578168281</v>
      </c>
      <c r="V27" s="87">
        <f>分析係数表!D30</f>
        <v>0.16290952810339646</v>
      </c>
      <c r="W27" s="167">
        <f t="shared" si="7"/>
        <v>0</v>
      </c>
      <c r="X27" s="76">
        <f>分析係数表!E30</f>
        <v>9.6483318304779075E-2</v>
      </c>
      <c r="Y27" s="166">
        <f t="shared" si="8"/>
        <v>0</v>
      </c>
    </row>
    <row r="28" spans="1:25" x14ac:dyDescent="0.2">
      <c r="A28" s="6" t="s">
        <v>16</v>
      </c>
      <c r="B28" s="5" t="s">
        <v>192</v>
      </c>
      <c r="C28" s="90"/>
      <c r="D28" s="107">
        <f>投入係数表!AO28</f>
        <v>9.2592592592592587E-3</v>
      </c>
      <c r="E28" s="110">
        <f t="shared" si="9"/>
        <v>0.92592592592592582</v>
      </c>
      <c r="F28" s="85">
        <f>分析係数表!C31</f>
        <v>0.94798822374877334</v>
      </c>
      <c r="G28" s="110">
        <f t="shared" si="0"/>
        <v>0.87776687384145669</v>
      </c>
      <c r="H28" s="110">
        <v>1.4612743533620809</v>
      </c>
      <c r="I28" s="110">
        <f t="shared" si="1"/>
        <v>1.4612743533620809</v>
      </c>
      <c r="J28" s="85">
        <f>分析係数表!G31</f>
        <v>7.0922795797167662E-2</v>
      </c>
      <c r="K28" s="111">
        <f t="shared" si="2"/>
        <v>0.10363766256713708</v>
      </c>
      <c r="L28" s="79"/>
      <c r="M28" s="80"/>
      <c r="N28" s="81">
        <f>分析係数表!H31</f>
        <v>9.4804057881456308E-2</v>
      </c>
      <c r="O28" s="82">
        <f t="shared" si="3"/>
        <v>0.67654093226728407</v>
      </c>
      <c r="P28" s="76">
        <f>分析係数表!C31</f>
        <v>0.94798822374877334</v>
      </c>
      <c r="Q28" s="82">
        <f t="shared" si="4"/>
        <v>0.64135283667340182</v>
      </c>
      <c r="R28" s="83">
        <v>0.73595152431806377</v>
      </c>
      <c r="S28" s="84">
        <f t="shared" si="5"/>
        <v>2.1972258776801445</v>
      </c>
      <c r="T28" s="85">
        <f>分析係数表!F31</f>
        <v>0.34490634993147556</v>
      </c>
      <c r="U28" s="86">
        <f t="shared" si="6"/>
        <v>0.75783715744564151</v>
      </c>
      <c r="V28" s="87">
        <f>分析係数表!D31</f>
        <v>1.4846962083142987E-3</v>
      </c>
      <c r="W28" s="167">
        <f t="shared" si="7"/>
        <v>0</v>
      </c>
      <c r="X28" s="76">
        <f>分析係数表!E31</f>
        <v>1.2562814070351759E-3</v>
      </c>
      <c r="Y28" s="166">
        <f t="shared" si="8"/>
        <v>0</v>
      </c>
    </row>
    <row r="29" spans="1:25" x14ac:dyDescent="0.2">
      <c r="A29" s="6" t="s">
        <v>17</v>
      </c>
      <c r="B29" s="5" t="s">
        <v>272</v>
      </c>
      <c r="C29" s="90"/>
      <c r="D29" s="107">
        <f>投入係数表!AO29</f>
        <v>0</v>
      </c>
      <c r="E29" s="110">
        <f t="shared" si="9"/>
        <v>0</v>
      </c>
      <c r="F29" s="85">
        <f>分析係数表!C32</f>
        <v>0.48216833095577749</v>
      </c>
      <c r="G29" s="110">
        <f t="shared" si="0"/>
        <v>0</v>
      </c>
      <c r="H29" s="110">
        <v>5.0033479024943796E-2</v>
      </c>
      <c r="I29" s="110">
        <f t="shared" si="1"/>
        <v>5.0033479024943796E-2</v>
      </c>
      <c r="J29" s="85">
        <f>分析係数表!G32</f>
        <v>0.14117647058823529</v>
      </c>
      <c r="K29" s="111">
        <f t="shared" si="2"/>
        <v>7.0635499799920655E-3</v>
      </c>
      <c r="L29" s="79"/>
      <c r="M29" s="80"/>
      <c r="N29" s="81">
        <f>分析係数表!H32</f>
        <v>5.9349091096348935E-3</v>
      </c>
      <c r="O29" s="82">
        <f t="shared" si="3"/>
        <v>4.2352711810866091E-2</v>
      </c>
      <c r="P29" s="76">
        <f>分析係数表!C32</f>
        <v>0.48216833095577749</v>
      </c>
      <c r="Q29" s="82">
        <f t="shared" si="4"/>
        <v>2.0421136365296348E-2</v>
      </c>
      <c r="R29" s="83">
        <v>2.449903206896311E-2</v>
      </c>
      <c r="S29" s="84">
        <f t="shared" si="5"/>
        <v>7.4532511093906906E-2</v>
      </c>
      <c r="T29" s="85">
        <f>分析係数表!F32</f>
        <v>0.4823529411764706</v>
      </c>
      <c r="U29" s="86">
        <f t="shared" si="6"/>
        <v>3.5950975939413918E-2</v>
      </c>
      <c r="V29" s="87">
        <f>分析係数表!D32</f>
        <v>1.4705882352941176E-2</v>
      </c>
      <c r="W29" s="167">
        <f t="shared" si="7"/>
        <v>0</v>
      </c>
      <c r="X29" s="76">
        <f>分析係数表!E32</f>
        <v>2.3529411764705882E-2</v>
      </c>
      <c r="Y29" s="166">
        <f t="shared" si="8"/>
        <v>0</v>
      </c>
    </row>
    <row r="30" spans="1:25" x14ac:dyDescent="0.2">
      <c r="A30" s="6" t="s">
        <v>18</v>
      </c>
      <c r="B30" s="5" t="s">
        <v>273</v>
      </c>
      <c r="C30" s="90"/>
      <c r="D30" s="107">
        <f>投入係数表!AO30</f>
        <v>9.2592592592592587E-3</v>
      </c>
      <c r="E30" s="110">
        <f t="shared" si="9"/>
        <v>0.92592592592592582</v>
      </c>
      <c r="F30" s="85">
        <f>分析係数表!C33</f>
        <v>1</v>
      </c>
      <c r="G30" s="110">
        <f t="shared" si="0"/>
        <v>0.92592592592592582</v>
      </c>
      <c r="H30" s="110">
        <v>1.4908188836222531</v>
      </c>
      <c r="I30" s="110">
        <f t="shared" si="1"/>
        <v>1.4908188836222531</v>
      </c>
      <c r="J30" s="85">
        <f>分析係数表!G33</f>
        <v>0.50451467268623029</v>
      </c>
      <c r="K30" s="111">
        <f t="shared" si="2"/>
        <v>0.75214000110513224</v>
      </c>
      <c r="L30" s="79"/>
      <c r="M30" s="80"/>
      <c r="N30" s="81">
        <f>分析係数表!H33</f>
        <v>8.6255728925279361E-4</v>
      </c>
      <c r="O30" s="82">
        <f t="shared" si="3"/>
        <v>6.1553832783688249E-3</v>
      </c>
      <c r="P30" s="76">
        <f>分析係数表!C33</f>
        <v>1</v>
      </c>
      <c r="Q30" s="82">
        <f t="shared" si="4"/>
        <v>6.1553832783688249E-3</v>
      </c>
      <c r="R30" s="83">
        <v>2.2560895521525848E-2</v>
      </c>
      <c r="S30" s="84">
        <f t="shared" si="5"/>
        <v>1.5133797791437789</v>
      </c>
      <c r="T30" s="85">
        <f>分析係数表!F33</f>
        <v>0.64446952595936791</v>
      </c>
      <c r="U30" s="86">
        <f t="shared" si="6"/>
        <v>0.97532714886128402</v>
      </c>
      <c r="V30" s="87">
        <f>分析係数表!D33</f>
        <v>5.4176072234762979E-2</v>
      </c>
      <c r="W30" s="167">
        <f t="shared" si="7"/>
        <v>0</v>
      </c>
      <c r="X30" s="76">
        <f>分析係数表!E33</f>
        <v>4.5146726862302484E-2</v>
      </c>
      <c r="Y30" s="166">
        <f t="shared" si="8"/>
        <v>0</v>
      </c>
    </row>
    <row r="31" spans="1:25" x14ac:dyDescent="0.2">
      <c r="A31" s="6" t="s">
        <v>19</v>
      </c>
      <c r="B31" s="5" t="s">
        <v>274</v>
      </c>
      <c r="C31" s="90"/>
      <c r="D31" s="107">
        <f>投入係数表!AO31</f>
        <v>6.4814814814814811E-2</v>
      </c>
      <c r="E31" s="110">
        <f t="shared" si="9"/>
        <v>6.481481481481481</v>
      </c>
      <c r="F31" s="85">
        <f>分析係数表!C34</f>
        <v>0.2053323853537149</v>
      </c>
      <c r="G31" s="110">
        <f t="shared" si="0"/>
        <v>1.3308580532185224</v>
      </c>
      <c r="H31" s="110">
        <v>1.4200708083107541</v>
      </c>
      <c r="I31" s="110">
        <f t="shared" si="1"/>
        <v>1.4200708083107541</v>
      </c>
      <c r="J31" s="85">
        <f>分析係数表!G34</f>
        <v>0.42520016856300041</v>
      </c>
      <c r="K31" s="111">
        <f t="shared" si="2"/>
        <v>0.60381434706512882</v>
      </c>
      <c r="L31" s="79"/>
      <c r="M31" s="80"/>
      <c r="N31" s="81">
        <f>分析係数表!H34</f>
        <v>0.14534734023379164</v>
      </c>
      <c r="O31" s="82">
        <f t="shared" si="3"/>
        <v>1.0372280181012543</v>
      </c>
      <c r="P31" s="76">
        <f>分析係数表!C34</f>
        <v>0.2053323853537149</v>
      </c>
      <c r="Q31" s="82">
        <f t="shared" si="4"/>
        <v>0.21297650311243671</v>
      </c>
      <c r="R31" s="83">
        <v>0.22630021467140321</v>
      </c>
      <c r="S31" s="84">
        <f t="shared" si="5"/>
        <v>1.6463710229821573</v>
      </c>
      <c r="T31" s="85">
        <f>分析係数表!F34</f>
        <v>0.70143278550358201</v>
      </c>
      <c r="U31" s="86">
        <f t="shared" si="6"/>
        <v>1.1548186126227564</v>
      </c>
      <c r="V31" s="87">
        <f>分析係数表!D34</f>
        <v>0.41908975979772439</v>
      </c>
      <c r="W31" s="167">
        <f t="shared" si="7"/>
        <v>1</v>
      </c>
      <c r="X31" s="76">
        <f>分析係数表!E34</f>
        <v>0.33775811209439527</v>
      </c>
      <c r="Y31" s="166">
        <f t="shared" si="8"/>
        <v>1</v>
      </c>
    </row>
    <row r="32" spans="1:25" x14ac:dyDescent="0.2">
      <c r="A32" s="6" t="s">
        <v>20</v>
      </c>
      <c r="B32" s="5" t="s">
        <v>37</v>
      </c>
      <c r="C32" s="90"/>
      <c r="D32" s="107">
        <f>投入係数表!AO32</f>
        <v>0</v>
      </c>
      <c r="E32" s="110">
        <f t="shared" si="9"/>
        <v>0</v>
      </c>
      <c r="F32" s="85">
        <f>分析係数表!C35</f>
        <v>4.5295002507103499E-2</v>
      </c>
      <c r="G32" s="110">
        <f t="shared" si="0"/>
        <v>0</v>
      </c>
      <c r="H32" s="110">
        <v>3.3290895531599633E-2</v>
      </c>
      <c r="I32" s="110">
        <f t="shared" si="1"/>
        <v>3.3290895531599633E-2</v>
      </c>
      <c r="J32" s="85">
        <f>分析係数表!G35</f>
        <v>0.3217993079584775</v>
      </c>
      <c r="K32" s="111">
        <f t="shared" si="2"/>
        <v>1.0712987143386733E-2</v>
      </c>
      <c r="L32" s="79"/>
      <c r="M32" s="80"/>
      <c r="N32" s="81">
        <f>分析係数表!H35</f>
        <v>5.6027601833256092E-2</v>
      </c>
      <c r="O32" s="82">
        <f t="shared" si="3"/>
        <v>0.39982429891733029</v>
      </c>
      <c r="P32" s="76">
        <f>分析係数表!C35</f>
        <v>4.5295002507103499E-2</v>
      </c>
      <c r="Q32" s="82">
        <f t="shared" si="4"/>
        <v>1.8110042621861375E-2</v>
      </c>
      <c r="R32" s="83">
        <v>2.3200806044091703E-2</v>
      </c>
      <c r="S32" s="84">
        <f t="shared" si="5"/>
        <v>5.6491701575691333E-2</v>
      </c>
      <c r="T32" s="85">
        <f>分析係数表!F35</f>
        <v>0.66089965397923878</v>
      </c>
      <c r="U32" s="86">
        <f t="shared" si="6"/>
        <v>3.7335346024072819E-2</v>
      </c>
      <c r="V32" s="87">
        <f>分析係数表!D35</f>
        <v>0.27335640138408307</v>
      </c>
      <c r="W32" s="167">
        <f t="shared" si="7"/>
        <v>0</v>
      </c>
      <c r="X32" s="76">
        <f>分析係数表!E35</f>
        <v>0.23875432525951557</v>
      </c>
      <c r="Y32" s="166">
        <f t="shared" si="8"/>
        <v>0</v>
      </c>
    </row>
    <row r="33" spans="1:25" x14ac:dyDescent="0.2">
      <c r="A33" s="6" t="s">
        <v>21</v>
      </c>
      <c r="B33" s="5" t="s">
        <v>38</v>
      </c>
      <c r="C33" s="90"/>
      <c r="D33" s="107">
        <f>投入係数表!AO33</f>
        <v>2.7777777777777776E-2</v>
      </c>
      <c r="E33" s="110">
        <f t="shared" si="9"/>
        <v>2.7777777777777777</v>
      </c>
      <c r="F33" s="85">
        <f>分析係数表!C36</f>
        <v>0.81690507152145642</v>
      </c>
      <c r="G33" s="110">
        <f t="shared" si="0"/>
        <v>2.2691807542262676</v>
      </c>
      <c r="H33" s="110">
        <v>2.3804019214320005</v>
      </c>
      <c r="I33" s="110">
        <f t="shared" si="1"/>
        <v>2.3804019214320005</v>
      </c>
      <c r="J33" s="85">
        <f>分析係数表!G36</f>
        <v>2.4669743752984245E-3</v>
      </c>
      <c r="K33" s="111">
        <f t="shared" si="2"/>
        <v>5.872390543083879E-3</v>
      </c>
      <c r="L33" s="79"/>
      <c r="M33" s="80"/>
      <c r="N33" s="81">
        <f>分析係数表!H36</f>
        <v>0.1886168185797415</v>
      </c>
      <c r="O33" s="82">
        <f t="shared" si="3"/>
        <v>1.3460077673340547</v>
      </c>
      <c r="P33" s="76">
        <f>分析係数表!C36</f>
        <v>0.81690507152145642</v>
      </c>
      <c r="Q33" s="82">
        <f t="shared" si="4"/>
        <v>1.0995605714424619</v>
      </c>
      <c r="R33" s="83">
        <v>1.1233289360722254</v>
      </c>
      <c r="S33" s="84">
        <f t="shared" si="5"/>
        <v>3.5037308575042259</v>
      </c>
      <c r="T33" s="85">
        <f>分析係数表!F36</f>
        <v>0.90092312589527301</v>
      </c>
      <c r="U33" s="86">
        <f t="shared" si="6"/>
        <v>3.1565921564384327</v>
      </c>
      <c r="V33" s="87">
        <f>分析係数表!D36</f>
        <v>6.6051249403151361E-3</v>
      </c>
      <c r="W33" s="167">
        <f t="shared" si="7"/>
        <v>0</v>
      </c>
      <c r="X33" s="76">
        <f>分析係数表!E36</f>
        <v>5.0931083877128764E-3</v>
      </c>
      <c r="Y33" s="166">
        <f t="shared" si="8"/>
        <v>0</v>
      </c>
    </row>
    <row r="34" spans="1:25" x14ac:dyDescent="0.2">
      <c r="A34" s="6" t="s">
        <v>22</v>
      </c>
      <c r="B34" s="5" t="s">
        <v>377</v>
      </c>
      <c r="C34" s="90"/>
      <c r="D34" s="107">
        <f>投入係数表!AO34</f>
        <v>6.4814814814814811E-2</v>
      </c>
      <c r="E34" s="110">
        <f t="shared" si="9"/>
        <v>6.481481481481481</v>
      </c>
      <c r="F34" s="85">
        <f>分析係数表!C37</f>
        <v>0.29905561385099688</v>
      </c>
      <c r="G34" s="110">
        <f t="shared" si="0"/>
        <v>1.9383234231083131</v>
      </c>
      <c r="H34" s="110">
        <v>2.1817368345874626</v>
      </c>
      <c r="I34" s="110">
        <f t="shared" si="1"/>
        <v>2.1817368345874626</v>
      </c>
      <c r="J34" s="85">
        <f>分析係数表!G37</f>
        <v>0.52083333333333337</v>
      </c>
      <c r="K34" s="111">
        <f t="shared" si="2"/>
        <v>1.1363212680143036</v>
      </c>
      <c r="L34" s="79"/>
      <c r="M34" s="80"/>
      <c r="N34" s="81">
        <f>分析係数表!H37</f>
        <v>4.2677274833925534E-2</v>
      </c>
      <c r="O34" s="82">
        <f t="shared" si="3"/>
        <v>0.30455366519093513</v>
      </c>
      <c r="P34" s="76">
        <f>分析係数表!C37</f>
        <v>0.29905561385099688</v>
      </c>
      <c r="Q34" s="82">
        <f t="shared" si="4"/>
        <v>9.1078483294246088E-2</v>
      </c>
      <c r="R34" s="83">
        <v>0.10693785051386577</v>
      </c>
      <c r="S34" s="84">
        <f t="shared" si="5"/>
        <v>2.2886746851013284</v>
      </c>
      <c r="T34" s="85">
        <f>分析係数表!F37</f>
        <v>0.73171768707482998</v>
      </c>
      <c r="U34" s="86">
        <f t="shared" si="6"/>
        <v>1.6746637470490588</v>
      </c>
      <c r="V34" s="87">
        <f>分析係数表!D37</f>
        <v>0.14753401360544219</v>
      </c>
      <c r="W34" s="167">
        <f t="shared" si="7"/>
        <v>0</v>
      </c>
      <c r="X34" s="76">
        <f>分析係数表!E37</f>
        <v>0.141156462585034</v>
      </c>
      <c r="Y34" s="166">
        <f t="shared" si="8"/>
        <v>0</v>
      </c>
    </row>
    <row r="35" spans="1:25" x14ac:dyDescent="0.2">
      <c r="A35" s="6" t="s">
        <v>23</v>
      </c>
      <c r="B35" s="5" t="s">
        <v>193</v>
      </c>
      <c r="C35" s="90"/>
      <c r="D35" s="107">
        <f>投入係数表!AO35</f>
        <v>5.5555555555555552E-2</v>
      </c>
      <c r="E35" s="110">
        <f t="shared" si="9"/>
        <v>5.5555555555555554</v>
      </c>
      <c r="F35" s="85">
        <f>分析係数表!C38</f>
        <v>4.4463264874020636E-3</v>
      </c>
      <c r="G35" s="110">
        <f t="shared" si="0"/>
        <v>2.4701813818900353E-2</v>
      </c>
      <c r="H35" s="110">
        <v>2.8014972696153193E-2</v>
      </c>
      <c r="I35" s="110">
        <f t="shared" si="1"/>
        <v>2.8014972696153193E-2</v>
      </c>
      <c r="J35" s="85">
        <f>分析係数表!G38</f>
        <v>0.34146341463414637</v>
      </c>
      <c r="K35" s="111">
        <f t="shared" si="2"/>
        <v>9.5660882377108479E-3</v>
      </c>
      <c r="L35" s="79"/>
      <c r="M35" s="80"/>
      <c r="N35" s="81">
        <f>分析係数表!H38</f>
        <v>3.8918069931510375E-2</v>
      </c>
      <c r="O35" s="82">
        <f t="shared" si="3"/>
        <v>0.27772721866431282</v>
      </c>
      <c r="P35" s="76">
        <f>分析係数表!C38</f>
        <v>4.4463264874020636E-3</v>
      </c>
      <c r="Q35" s="82">
        <f t="shared" si="4"/>
        <v>1.2348658886196389E-3</v>
      </c>
      <c r="R35" s="83">
        <v>1.3832018466506592E-3</v>
      </c>
      <c r="S35" s="84">
        <f t="shared" si="5"/>
        <v>2.9398174542803853E-2</v>
      </c>
      <c r="T35" s="85">
        <f>分析係数表!F38</f>
        <v>0.56097560975609762</v>
      </c>
      <c r="U35" s="86">
        <f t="shared" si="6"/>
        <v>1.6491658889865576E-2</v>
      </c>
      <c r="V35" s="87">
        <f>分析係数表!D38</f>
        <v>0.87804878048780488</v>
      </c>
      <c r="W35" s="167">
        <f t="shared" si="7"/>
        <v>0</v>
      </c>
      <c r="X35" s="76">
        <f>分析係数表!E38</f>
        <v>0.68292682926829273</v>
      </c>
      <c r="Y35" s="166">
        <f t="shared" si="8"/>
        <v>0</v>
      </c>
    </row>
    <row r="36" spans="1:25" x14ac:dyDescent="0.2">
      <c r="A36" s="6" t="s">
        <v>24</v>
      </c>
      <c r="B36" s="5" t="s">
        <v>39</v>
      </c>
      <c r="C36" s="90"/>
      <c r="D36" s="107">
        <f>投入係数表!AO36</f>
        <v>0.19444444444444445</v>
      </c>
      <c r="E36" s="110">
        <f t="shared" si="9"/>
        <v>19.444444444444446</v>
      </c>
      <c r="F36" s="85">
        <f>分析係数表!C39</f>
        <v>1</v>
      </c>
      <c r="G36" s="110">
        <f t="shared" si="0"/>
        <v>19.444444444444446</v>
      </c>
      <c r="H36" s="110">
        <v>19.446279895542407</v>
      </c>
      <c r="I36" s="110">
        <f t="shared" si="1"/>
        <v>19.446279895542407</v>
      </c>
      <c r="J36" s="85">
        <f>分析係数表!G39</f>
        <v>0.35427190863167141</v>
      </c>
      <c r="K36" s="111">
        <f t="shared" si="2"/>
        <v>6.8892706943795083</v>
      </c>
      <c r="L36" s="79"/>
      <c r="M36" s="80"/>
      <c r="N36" s="81">
        <f>分析係数表!H39</f>
        <v>3.437355167619342E-3</v>
      </c>
      <c r="O36" s="82">
        <f t="shared" si="3"/>
        <v>2.452966172126084E-2</v>
      </c>
      <c r="P36" s="76">
        <f>分析係数表!C39</f>
        <v>1</v>
      </c>
      <c r="Q36" s="82">
        <f t="shared" si="4"/>
        <v>2.452966172126084E-2</v>
      </c>
      <c r="R36" s="83">
        <v>2.6190133001793573E-2</v>
      </c>
      <c r="S36" s="84">
        <f t="shared" si="5"/>
        <v>19.472470028544201</v>
      </c>
      <c r="T36" s="85">
        <f>分析係数表!F39</f>
        <v>0.7050296507797057</v>
      </c>
      <c r="U36" s="86">
        <f t="shared" si="6"/>
        <v>13.728668744042803</v>
      </c>
      <c r="V36" s="87">
        <f>分析係数表!D39</f>
        <v>5.7324840764331211E-2</v>
      </c>
      <c r="W36" s="167">
        <f t="shared" si="7"/>
        <v>1</v>
      </c>
      <c r="X36" s="76">
        <f>分析係数表!E39</f>
        <v>7.26993191302438E-2</v>
      </c>
      <c r="Y36" s="166">
        <f t="shared" si="8"/>
        <v>1</v>
      </c>
    </row>
    <row r="37" spans="1:25" x14ac:dyDescent="0.2">
      <c r="A37" s="6" t="s">
        <v>25</v>
      </c>
      <c r="B37" s="5" t="s">
        <v>40</v>
      </c>
      <c r="C37" s="90"/>
      <c r="D37" s="107">
        <f>投入係数表!AO37</f>
        <v>0</v>
      </c>
      <c r="E37" s="110">
        <f t="shared" si="9"/>
        <v>0</v>
      </c>
      <c r="F37" s="85">
        <f>分析係数表!C40</f>
        <v>0.83920615633859863</v>
      </c>
      <c r="G37" s="110">
        <f t="shared" si="0"/>
        <v>0</v>
      </c>
      <c r="H37" s="110">
        <v>3.9733592306552407E-3</v>
      </c>
      <c r="I37" s="110">
        <f t="shared" si="1"/>
        <v>3.9733592306552407E-3</v>
      </c>
      <c r="J37" s="85">
        <f>分析係数表!G40</f>
        <v>0.51760656605771782</v>
      </c>
      <c r="K37" s="111">
        <f t="shared" si="2"/>
        <v>2.0566368270931949E-3</v>
      </c>
      <c r="L37" s="79"/>
      <c r="M37" s="80"/>
      <c r="N37" s="81">
        <f>分析係数表!H40</f>
        <v>3.2622689118904168E-2</v>
      </c>
      <c r="O37" s="82">
        <f t="shared" si="3"/>
        <v>0.23280210787144184</v>
      </c>
      <c r="P37" s="76">
        <f>分析係数表!C40</f>
        <v>0.83920615633859863</v>
      </c>
      <c r="Q37" s="82">
        <f t="shared" si="4"/>
        <v>0.19536896213431654</v>
      </c>
      <c r="R37" s="83">
        <v>0.1954730863907515</v>
      </c>
      <c r="S37" s="84">
        <f t="shared" si="5"/>
        <v>0.19944644562140673</v>
      </c>
      <c r="T37" s="85">
        <f>分析係数表!F40</f>
        <v>0.71604447974583008</v>
      </c>
      <c r="U37" s="86">
        <f t="shared" si="6"/>
        <v>0.14281252639213518</v>
      </c>
      <c r="V37" s="87">
        <f>分析係数表!D40</f>
        <v>0.10193275086047128</v>
      </c>
      <c r="W37" s="167">
        <f t="shared" si="7"/>
        <v>0</v>
      </c>
      <c r="X37" s="76">
        <f>分析係数表!E40</f>
        <v>6.4469155414350013E-2</v>
      </c>
      <c r="Y37" s="166">
        <f t="shared" si="8"/>
        <v>0</v>
      </c>
    </row>
    <row r="38" spans="1:25" x14ac:dyDescent="0.2">
      <c r="A38" s="6" t="s">
        <v>26</v>
      </c>
      <c r="B38" s="5" t="s">
        <v>276</v>
      </c>
      <c r="C38" s="90"/>
      <c r="D38" s="107">
        <f>投入係数表!AO38</f>
        <v>0</v>
      </c>
      <c r="E38" s="110">
        <f t="shared" si="9"/>
        <v>0</v>
      </c>
      <c r="F38" s="85">
        <f>分析係数表!C41</f>
        <v>0.78804261408809029</v>
      </c>
      <c r="G38" s="110">
        <f t="shared" si="0"/>
        <v>0</v>
      </c>
      <c r="H38" s="110">
        <v>0</v>
      </c>
      <c r="I38" s="110">
        <f t="shared" si="1"/>
        <v>0</v>
      </c>
      <c r="J38" s="85">
        <f>分析係数表!G41</f>
        <v>0.44543264776727814</v>
      </c>
      <c r="K38" s="111">
        <f t="shared" si="2"/>
        <v>0</v>
      </c>
      <c r="L38" s="79"/>
      <c r="M38" s="80"/>
      <c r="N38" s="81">
        <f>分析係数表!H41</f>
        <v>4.6539471651475359E-2</v>
      </c>
      <c r="O38" s="82">
        <f t="shared" si="3"/>
        <v>0.33211508285527319</v>
      </c>
      <c r="P38" s="76">
        <f>分析係数表!C41</f>
        <v>0.78804261408809029</v>
      </c>
      <c r="Q38" s="82">
        <f t="shared" si="4"/>
        <v>0.26172083807135216</v>
      </c>
      <c r="R38" s="83">
        <v>0.26609184374390921</v>
      </c>
      <c r="S38" s="84">
        <f t="shared" si="5"/>
        <v>0.26609184374390921</v>
      </c>
      <c r="T38" s="85">
        <f>分析係数表!F41</f>
        <v>0.55067630164906434</v>
      </c>
      <c r="U38" s="86">
        <f t="shared" si="6"/>
        <v>0.14653047241187664</v>
      </c>
      <c r="V38" s="87">
        <f>分析係数表!D41</f>
        <v>0.13461182138224939</v>
      </c>
      <c r="W38" s="167">
        <f t="shared" si="7"/>
        <v>0</v>
      </c>
      <c r="X38" s="76">
        <f>分析係数表!E41</f>
        <v>0.12840466926070038</v>
      </c>
      <c r="Y38" s="166">
        <f t="shared" si="8"/>
        <v>0</v>
      </c>
    </row>
    <row r="39" spans="1:25" x14ac:dyDescent="0.2">
      <c r="A39" s="6" t="s">
        <v>51</v>
      </c>
      <c r="B39" s="5" t="s">
        <v>367</v>
      </c>
      <c r="C39" s="90"/>
      <c r="D39" s="107">
        <f>投入係数表!AO39</f>
        <v>9.2592592592592587E-3</v>
      </c>
      <c r="E39" s="110">
        <f t="shared" si="9"/>
        <v>0.92592592592592582</v>
      </c>
      <c r="F39" s="85">
        <f>分析係数表!C42</f>
        <v>0</v>
      </c>
      <c r="G39" s="110">
        <f>E39*F39</f>
        <v>0</v>
      </c>
      <c r="H39" s="110">
        <v>0</v>
      </c>
      <c r="I39" s="110">
        <f>C39+H39</f>
        <v>0</v>
      </c>
      <c r="J39" s="85">
        <f>分析係数表!G42</f>
        <v>0</v>
      </c>
      <c r="K39" s="111">
        <f>I39*J39</f>
        <v>0</v>
      </c>
      <c r="L39" s="79"/>
      <c r="M39" s="80"/>
      <c r="N39" s="81">
        <f>分析係数表!H42</f>
        <v>1.0968638961841495E-2</v>
      </c>
      <c r="O39" s="82">
        <f t="shared" si="3"/>
        <v>7.8274426166719979E-2</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194</v>
      </c>
      <c r="B40" s="5" t="s">
        <v>41</v>
      </c>
      <c r="C40" s="90"/>
      <c r="D40" s="107">
        <f>投入係数表!AO40</f>
        <v>3.7037037037037035E-2</v>
      </c>
      <c r="E40" s="110">
        <f t="shared" si="9"/>
        <v>3.7037037037037033</v>
      </c>
      <c r="F40" s="85">
        <f>分析係数表!C43</f>
        <v>0.20173745173745172</v>
      </c>
      <c r="G40" s="110">
        <f>E40*F40</f>
        <v>0.74717574717574708</v>
      </c>
      <c r="H40" s="110">
        <v>1.249891193931373</v>
      </c>
      <c r="I40" s="110">
        <f>C40+H40</f>
        <v>1.249891193931373</v>
      </c>
      <c r="J40" s="85">
        <f>分析係数表!G43</f>
        <v>0.40060929169840059</v>
      </c>
      <c r="K40" s="111">
        <f>I40*J40</f>
        <v>0.50071802590091563</v>
      </c>
      <c r="L40" s="79"/>
      <c r="M40" s="80"/>
      <c r="N40" s="81">
        <f>分析係数表!H43</f>
        <v>3.0614346773778257E-2</v>
      </c>
      <c r="O40" s="82">
        <f t="shared" si="3"/>
        <v>0.21847017068598606</v>
      </c>
      <c r="P40" s="76">
        <f>分析係数表!C43</f>
        <v>0.20173745173745172</v>
      </c>
      <c r="Q40" s="82">
        <f>O40*P40</f>
        <v>4.4073615514836954E-2</v>
      </c>
      <c r="R40" s="83">
        <v>7.1323585118860333E-2</v>
      </c>
      <c r="S40" s="84">
        <f>I40+R40</f>
        <v>1.3212147790502333</v>
      </c>
      <c r="T40" s="85">
        <f>分析係数表!F43</f>
        <v>0.64280274181264285</v>
      </c>
      <c r="U40" s="86">
        <f>S40*T40</f>
        <v>0.84928048249687516</v>
      </c>
      <c r="V40" s="87">
        <f>分析係数表!D43</f>
        <v>0.46991622239146991</v>
      </c>
      <c r="W40" s="167">
        <f>ROUND(S40*V40,0)</f>
        <v>1</v>
      </c>
      <c r="X40" s="76">
        <f>分析係数表!E43</f>
        <v>0.30083777608530082</v>
      </c>
      <c r="Y40" s="166">
        <f>ROUND(S40*X40,0)</f>
        <v>0</v>
      </c>
    </row>
    <row r="41" spans="1:25" x14ac:dyDescent="0.2">
      <c r="A41" s="6" t="s">
        <v>340</v>
      </c>
      <c r="B41" s="5" t="s">
        <v>42</v>
      </c>
      <c r="C41" s="90"/>
      <c r="D41" s="107">
        <f>投入係数表!AO41</f>
        <v>0</v>
      </c>
      <c r="E41" s="110">
        <f t="shared" si="9"/>
        <v>0</v>
      </c>
      <c r="F41" s="85">
        <f>分析係数表!C44</f>
        <v>0.27638971906754328</v>
      </c>
      <c r="G41" s="110">
        <f>E41*F41</f>
        <v>0</v>
      </c>
      <c r="H41" s="110">
        <v>4.7955732498545685E-3</v>
      </c>
      <c r="I41" s="110">
        <f>C41+H41</f>
        <v>4.7955732498545685E-3</v>
      </c>
      <c r="J41" s="85">
        <f>分析係数表!G44</f>
        <v>0.27192982456140352</v>
      </c>
      <c r="K41" s="111">
        <f>I41*J41</f>
        <v>1.3040593925043125E-3</v>
      </c>
      <c r="L41" s="79"/>
      <c r="M41" s="80"/>
      <c r="N41" s="81">
        <f>分析係数表!H44</f>
        <v>9.8074051186981828E-2</v>
      </c>
      <c r="O41" s="82">
        <f t="shared" si="3"/>
        <v>0.69987626588975693</v>
      </c>
      <c r="P41" s="76">
        <f>分析係数表!C44</f>
        <v>0.27638971906754328</v>
      </c>
      <c r="Q41" s="82">
        <f>O41*P41</f>
        <v>0.19343860451131115</v>
      </c>
      <c r="R41" s="83">
        <v>0.19556144431618308</v>
      </c>
      <c r="S41" s="84">
        <f>I41+R41</f>
        <v>0.20035701756603766</v>
      </c>
      <c r="T41" s="85">
        <f>分析係数表!F44</f>
        <v>0.48268106162843005</v>
      </c>
      <c r="U41" s="86">
        <f>S41*T41</f>
        <v>9.6708537943481068E-2</v>
      </c>
      <c r="V41" s="87">
        <f>分析係数表!D44</f>
        <v>0.23571749887539362</v>
      </c>
      <c r="W41" s="167">
        <f>ROUND(S41*V41,0)</f>
        <v>0</v>
      </c>
      <c r="X41" s="76">
        <f>分析係数表!E44</f>
        <v>0.16711650922177237</v>
      </c>
      <c r="Y41" s="166">
        <f>ROUND(S41*X41,0)</f>
        <v>0</v>
      </c>
    </row>
    <row r="42" spans="1:25" x14ac:dyDescent="0.2">
      <c r="A42" s="6" t="s">
        <v>341</v>
      </c>
      <c r="B42" s="5" t="s">
        <v>278</v>
      </c>
      <c r="C42" s="90"/>
      <c r="D42" s="107">
        <f>投入係数表!AO42</f>
        <v>0</v>
      </c>
      <c r="E42" s="110">
        <f t="shared" si="9"/>
        <v>0</v>
      </c>
      <c r="F42" s="85">
        <f>分析係数表!C45</f>
        <v>1</v>
      </c>
      <c r="G42" s="110">
        <f>E42*F42</f>
        <v>0</v>
      </c>
      <c r="H42" s="110">
        <v>4.0713915703090936E-2</v>
      </c>
      <c r="I42" s="110">
        <f>C42+H42</f>
        <v>4.0713915703090936E-2</v>
      </c>
      <c r="J42" s="85">
        <f>分析係数表!G45</f>
        <v>0</v>
      </c>
      <c r="K42" s="111">
        <f>I42*J42</f>
        <v>0</v>
      </c>
      <c r="L42" s="79"/>
      <c r="M42" s="80"/>
      <c r="N42" s="81">
        <f>分析係数表!H45</f>
        <v>0</v>
      </c>
      <c r="O42" s="82">
        <f t="shared" si="3"/>
        <v>0</v>
      </c>
      <c r="P42" s="76">
        <f>分析係数表!C45</f>
        <v>1</v>
      </c>
      <c r="Q42" s="82">
        <f>O42*P42</f>
        <v>0</v>
      </c>
      <c r="R42" s="83">
        <v>1.2751973407976445E-3</v>
      </c>
      <c r="S42" s="84">
        <f>I42+R42</f>
        <v>4.1989113043888582E-2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201">
        <f>最終需要_まとめ!C44</f>
        <v>100</v>
      </c>
      <c r="D43" s="107">
        <f>投入係数表!AO43</f>
        <v>0</v>
      </c>
      <c r="E43" s="110">
        <f t="shared" si="9"/>
        <v>0</v>
      </c>
      <c r="F43" s="85">
        <f>分析係数表!C46</f>
        <v>5.367793240556662E-2</v>
      </c>
      <c r="G43" s="110">
        <f>E43*F43</f>
        <v>0</v>
      </c>
      <c r="H43" s="110">
        <v>9.4394627895044853E-3</v>
      </c>
      <c r="I43" s="110">
        <f>C43+H43</f>
        <v>100.0094394627895</v>
      </c>
      <c r="J43" s="85">
        <f>分析係数表!G46</f>
        <v>9.2592592592592587E-3</v>
      </c>
      <c r="K43" s="111">
        <f>I43*J43</f>
        <v>0.92601332835916195</v>
      </c>
      <c r="L43" s="79"/>
      <c r="M43" s="80"/>
      <c r="N43" s="81">
        <f>分析係数表!H46</f>
        <v>2.0456769143622225E-2</v>
      </c>
      <c r="O43" s="82">
        <f t="shared" si="3"/>
        <v>0.14598364222877705</v>
      </c>
      <c r="P43" s="76">
        <f>分析係数表!C46</f>
        <v>5.367793240556662E-2</v>
      </c>
      <c r="Q43" s="82">
        <f>O43*P43</f>
        <v>7.8361000798747148E-3</v>
      </c>
      <c r="R43" s="83">
        <v>8.5395665855969097E-3</v>
      </c>
      <c r="S43" s="84">
        <f>I43+R43</f>
        <v>100.0179790293751</v>
      </c>
      <c r="T43" s="85">
        <f>分析係数表!F46</f>
        <v>0.30555555555555558</v>
      </c>
      <c r="U43" s="86">
        <f>S43*T43</f>
        <v>30.561049147864615</v>
      </c>
      <c r="V43" s="87">
        <f>分析係数表!D46</f>
        <v>2.7777777777777776E-2</v>
      </c>
      <c r="W43" s="167">
        <f>ROUND(S43*V43,0)</f>
        <v>3</v>
      </c>
      <c r="X43" s="76">
        <f>分析係数表!E46</f>
        <v>8.3333333333333329E-2</v>
      </c>
      <c r="Y43" s="166">
        <f>ROUND(S43*X43,0)</f>
        <v>8</v>
      </c>
    </row>
    <row r="44" spans="1:25" x14ac:dyDescent="0.2">
      <c r="A44" s="192">
        <v>40</v>
      </c>
      <c r="B44" s="14" t="s">
        <v>150</v>
      </c>
      <c r="C44" s="197">
        <f>SUM(C5:C43)</f>
        <v>100</v>
      </c>
      <c r="D44" s="108">
        <f>投入係数表!AO44</f>
        <v>0.69444444444444442</v>
      </c>
      <c r="E44" s="96">
        <f>SUM(E5:E43)</f>
        <v>69.444444444444457</v>
      </c>
      <c r="F44" s="98">
        <f>分析係数表!C47</f>
        <v>0.43100924499229587</v>
      </c>
      <c r="G44" s="96">
        <f>SUM(G5:G43)</f>
        <v>29.045721222288371</v>
      </c>
      <c r="H44" s="96">
        <f>SUM(H5:H43)</f>
        <v>31.671064908270402</v>
      </c>
      <c r="I44" s="96">
        <f>SUM(I5:I43)</f>
        <v>131.67106490827041</v>
      </c>
      <c r="J44" s="98">
        <f>分析係数表!G47</f>
        <v>0.27411589384994556</v>
      </c>
      <c r="K44" s="112">
        <f>SUM(K5:K43)</f>
        <v>11.381502809649762</v>
      </c>
      <c r="L44" s="94">
        <f>最終需要_まとめ!$L$33</f>
        <v>0.627</v>
      </c>
      <c r="M44" s="91">
        <f>K44*L44</f>
        <v>7.1362022616504008</v>
      </c>
      <c r="N44" s="95">
        <f>分析係数表!H47</f>
        <v>1</v>
      </c>
      <c r="O44" s="96">
        <f>SUM(O5:O43)</f>
        <v>7.1362022616504017</v>
      </c>
      <c r="P44" s="92">
        <f>分析係数表!C47</f>
        <v>0.43100924499229587</v>
      </c>
      <c r="Q44" s="96">
        <f>SUM(Q5:Q43)</f>
        <v>2.8701868051929567</v>
      </c>
      <c r="R44" s="91">
        <f>SUM(R5:R43)</f>
        <v>3.1156719871195135</v>
      </c>
      <c r="S44" s="97">
        <f>SUM(S5:S43)</f>
        <v>134.78673689538991</v>
      </c>
      <c r="T44" s="98">
        <f>分析係数表!F47</f>
        <v>0.60561987734280964</v>
      </c>
      <c r="U44" s="99">
        <f>SUM(U5:U43)</f>
        <v>54.119407148609298</v>
      </c>
      <c r="V44" s="100">
        <f>分析係数表!D47</f>
        <v>0.12179744368659369</v>
      </c>
      <c r="W44" s="164">
        <f>SUM(W5:W43)</f>
        <v>6</v>
      </c>
      <c r="X44" s="92">
        <f>分析係数表!E47</f>
        <v>9.5847423625838257E-2</v>
      </c>
      <c r="Y44" s="165">
        <f>SUM(Y5:Y43)</f>
        <v>10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Z8" activePane="bottomRight" state="frozen"/>
      <selection activeCell="F63" sqref="F63"/>
      <selection pane="topRight" activeCell="F63" sqref="F63"/>
      <selection pane="bottomLeft" activeCell="F63" sqref="F63"/>
      <selection pane="bottomRight" activeCell="AF2" sqref="AF2"/>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547</v>
      </c>
      <c r="K1" s="393" t="s">
        <v>547</v>
      </c>
    </row>
    <row r="2" spans="1:49" x14ac:dyDescent="0.2">
      <c r="A2" s="1" t="s">
        <v>59</v>
      </c>
      <c r="K2" s="1" t="s">
        <v>188</v>
      </c>
      <c r="R2" s="48" t="s">
        <v>214</v>
      </c>
      <c r="Z2" s="48" t="s">
        <v>60</v>
      </c>
      <c r="AK2" s="48" t="s">
        <v>61</v>
      </c>
    </row>
    <row r="3" spans="1:49" x14ac:dyDescent="0.2">
      <c r="K3" s="1" t="s">
        <v>62</v>
      </c>
      <c r="R3" s="48" t="s">
        <v>63</v>
      </c>
      <c r="Z3" s="48" t="s">
        <v>64</v>
      </c>
      <c r="AK3" s="48" t="s">
        <v>64</v>
      </c>
    </row>
    <row r="4" spans="1:49" x14ac:dyDescent="0.2">
      <c r="W4" s="209"/>
      <c r="Z4" s="48" t="s">
        <v>65</v>
      </c>
      <c r="AP4" s="210" t="s">
        <v>543</v>
      </c>
      <c r="AU4" s="48" t="s">
        <v>385</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62" t="s">
        <v>67</v>
      </c>
      <c r="X5" s="463"/>
      <c r="Z5" s="104"/>
      <c r="AA5" s="105"/>
      <c r="AB5" s="371"/>
      <c r="AC5" s="371"/>
      <c r="AD5" s="371"/>
      <c r="AE5" s="371"/>
      <c r="AF5" s="371"/>
      <c r="AG5" s="371"/>
      <c r="AH5" s="114"/>
      <c r="AI5" s="114"/>
      <c r="AK5" s="104"/>
      <c r="AL5" s="51"/>
      <c r="AM5" s="114"/>
      <c r="AN5" s="105"/>
      <c r="AP5" s="211"/>
      <c r="AQ5" s="105"/>
      <c r="AR5" s="212" t="s">
        <v>386</v>
      </c>
      <c r="AS5" s="155"/>
      <c r="AT5" s="155" t="s">
        <v>386</v>
      </c>
      <c r="AU5" s="212"/>
      <c r="AV5" s="114"/>
      <c r="AW5" s="105"/>
    </row>
    <row r="6" spans="1:49" ht="36" x14ac:dyDescent="0.2">
      <c r="A6" s="213" t="s">
        <v>1</v>
      </c>
      <c r="B6" s="158" t="s">
        <v>349</v>
      </c>
      <c r="C6" s="214" t="s">
        <v>546</v>
      </c>
      <c r="D6" s="215" t="s">
        <v>211</v>
      </c>
      <c r="E6" s="215" t="s">
        <v>212</v>
      </c>
      <c r="F6" s="215" t="s">
        <v>68</v>
      </c>
      <c r="G6" s="215" t="s">
        <v>69</v>
      </c>
      <c r="H6" s="216" t="s">
        <v>70</v>
      </c>
      <c r="I6" s="215"/>
      <c r="K6" s="213" t="s">
        <v>1</v>
      </c>
      <c r="L6" s="158" t="s">
        <v>349</v>
      </c>
      <c r="M6" s="217" t="s">
        <v>544</v>
      </c>
      <c r="N6" s="215" t="s">
        <v>71</v>
      </c>
      <c r="O6" s="217" t="s">
        <v>72</v>
      </c>
      <c r="P6" s="216" t="s">
        <v>546</v>
      </c>
      <c r="R6" s="213" t="s">
        <v>1</v>
      </c>
      <c r="S6" s="158" t="s">
        <v>349</v>
      </c>
      <c r="T6" s="377" t="s">
        <v>439</v>
      </c>
      <c r="U6" s="378" t="s">
        <v>350</v>
      </c>
      <c r="V6" s="379" t="s">
        <v>351</v>
      </c>
      <c r="W6" s="218" t="s">
        <v>211</v>
      </c>
      <c r="X6" s="218" t="s">
        <v>213</v>
      </c>
      <c r="Z6" s="213" t="s">
        <v>1</v>
      </c>
      <c r="AA6" s="158" t="s">
        <v>349</v>
      </c>
      <c r="AB6" s="372" t="s">
        <v>53</v>
      </c>
      <c r="AC6" s="372" t="s">
        <v>54</v>
      </c>
      <c r="AD6" s="372" t="s">
        <v>55</v>
      </c>
      <c r="AE6" s="372" t="s">
        <v>56</v>
      </c>
      <c r="AF6" s="372" t="s">
        <v>57</v>
      </c>
      <c r="AG6" s="372" t="s">
        <v>548</v>
      </c>
      <c r="AH6" s="217" t="s">
        <v>73</v>
      </c>
      <c r="AI6" s="217" t="s">
        <v>74</v>
      </c>
      <c r="AK6" s="213" t="s">
        <v>1</v>
      </c>
      <c r="AL6" s="158" t="s">
        <v>349</v>
      </c>
      <c r="AM6" s="217" t="s">
        <v>44</v>
      </c>
      <c r="AN6" s="216" t="s">
        <v>75</v>
      </c>
      <c r="AP6" s="213" t="s">
        <v>1</v>
      </c>
      <c r="AQ6" s="158" t="s">
        <v>349</v>
      </c>
      <c r="AR6" s="217" t="s">
        <v>544</v>
      </c>
      <c r="AS6" s="215" t="s">
        <v>352</v>
      </c>
      <c r="AT6" s="215" t="s">
        <v>71</v>
      </c>
      <c r="AU6" s="217" t="s">
        <v>545</v>
      </c>
      <c r="AV6" s="217" t="s">
        <v>72</v>
      </c>
      <c r="AW6" s="216" t="s">
        <v>546</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387</v>
      </c>
      <c r="AS7" s="222" t="s">
        <v>388</v>
      </c>
      <c r="AT7" s="222" t="s">
        <v>389</v>
      </c>
      <c r="AU7" s="221" t="s">
        <v>390</v>
      </c>
      <c r="AV7" s="221" t="s">
        <v>391</v>
      </c>
      <c r="AW7" s="223" t="s">
        <v>392</v>
      </c>
    </row>
    <row r="8" spans="1:49" x14ac:dyDescent="0.2">
      <c r="A8" s="224" t="s">
        <v>263</v>
      </c>
      <c r="B8" s="158" t="s">
        <v>264</v>
      </c>
      <c r="C8" s="402">
        <f t="shared" ref="C8:C41" si="0">P8</f>
        <v>0.30496453900709219</v>
      </c>
      <c r="D8" s="403">
        <f t="shared" ref="D8:E41" si="1">W8</f>
        <v>0.67451523545706371</v>
      </c>
      <c r="E8" s="403">
        <f t="shared" si="1"/>
        <v>0.3476454293628809</v>
      </c>
      <c r="F8" s="403">
        <f t="shared" ref="F8:G41" si="2">AH8</f>
        <v>0.45429362880886426</v>
      </c>
      <c r="G8" s="403">
        <f t="shared" si="2"/>
        <v>0.12049861495844875</v>
      </c>
      <c r="H8" s="404">
        <f t="shared" ref="H8:H41" si="3">AN8</f>
        <v>1.0415057417992687E-2</v>
      </c>
      <c r="K8" s="224" t="s">
        <v>263</v>
      </c>
      <c r="L8" s="158" t="s">
        <v>264</v>
      </c>
      <c r="M8" s="383">
        <f>取引基本表!AX5</f>
        <v>1128</v>
      </c>
      <c r="N8" s="367">
        <f>ABS(取引基本表!BB5)</f>
        <v>784</v>
      </c>
      <c r="O8" s="411">
        <f t="shared" ref="O8:O41" si="4">N8/M8</f>
        <v>0.69503546099290781</v>
      </c>
      <c r="P8" s="407">
        <f t="shared" ref="P8:P43" si="5">1-O8</f>
        <v>0.30496453900709219</v>
      </c>
      <c r="R8" s="224" t="s">
        <v>263</v>
      </c>
      <c r="S8" s="158" t="s">
        <v>264</v>
      </c>
      <c r="T8" s="365">
        <f>取引基本表!BD5</f>
        <v>722</v>
      </c>
      <c r="U8" s="446">
        <f>雇用表!AG5</f>
        <v>487</v>
      </c>
      <c r="V8" s="447">
        <f>雇用表!AG51</f>
        <v>251</v>
      </c>
      <c r="W8" s="413">
        <f>U8/T8</f>
        <v>0.67451523545706371</v>
      </c>
      <c r="X8" s="413">
        <f>V8/T8</f>
        <v>0.3476454293628809</v>
      </c>
      <c r="Z8" s="224" t="s">
        <v>263</v>
      </c>
      <c r="AA8" s="48" t="s">
        <v>264</v>
      </c>
      <c r="AB8" s="454">
        <f t="array" ref="AB8:AF47">TRANSPOSE(取引基本表!C46:AP50)</f>
        <v>87</v>
      </c>
      <c r="AC8" s="455">
        <v>147</v>
      </c>
      <c r="AD8" s="455">
        <v>116</v>
      </c>
      <c r="AE8" s="455">
        <v>29</v>
      </c>
      <c r="AF8" s="455">
        <v>-51</v>
      </c>
      <c r="AG8" s="368">
        <f t="array" ref="AG8:AG47">TRANSPOSE(取引基本表!C52:AP52)</f>
        <v>722</v>
      </c>
      <c r="AH8" s="404">
        <f>SUM(AB8:AF8)/AG8</f>
        <v>0.45429362880886426</v>
      </c>
      <c r="AI8" s="415">
        <f>AB8/AG8</f>
        <v>0.12049861495844875</v>
      </c>
      <c r="AK8" s="224" t="s">
        <v>263</v>
      </c>
      <c r="AL8" s="158" t="s">
        <v>264</v>
      </c>
      <c r="AM8" s="383">
        <f>取引基本表!AR5</f>
        <v>809</v>
      </c>
      <c r="AN8" s="407">
        <f t="shared" ref="AN8:AN47" si="6">AM8/AM$47</f>
        <v>1.0415057417992687E-2</v>
      </c>
      <c r="AP8" s="224" t="s">
        <v>263</v>
      </c>
      <c r="AQ8" s="158" t="s">
        <v>264</v>
      </c>
      <c r="AR8" s="386">
        <f>取引基本表!AX5</f>
        <v>1128</v>
      </c>
      <c r="AS8" s="387">
        <f>取引基本表!AY5</f>
        <v>378</v>
      </c>
      <c r="AT8" s="387">
        <f>ABS(取引基本表!BB5)</f>
        <v>784</v>
      </c>
      <c r="AU8" s="388">
        <f>AS8-AT8</f>
        <v>-406</v>
      </c>
      <c r="AV8" s="411">
        <v>0.83011676085593211</v>
      </c>
      <c r="AW8" s="407">
        <v>0.16988323914406789</v>
      </c>
    </row>
    <row r="9" spans="1:49" x14ac:dyDescent="0.2">
      <c r="A9" s="225" t="s">
        <v>219</v>
      </c>
      <c r="B9" s="158" t="s">
        <v>265</v>
      </c>
      <c r="C9" s="405">
        <f t="shared" si="0"/>
        <v>0.30769230769230771</v>
      </c>
      <c r="D9" s="406">
        <f t="shared" si="1"/>
        <v>0.36363636363636365</v>
      </c>
      <c r="E9" s="406">
        <f t="shared" si="1"/>
        <v>0</v>
      </c>
      <c r="F9" s="406">
        <f t="shared" si="2"/>
        <v>0.77272727272727271</v>
      </c>
      <c r="G9" s="406">
        <f t="shared" si="2"/>
        <v>0.27272727272727271</v>
      </c>
      <c r="H9" s="407">
        <f t="shared" si="3"/>
        <v>5.5358154384880782E-4</v>
      </c>
      <c r="K9" s="225" t="s">
        <v>219</v>
      </c>
      <c r="L9" s="158" t="s">
        <v>265</v>
      </c>
      <c r="M9" s="383">
        <f>取引基本表!AX6</f>
        <v>65</v>
      </c>
      <c r="N9" s="367">
        <f>ABS(取引基本表!BB6)</f>
        <v>45</v>
      </c>
      <c r="O9" s="411">
        <f t="shared" si="4"/>
        <v>0.69230769230769229</v>
      </c>
      <c r="P9" s="407">
        <f t="shared" si="5"/>
        <v>0.30769230769230771</v>
      </c>
      <c r="R9" s="225" t="s">
        <v>219</v>
      </c>
      <c r="S9" s="158" t="s">
        <v>265</v>
      </c>
      <c r="T9" s="365">
        <f>取引基本表!BD6</f>
        <v>22</v>
      </c>
      <c r="U9" s="446">
        <f>雇用表!AG6</f>
        <v>8</v>
      </c>
      <c r="V9" s="447">
        <f>雇用表!AG52</f>
        <v>0</v>
      </c>
      <c r="W9" s="413">
        <f t="shared" ref="W9:W47" si="7">U9/T9</f>
        <v>0.36363636363636365</v>
      </c>
      <c r="X9" s="413">
        <f t="shared" ref="X9:X47" si="8">V9/T9</f>
        <v>0</v>
      </c>
      <c r="Z9" s="225" t="s">
        <v>219</v>
      </c>
      <c r="AA9" s="48" t="s">
        <v>265</v>
      </c>
      <c r="AB9" s="456">
        <v>6</v>
      </c>
      <c r="AC9" s="387">
        <v>11</v>
      </c>
      <c r="AD9" s="387">
        <v>2</v>
      </c>
      <c r="AE9" s="387">
        <v>0</v>
      </c>
      <c r="AF9" s="387">
        <v>-2</v>
      </c>
      <c r="AG9" s="369">
        <v>22</v>
      </c>
      <c r="AH9" s="407">
        <f t="shared" ref="AH9:AH41" si="9">SUM(AB9:AF9)/AG9</f>
        <v>0.77272727272727271</v>
      </c>
      <c r="AI9" s="411">
        <f t="shared" ref="AI9:AI41" si="10">AB9/AG9</f>
        <v>0.27272727272727271</v>
      </c>
      <c r="AK9" s="225" t="s">
        <v>219</v>
      </c>
      <c r="AL9" s="158" t="s">
        <v>265</v>
      </c>
      <c r="AM9" s="383">
        <f>取引基本表!AR6</f>
        <v>43</v>
      </c>
      <c r="AN9" s="407">
        <f t="shared" si="6"/>
        <v>5.5358154384880782E-4</v>
      </c>
      <c r="AP9" s="225" t="s">
        <v>219</v>
      </c>
      <c r="AQ9" s="158" t="s">
        <v>265</v>
      </c>
      <c r="AR9" s="386">
        <f>取引基本表!AX6</f>
        <v>65</v>
      </c>
      <c r="AS9" s="387">
        <f>取引基本表!AY6</f>
        <v>2</v>
      </c>
      <c r="AT9" s="387">
        <f>ABS(取引基本表!BB6)</f>
        <v>45</v>
      </c>
      <c r="AU9" s="388">
        <f t="shared" ref="AU9:AU47" si="11">AS9-AT9</f>
        <v>-43</v>
      </c>
      <c r="AV9" s="411">
        <v>0.59023354564755837</v>
      </c>
      <c r="AW9" s="407">
        <v>0.40976645435244163</v>
      </c>
    </row>
    <row r="10" spans="1:49" x14ac:dyDescent="0.2">
      <c r="A10" s="225" t="s">
        <v>220</v>
      </c>
      <c r="B10" s="158" t="s">
        <v>266</v>
      </c>
      <c r="C10" s="405">
        <f t="shared" si="0"/>
        <v>0</v>
      </c>
      <c r="D10" s="406">
        <f t="shared" si="1"/>
        <v>0</v>
      </c>
      <c r="E10" s="406">
        <f t="shared" si="1"/>
        <v>0</v>
      </c>
      <c r="F10" s="406">
        <f t="shared" si="2"/>
        <v>0</v>
      </c>
      <c r="G10" s="406">
        <f t="shared" si="2"/>
        <v>0</v>
      </c>
      <c r="H10" s="407">
        <f t="shared" si="3"/>
        <v>1.0685411195221176E-3</v>
      </c>
      <c r="K10" s="225" t="s">
        <v>220</v>
      </c>
      <c r="L10" s="158" t="s">
        <v>266</v>
      </c>
      <c r="M10" s="383">
        <f>取引基本表!AX7</f>
        <v>121</v>
      </c>
      <c r="N10" s="367">
        <f>ABS(取引基本表!BB7)</f>
        <v>121</v>
      </c>
      <c r="O10" s="411">
        <f t="shared" si="4"/>
        <v>1</v>
      </c>
      <c r="P10" s="407">
        <f t="shared" si="5"/>
        <v>0</v>
      </c>
      <c r="R10" s="225" t="s">
        <v>220</v>
      </c>
      <c r="S10" s="158" t="s">
        <v>266</v>
      </c>
      <c r="T10" s="365">
        <f>取引基本表!BD7</f>
        <v>0</v>
      </c>
      <c r="U10" s="446">
        <f>雇用表!AG7</f>
        <v>0</v>
      </c>
      <c r="V10" s="447">
        <f>雇用表!AG53</f>
        <v>0</v>
      </c>
      <c r="W10" s="450">
        <v>0</v>
      </c>
      <c r="X10" s="450">
        <v>0</v>
      </c>
      <c r="Z10" s="225" t="s">
        <v>220</v>
      </c>
      <c r="AA10" s="48" t="s">
        <v>266</v>
      </c>
      <c r="AB10" s="456">
        <v>0</v>
      </c>
      <c r="AC10" s="387">
        <v>0</v>
      </c>
      <c r="AD10" s="387">
        <v>0</v>
      </c>
      <c r="AE10" s="387">
        <v>0</v>
      </c>
      <c r="AF10" s="387">
        <v>0</v>
      </c>
      <c r="AG10" s="369">
        <v>0</v>
      </c>
      <c r="AH10" s="453">
        <v>0</v>
      </c>
      <c r="AI10" s="450">
        <v>0</v>
      </c>
      <c r="AK10" s="225" t="s">
        <v>220</v>
      </c>
      <c r="AL10" s="158" t="s">
        <v>266</v>
      </c>
      <c r="AM10" s="383">
        <f>取引基本表!AR7</f>
        <v>83</v>
      </c>
      <c r="AN10" s="407">
        <f t="shared" si="6"/>
        <v>1.0685411195221176E-3</v>
      </c>
      <c r="AP10" s="225" t="s">
        <v>220</v>
      </c>
      <c r="AQ10" s="158" t="s">
        <v>266</v>
      </c>
      <c r="AR10" s="386">
        <f>取引基本表!AX7</f>
        <v>121</v>
      </c>
      <c r="AS10" s="387">
        <f>取引基本表!AY7</f>
        <v>0</v>
      </c>
      <c r="AT10" s="387">
        <f>ABS(取引基本表!BB7)</f>
        <v>121</v>
      </c>
      <c r="AU10" s="388">
        <f t="shared" si="11"/>
        <v>-121</v>
      </c>
      <c r="AV10" s="411">
        <v>0.31992289294256238</v>
      </c>
      <c r="AW10" s="407">
        <v>0.68007710705743762</v>
      </c>
    </row>
    <row r="11" spans="1:49" x14ac:dyDescent="0.2">
      <c r="A11" s="225" t="s">
        <v>221</v>
      </c>
      <c r="B11" s="158" t="s">
        <v>27</v>
      </c>
      <c r="C11" s="405">
        <f t="shared" si="0"/>
        <v>7.2833211944645093E-4</v>
      </c>
      <c r="D11" s="406">
        <f t="shared" si="1"/>
        <v>0</v>
      </c>
      <c r="E11" s="406">
        <f t="shared" si="1"/>
        <v>0</v>
      </c>
      <c r="F11" s="406">
        <f t="shared" si="2"/>
        <v>1</v>
      </c>
      <c r="G11" s="406">
        <f t="shared" si="2"/>
        <v>0.75</v>
      </c>
      <c r="H11" s="407">
        <f t="shared" si="3"/>
        <v>-1.2873989391832741E-5</v>
      </c>
      <c r="K11" s="225" t="s">
        <v>221</v>
      </c>
      <c r="L11" s="158" t="s">
        <v>27</v>
      </c>
      <c r="M11" s="383">
        <f>取引基本表!AX8</f>
        <v>2746</v>
      </c>
      <c r="N11" s="367">
        <f>ABS(取引基本表!BB8)</f>
        <v>2744</v>
      </c>
      <c r="O11" s="411">
        <f t="shared" si="4"/>
        <v>0.99927166788055355</v>
      </c>
      <c r="P11" s="407">
        <f t="shared" si="5"/>
        <v>7.2833211944645093E-4</v>
      </c>
      <c r="R11" s="225" t="s">
        <v>221</v>
      </c>
      <c r="S11" s="158" t="s">
        <v>27</v>
      </c>
      <c r="T11" s="365">
        <f>取引基本表!BD8</f>
        <v>4</v>
      </c>
      <c r="U11" s="446">
        <f>雇用表!AG8</f>
        <v>0</v>
      </c>
      <c r="V11" s="447">
        <f>雇用表!AG54</f>
        <v>0</v>
      </c>
      <c r="W11" s="413">
        <f t="shared" si="7"/>
        <v>0</v>
      </c>
      <c r="X11" s="413">
        <f t="shared" si="8"/>
        <v>0</v>
      </c>
      <c r="Z11" s="225" t="s">
        <v>221</v>
      </c>
      <c r="AA11" s="48" t="s">
        <v>27</v>
      </c>
      <c r="AB11" s="456">
        <v>3</v>
      </c>
      <c r="AC11" s="387">
        <v>0</v>
      </c>
      <c r="AD11" s="387">
        <v>1</v>
      </c>
      <c r="AE11" s="387">
        <v>0</v>
      </c>
      <c r="AF11" s="387">
        <v>0</v>
      </c>
      <c r="AG11" s="369">
        <v>4</v>
      </c>
      <c r="AH11" s="407">
        <f t="shared" si="9"/>
        <v>1</v>
      </c>
      <c r="AI11" s="411">
        <f t="shared" si="10"/>
        <v>0.75</v>
      </c>
      <c r="AK11" s="225" t="s">
        <v>221</v>
      </c>
      <c r="AL11" s="158" t="s">
        <v>27</v>
      </c>
      <c r="AM11" s="383">
        <f>取引基本表!AR8</f>
        <v>-1</v>
      </c>
      <c r="AN11" s="407">
        <f t="shared" si="6"/>
        <v>-1.2873989391832741E-5</v>
      </c>
      <c r="AP11" s="225" t="s">
        <v>221</v>
      </c>
      <c r="AQ11" s="158" t="s">
        <v>27</v>
      </c>
      <c r="AR11" s="386">
        <f>取引基本表!AX8</f>
        <v>2746</v>
      </c>
      <c r="AS11" s="387">
        <f>取引基本表!AY8</f>
        <v>2</v>
      </c>
      <c r="AT11" s="387">
        <f>ABS(取引基本表!BB8)</f>
        <v>2744</v>
      </c>
      <c r="AU11" s="388">
        <f t="shared" si="11"/>
        <v>-2742</v>
      </c>
      <c r="AV11" s="411">
        <v>0.97885279843965589</v>
      </c>
      <c r="AW11" s="407">
        <v>2.1147201560344109E-2</v>
      </c>
    </row>
    <row r="12" spans="1:49" x14ac:dyDescent="0.2">
      <c r="A12" s="225" t="s">
        <v>222</v>
      </c>
      <c r="B12" s="158" t="s">
        <v>190</v>
      </c>
      <c r="C12" s="405">
        <f t="shared" si="0"/>
        <v>4.5760430686406783E-3</v>
      </c>
      <c r="D12" s="406">
        <f t="shared" si="1"/>
        <v>4.3795620437956206E-2</v>
      </c>
      <c r="E12" s="406">
        <f t="shared" si="1"/>
        <v>3.2846715328467155E-2</v>
      </c>
      <c r="F12" s="406">
        <f t="shared" si="2"/>
        <v>0.42153284671532848</v>
      </c>
      <c r="G12" s="406">
        <f t="shared" si="2"/>
        <v>0.12408759124087591</v>
      </c>
      <c r="H12" s="407">
        <f t="shared" si="3"/>
        <v>8.1814202585097071E-2</v>
      </c>
      <c r="K12" s="225" t="s">
        <v>222</v>
      </c>
      <c r="L12" s="158" t="s">
        <v>190</v>
      </c>
      <c r="M12" s="383">
        <f>取引基本表!AX9</f>
        <v>7430</v>
      </c>
      <c r="N12" s="367">
        <f>ABS(取引基本表!BB9)</f>
        <v>7396</v>
      </c>
      <c r="O12" s="411">
        <f t="shared" si="4"/>
        <v>0.99542395693135932</v>
      </c>
      <c r="P12" s="407">
        <f t="shared" si="5"/>
        <v>4.5760430686406783E-3</v>
      </c>
      <c r="R12" s="225" t="s">
        <v>222</v>
      </c>
      <c r="S12" s="158" t="s">
        <v>190</v>
      </c>
      <c r="T12" s="365">
        <f>取引基本表!BD9</f>
        <v>548</v>
      </c>
      <c r="U12" s="446">
        <f>雇用表!AG9</f>
        <v>24</v>
      </c>
      <c r="V12" s="447">
        <f>雇用表!AG55</f>
        <v>18</v>
      </c>
      <c r="W12" s="413">
        <f t="shared" si="7"/>
        <v>4.3795620437956206E-2</v>
      </c>
      <c r="X12" s="413">
        <f t="shared" si="8"/>
        <v>3.2846715328467155E-2</v>
      </c>
      <c r="Z12" s="225" t="s">
        <v>222</v>
      </c>
      <c r="AA12" s="48" t="s">
        <v>190</v>
      </c>
      <c r="AB12" s="456">
        <v>68</v>
      </c>
      <c r="AC12" s="387">
        <v>53</v>
      </c>
      <c r="AD12" s="387">
        <v>33</v>
      </c>
      <c r="AE12" s="387">
        <v>78</v>
      </c>
      <c r="AF12" s="387">
        <v>-1</v>
      </c>
      <c r="AG12" s="369">
        <v>548</v>
      </c>
      <c r="AH12" s="407">
        <f t="shared" si="9"/>
        <v>0.42153284671532848</v>
      </c>
      <c r="AI12" s="411">
        <f t="shared" si="10"/>
        <v>0.12408759124087591</v>
      </c>
      <c r="AK12" s="225" t="s">
        <v>222</v>
      </c>
      <c r="AL12" s="158" t="s">
        <v>190</v>
      </c>
      <c r="AM12" s="383">
        <f>取引基本表!AR9</f>
        <v>6355</v>
      </c>
      <c r="AN12" s="407">
        <f t="shared" si="6"/>
        <v>8.1814202585097071E-2</v>
      </c>
      <c r="AP12" s="225" t="s">
        <v>222</v>
      </c>
      <c r="AQ12" s="158" t="s">
        <v>190</v>
      </c>
      <c r="AR12" s="386">
        <f>取引基本表!AX9</f>
        <v>7430</v>
      </c>
      <c r="AS12" s="387">
        <f>取引基本表!AY9</f>
        <v>514</v>
      </c>
      <c r="AT12" s="387">
        <f>ABS(取引基本表!BB9)</f>
        <v>7396</v>
      </c>
      <c r="AU12" s="388">
        <f t="shared" si="11"/>
        <v>-6882</v>
      </c>
      <c r="AV12" s="411">
        <v>0.73020703224841943</v>
      </c>
      <c r="AW12" s="407">
        <v>0.26979296775158057</v>
      </c>
    </row>
    <row r="13" spans="1:49" x14ac:dyDescent="0.2">
      <c r="A13" s="225" t="s">
        <v>223</v>
      </c>
      <c r="B13" s="158" t="s">
        <v>28</v>
      </c>
      <c r="C13" s="405">
        <f t="shared" si="0"/>
        <v>0</v>
      </c>
      <c r="D13" s="406">
        <f t="shared" si="1"/>
        <v>0</v>
      </c>
      <c r="E13" s="406">
        <f t="shared" si="1"/>
        <v>0</v>
      </c>
      <c r="F13" s="406">
        <f t="shared" si="2"/>
        <v>1</v>
      </c>
      <c r="G13" s="406">
        <f t="shared" si="2"/>
        <v>1</v>
      </c>
      <c r="H13" s="407">
        <f t="shared" si="3"/>
        <v>1.2783871466089912E-2</v>
      </c>
      <c r="K13" s="225" t="s">
        <v>223</v>
      </c>
      <c r="L13" s="158" t="s">
        <v>28</v>
      </c>
      <c r="M13" s="383">
        <f>取引基本表!AX10</f>
        <v>1125</v>
      </c>
      <c r="N13" s="367">
        <f>ABS(取引基本表!BB10)</f>
        <v>1125</v>
      </c>
      <c r="O13" s="411">
        <f t="shared" si="4"/>
        <v>1</v>
      </c>
      <c r="P13" s="407">
        <f t="shared" si="5"/>
        <v>0</v>
      </c>
      <c r="R13" s="225" t="s">
        <v>223</v>
      </c>
      <c r="S13" s="158" t="s">
        <v>28</v>
      </c>
      <c r="T13" s="365">
        <f>取引基本表!BD10</f>
        <v>1</v>
      </c>
      <c r="U13" s="446">
        <f>雇用表!AG10</f>
        <v>0</v>
      </c>
      <c r="V13" s="447">
        <f>雇用表!AG56</f>
        <v>0</v>
      </c>
      <c r="W13" s="413">
        <f t="shared" si="7"/>
        <v>0</v>
      </c>
      <c r="X13" s="413">
        <f t="shared" si="8"/>
        <v>0</v>
      </c>
      <c r="Z13" s="225" t="s">
        <v>223</v>
      </c>
      <c r="AA13" s="48" t="s">
        <v>28</v>
      </c>
      <c r="AB13" s="456">
        <v>1</v>
      </c>
      <c r="AC13" s="387">
        <v>0</v>
      </c>
      <c r="AD13" s="387">
        <v>0</v>
      </c>
      <c r="AE13" s="387">
        <v>0</v>
      </c>
      <c r="AF13" s="387">
        <v>0</v>
      </c>
      <c r="AG13" s="369">
        <v>1</v>
      </c>
      <c r="AH13" s="407">
        <f t="shared" si="9"/>
        <v>1</v>
      </c>
      <c r="AI13" s="411">
        <f t="shared" si="10"/>
        <v>1</v>
      </c>
      <c r="AK13" s="225" t="s">
        <v>223</v>
      </c>
      <c r="AL13" s="158" t="s">
        <v>28</v>
      </c>
      <c r="AM13" s="383">
        <f>取引基本表!AR10</f>
        <v>993</v>
      </c>
      <c r="AN13" s="407">
        <f t="shared" si="6"/>
        <v>1.2783871466089912E-2</v>
      </c>
      <c r="AP13" s="225" t="s">
        <v>223</v>
      </c>
      <c r="AQ13" s="158" t="s">
        <v>28</v>
      </c>
      <c r="AR13" s="386">
        <f>取引基本表!AX10</f>
        <v>1125</v>
      </c>
      <c r="AS13" s="387">
        <f>取引基本表!AY10</f>
        <v>1</v>
      </c>
      <c r="AT13" s="387">
        <f>ABS(取引基本表!BB10)</f>
        <v>1125</v>
      </c>
      <c r="AU13" s="388">
        <f t="shared" si="11"/>
        <v>-1124</v>
      </c>
      <c r="AV13" s="411">
        <v>0.93315766467397665</v>
      </c>
      <c r="AW13" s="407">
        <v>6.684233532602335E-2</v>
      </c>
    </row>
    <row r="14" spans="1:49" x14ac:dyDescent="0.2">
      <c r="A14" s="225" t="s">
        <v>224</v>
      </c>
      <c r="B14" s="158" t="s">
        <v>267</v>
      </c>
      <c r="C14" s="405">
        <f t="shared" si="0"/>
        <v>3.0252100840336138E-2</v>
      </c>
      <c r="D14" s="406">
        <f t="shared" si="1"/>
        <v>0.16949152542372881</v>
      </c>
      <c r="E14" s="406">
        <f t="shared" si="1"/>
        <v>0.11864406779661017</v>
      </c>
      <c r="F14" s="406">
        <f t="shared" si="2"/>
        <v>0.40677966101694918</v>
      </c>
      <c r="G14" s="406">
        <f t="shared" si="2"/>
        <v>0.20338983050847459</v>
      </c>
      <c r="H14" s="407">
        <f t="shared" si="3"/>
        <v>1.0556671301302847E-3</v>
      </c>
      <c r="K14" s="225" t="s">
        <v>224</v>
      </c>
      <c r="L14" s="158" t="s">
        <v>267</v>
      </c>
      <c r="M14" s="383">
        <f>取引基本表!AX11</f>
        <v>595</v>
      </c>
      <c r="N14" s="367">
        <f>ABS(取引基本表!BB11)</f>
        <v>577</v>
      </c>
      <c r="O14" s="411">
        <f t="shared" si="4"/>
        <v>0.96974789915966386</v>
      </c>
      <c r="P14" s="407">
        <f t="shared" si="5"/>
        <v>3.0252100840336138E-2</v>
      </c>
      <c r="R14" s="225" t="s">
        <v>224</v>
      </c>
      <c r="S14" s="158" t="s">
        <v>267</v>
      </c>
      <c r="T14" s="365">
        <f>取引基本表!BD11</f>
        <v>59</v>
      </c>
      <c r="U14" s="446">
        <f>雇用表!AG11</f>
        <v>10</v>
      </c>
      <c r="V14" s="447">
        <f>雇用表!AG57</f>
        <v>7</v>
      </c>
      <c r="W14" s="413">
        <f t="shared" si="7"/>
        <v>0.16949152542372881</v>
      </c>
      <c r="X14" s="413">
        <f t="shared" si="8"/>
        <v>0.11864406779661017</v>
      </c>
      <c r="Z14" s="225" t="s">
        <v>224</v>
      </c>
      <c r="AA14" s="48" t="s">
        <v>267</v>
      </c>
      <c r="AB14" s="456">
        <v>12</v>
      </c>
      <c r="AC14" s="387">
        <v>7</v>
      </c>
      <c r="AD14" s="387">
        <v>3</v>
      </c>
      <c r="AE14" s="387">
        <v>2</v>
      </c>
      <c r="AF14" s="387">
        <v>0</v>
      </c>
      <c r="AG14" s="369">
        <v>59</v>
      </c>
      <c r="AH14" s="407">
        <f t="shared" si="9"/>
        <v>0.40677966101694918</v>
      </c>
      <c r="AI14" s="411">
        <f t="shared" si="10"/>
        <v>0.20338983050847459</v>
      </c>
      <c r="AK14" s="225" t="s">
        <v>224</v>
      </c>
      <c r="AL14" s="158" t="s">
        <v>267</v>
      </c>
      <c r="AM14" s="383">
        <f>取引基本表!AR11</f>
        <v>82</v>
      </c>
      <c r="AN14" s="407">
        <f t="shared" si="6"/>
        <v>1.0556671301302847E-3</v>
      </c>
      <c r="AP14" s="225" t="s">
        <v>224</v>
      </c>
      <c r="AQ14" s="158" t="s">
        <v>267</v>
      </c>
      <c r="AR14" s="386">
        <f>取引基本表!AX11</f>
        <v>595</v>
      </c>
      <c r="AS14" s="387">
        <f>取引基本表!AY11</f>
        <v>41</v>
      </c>
      <c r="AT14" s="387">
        <f>ABS(取引基本表!BB11)</f>
        <v>577</v>
      </c>
      <c r="AU14" s="388">
        <f t="shared" si="11"/>
        <v>-536</v>
      </c>
      <c r="AV14" s="411">
        <v>0.78289172072298208</v>
      </c>
      <c r="AW14" s="407">
        <v>0.21710827927701792</v>
      </c>
    </row>
    <row r="15" spans="1:49" x14ac:dyDescent="0.2">
      <c r="A15" s="225" t="s">
        <v>225</v>
      </c>
      <c r="B15" s="158" t="s">
        <v>29</v>
      </c>
      <c r="C15" s="405">
        <f t="shared" si="0"/>
        <v>0</v>
      </c>
      <c r="D15" s="406">
        <f t="shared" si="1"/>
        <v>0.15384615384615385</v>
      </c>
      <c r="E15" s="406">
        <f t="shared" si="1"/>
        <v>0.11538461538461539</v>
      </c>
      <c r="F15" s="406">
        <f t="shared" si="2"/>
        <v>0.30219780219780218</v>
      </c>
      <c r="G15" s="406">
        <f t="shared" si="2"/>
        <v>9.6153846153846159E-2</v>
      </c>
      <c r="H15" s="407">
        <f t="shared" si="3"/>
        <v>7.5570317730058187E-3</v>
      </c>
      <c r="K15" s="225" t="s">
        <v>225</v>
      </c>
      <c r="L15" s="158" t="s">
        <v>29</v>
      </c>
      <c r="M15" s="383">
        <f>取引基本表!AX12</f>
        <v>3043</v>
      </c>
      <c r="N15" s="367">
        <f>ABS(取引基本表!BB12)</f>
        <v>3043</v>
      </c>
      <c r="O15" s="411">
        <f t="shared" si="4"/>
        <v>1</v>
      </c>
      <c r="P15" s="407">
        <f t="shared" si="5"/>
        <v>0</v>
      </c>
      <c r="R15" s="225" t="s">
        <v>225</v>
      </c>
      <c r="S15" s="158" t="s">
        <v>29</v>
      </c>
      <c r="T15" s="365">
        <f>取引基本表!BD12</f>
        <v>364</v>
      </c>
      <c r="U15" s="446">
        <f>雇用表!AG12</f>
        <v>56</v>
      </c>
      <c r="V15" s="447">
        <f>雇用表!AG58</f>
        <v>42</v>
      </c>
      <c r="W15" s="413">
        <f t="shared" si="7"/>
        <v>0.15384615384615385</v>
      </c>
      <c r="X15" s="413">
        <f t="shared" si="8"/>
        <v>0.11538461538461539</v>
      </c>
      <c r="Z15" s="225" t="s">
        <v>225</v>
      </c>
      <c r="AA15" s="48" t="s">
        <v>29</v>
      </c>
      <c r="AB15" s="456">
        <v>35</v>
      </c>
      <c r="AC15" s="387">
        <v>22</v>
      </c>
      <c r="AD15" s="387">
        <v>46</v>
      </c>
      <c r="AE15" s="387">
        <v>7</v>
      </c>
      <c r="AF15" s="387">
        <v>0</v>
      </c>
      <c r="AG15" s="369">
        <v>364</v>
      </c>
      <c r="AH15" s="407">
        <f t="shared" si="9"/>
        <v>0.30219780219780218</v>
      </c>
      <c r="AI15" s="411">
        <f t="shared" si="10"/>
        <v>9.6153846153846159E-2</v>
      </c>
      <c r="AK15" s="225" t="s">
        <v>225</v>
      </c>
      <c r="AL15" s="158" t="s">
        <v>29</v>
      </c>
      <c r="AM15" s="383">
        <f>取引基本表!AR12</f>
        <v>587</v>
      </c>
      <c r="AN15" s="407">
        <f t="shared" si="6"/>
        <v>7.5570317730058187E-3</v>
      </c>
      <c r="AP15" s="225" t="s">
        <v>225</v>
      </c>
      <c r="AQ15" s="158" t="s">
        <v>29</v>
      </c>
      <c r="AR15" s="386">
        <f>取引基本表!AX12</f>
        <v>3043</v>
      </c>
      <c r="AS15" s="387">
        <f>取引基本表!AY12</f>
        <v>364</v>
      </c>
      <c r="AT15" s="387">
        <f>ABS(取引基本表!BB12)</f>
        <v>3043</v>
      </c>
      <c r="AU15" s="388">
        <f t="shared" si="11"/>
        <v>-2679</v>
      </c>
      <c r="AV15" s="411">
        <v>0.8222762164835401</v>
      </c>
      <c r="AW15" s="407">
        <v>0.1777237835164599</v>
      </c>
    </row>
    <row r="16" spans="1:49" x14ac:dyDescent="0.2">
      <c r="A16" s="225" t="s">
        <v>226</v>
      </c>
      <c r="B16" s="158" t="s">
        <v>30</v>
      </c>
      <c r="C16" s="405">
        <f t="shared" si="0"/>
        <v>1.9157088122605526E-3</v>
      </c>
      <c r="D16" s="406">
        <f t="shared" si="1"/>
        <v>0</v>
      </c>
      <c r="E16" s="406">
        <f t="shared" si="1"/>
        <v>0</v>
      </c>
      <c r="F16" s="406">
        <f t="shared" si="2"/>
        <v>0.33333333333333331</v>
      </c>
      <c r="G16" s="406">
        <f t="shared" si="2"/>
        <v>0.1111111111111111</v>
      </c>
      <c r="H16" s="407">
        <f t="shared" si="3"/>
        <v>1.5294299397497296E-2</v>
      </c>
      <c r="K16" s="225" t="s">
        <v>226</v>
      </c>
      <c r="L16" s="158" t="s">
        <v>30</v>
      </c>
      <c r="M16" s="383">
        <f>取引基本表!AX13</f>
        <v>2088</v>
      </c>
      <c r="N16" s="367">
        <f>ABS(取引基本表!BB13)</f>
        <v>2084</v>
      </c>
      <c r="O16" s="411">
        <f t="shared" si="4"/>
        <v>0.99808429118773945</v>
      </c>
      <c r="P16" s="407">
        <f t="shared" si="5"/>
        <v>1.9157088122605526E-3</v>
      </c>
      <c r="R16" s="225" t="s">
        <v>226</v>
      </c>
      <c r="S16" s="158" t="s">
        <v>30</v>
      </c>
      <c r="T16" s="365">
        <f>取引基本表!BD13</f>
        <v>9</v>
      </c>
      <c r="U16" s="446">
        <f>雇用表!AG13</f>
        <v>0</v>
      </c>
      <c r="V16" s="447">
        <f>雇用表!AG59</f>
        <v>0</v>
      </c>
      <c r="W16" s="413">
        <f t="shared" si="7"/>
        <v>0</v>
      </c>
      <c r="X16" s="413">
        <f t="shared" si="8"/>
        <v>0</v>
      </c>
      <c r="Z16" s="225" t="s">
        <v>226</v>
      </c>
      <c r="AA16" s="48" t="s">
        <v>30</v>
      </c>
      <c r="AB16" s="456">
        <v>1</v>
      </c>
      <c r="AC16" s="387">
        <v>0</v>
      </c>
      <c r="AD16" s="387">
        <v>1</v>
      </c>
      <c r="AE16" s="387">
        <v>1</v>
      </c>
      <c r="AF16" s="387">
        <v>0</v>
      </c>
      <c r="AG16" s="369">
        <v>9</v>
      </c>
      <c r="AH16" s="407">
        <f t="shared" si="9"/>
        <v>0.33333333333333331</v>
      </c>
      <c r="AI16" s="411">
        <f t="shared" si="10"/>
        <v>0.1111111111111111</v>
      </c>
      <c r="AK16" s="225" t="s">
        <v>226</v>
      </c>
      <c r="AL16" s="158" t="s">
        <v>30</v>
      </c>
      <c r="AM16" s="383">
        <f>取引基本表!AR13</f>
        <v>1188</v>
      </c>
      <c r="AN16" s="407">
        <f t="shared" si="6"/>
        <v>1.5294299397497296E-2</v>
      </c>
      <c r="AP16" s="225" t="s">
        <v>226</v>
      </c>
      <c r="AQ16" s="158" t="s">
        <v>30</v>
      </c>
      <c r="AR16" s="386">
        <f>取引基本表!AX13</f>
        <v>2088</v>
      </c>
      <c r="AS16" s="387">
        <f>取引基本表!AY13</f>
        <v>5</v>
      </c>
      <c r="AT16" s="387">
        <f>ABS(取引基本表!BB13)</f>
        <v>2084</v>
      </c>
      <c r="AU16" s="388">
        <f t="shared" si="11"/>
        <v>-2079</v>
      </c>
      <c r="AV16" s="411">
        <v>0.87631747448336361</v>
      </c>
      <c r="AW16" s="407">
        <v>0.12368252551663639</v>
      </c>
    </row>
    <row r="17" spans="1:49" x14ac:dyDescent="0.2">
      <c r="A17" s="225" t="s">
        <v>2</v>
      </c>
      <c r="B17" s="158" t="s">
        <v>374</v>
      </c>
      <c r="C17" s="405">
        <f t="shared" si="0"/>
        <v>5.5194805194805241E-2</v>
      </c>
      <c r="D17" s="406">
        <f t="shared" si="1"/>
        <v>0</v>
      </c>
      <c r="E17" s="406">
        <f t="shared" si="1"/>
        <v>0</v>
      </c>
      <c r="F17" s="406">
        <f t="shared" si="2"/>
        <v>0.33023255813953489</v>
      </c>
      <c r="G17" s="406">
        <f t="shared" si="2"/>
        <v>0.21860465116279071</v>
      </c>
      <c r="H17" s="407">
        <f t="shared" si="3"/>
        <v>2.7035377722848756E-3</v>
      </c>
      <c r="K17" s="225" t="s">
        <v>2</v>
      </c>
      <c r="L17" s="158" t="s">
        <v>374</v>
      </c>
      <c r="M17" s="383">
        <f>取引基本表!AX14</f>
        <v>616</v>
      </c>
      <c r="N17" s="367">
        <f>ABS(取引基本表!BB14)</f>
        <v>582</v>
      </c>
      <c r="O17" s="411">
        <f t="shared" si="4"/>
        <v>0.94480519480519476</v>
      </c>
      <c r="P17" s="407">
        <f t="shared" si="5"/>
        <v>5.5194805194805241E-2</v>
      </c>
      <c r="R17" s="225" t="s">
        <v>2</v>
      </c>
      <c r="S17" s="158" t="s">
        <v>374</v>
      </c>
      <c r="T17" s="365">
        <f>取引基本表!BD14</f>
        <v>215</v>
      </c>
      <c r="U17" s="446">
        <f>雇用表!AG14</f>
        <v>0</v>
      </c>
      <c r="V17" s="447">
        <f>雇用表!AG60</f>
        <v>0</v>
      </c>
      <c r="W17" s="413">
        <f t="shared" si="7"/>
        <v>0</v>
      </c>
      <c r="X17" s="413">
        <f t="shared" si="8"/>
        <v>0</v>
      </c>
      <c r="Z17" s="225" t="s">
        <v>2</v>
      </c>
      <c r="AA17" s="48" t="s">
        <v>374</v>
      </c>
      <c r="AB17" s="456">
        <v>47</v>
      </c>
      <c r="AC17" s="387">
        <v>-1</v>
      </c>
      <c r="AD17" s="387">
        <v>17</v>
      </c>
      <c r="AE17" s="387">
        <v>8</v>
      </c>
      <c r="AF17" s="387">
        <v>0</v>
      </c>
      <c r="AG17" s="369">
        <v>215</v>
      </c>
      <c r="AH17" s="407">
        <f t="shared" si="9"/>
        <v>0.33023255813953489</v>
      </c>
      <c r="AI17" s="411">
        <f t="shared" si="10"/>
        <v>0.21860465116279071</v>
      </c>
      <c r="AK17" s="225" t="s">
        <v>2</v>
      </c>
      <c r="AL17" s="158" t="s">
        <v>374</v>
      </c>
      <c r="AM17" s="383">
        <f>取引基本表!AR14</f>
        <v>210</v>
      </c>
      <c r="AN17" s="407">
        <f t="shared" si="6"/>
        <v>2.7035377722848756E-3</v>
      </c>
      <c r="AP17" s="225" t="s">
        <v>2</v>
      </c>
      <c r="AQ17" s="158" t="s">
        <v>364</v>
      </c>
      <c r="AR17" s="386">
        <f>取引基本表!AX14</f>
        <v>616</v>
      </c>
      <c r="AS17" s="387">
        <f>取引基本表!AY14</f>
        <v>181</v>
      </c>
      <c r="AT17" s="387">
        <f>ABS(取引基本表!BB14)</f>
        <v>582</v>
      </c>
      <c r="AU17" s="388">
        <f t="shared" si="11"/>
        <v>-401</v>
      </c>
      <c r="AV17" s="411">
        <v>0.80716043298169571</v>
      </c>
      <c r="AW17" s="407">
        <v>0.19283956701830429</v>
      </c>
    </row>
    <row r="18" spans="1:49" x14ac:dyDescent="0.2">
      <c r="A18" s="225" t="s">
        <v>3</v>
      </c>
      <c r="B18" s="158" t="s">
        <v>31</v>
      </c>
      <c r="C18" s="405">
        <f t="shared" si="0"/>
        <v>0.35732009925558317</v>
      </c>
      <c r="D18" s="406">
        <f t="shared" si="1"/>
        <v>4.0322580645161289E-2</v>
      </c>
      <c r="E18" s="406">
        <f t="shared" si="1"/>
        <v>3.6866359447004608E-2</v>
      </c>
      <c r="F18" s="406">
        <f t="shared" si="2"/>
        <v>0.46082949308755761</v>
      </c>
      <c r="G18" s="406">
        <f t="shared" si="2"/>
        <v>0.21543778801843319</v>
      </c>
      <c r="H18" s="407">
        <f t="shared" si="3"/>
        <v>3.9909367114681499E-4</v>
      </c>
      <c r="K18" s="225" t="s">
        <v>3</v>
      </c>
      <c r="L18" s="158" t="s">
        <v>31</v>
      </c>
      <c r="M18" s="383">
        <f>取引基本表!AX15</f>
        <v>403</v>
      </c>
      <c r="N18" s="367">
        <f>ABS(取引基本表!BB15)</f>
        <v>259</v>
      </c>
      <c r="O18" s="411">
        <f t="shared" si="4"/>
        <v>0.64267990074441683</v>
      </c>
      <c r="P18" s="407">
        <f t="shared" si="5"/>
        <v>0.35732009925558317</v>
      </c>
      <c r="R18" s="225" t="s">
        <v>3</v>
      </c>
      <c r="S18" s="158" t="s">
        <v>31</v>
      </c>
      <c r="T18" s="365">
        <f>取引基本表!BD15</f>
        <v>868</v>
      </c>
      <c r="U18" s="446">
        <f>雇用表!AG15</f>
        <v>35</v>
      </c>
      <c r="V18" s="447">
        <f>雇用表!AG61</f>
        <v>32</v>
      </c>
      <c r="W18" s="413">
        <f t="shared" si="7"/>
        <v>4.0322580645161289E-2</v>
      </c>
      <c r="X18" s="413">
        <f t="shared" si="8"/>
        <v>3.6866359447004608E-2</v>
      </c>
      <c r="Z18" s="225" t="s">
        <v>3</v>
      </c>
      <c r="AA18" s="48" t="s">
        <v>31</v>
      </c>
      <c r="AB18" s="456">
        <v>187</v>
      </c>
      <c r="AC18" s="387">
        <v>85</v>
      </c>
      <c r="AD18" s="387">
        <v>101</v>
      </c>
      <c r="AE18" s="387">
        <v>27</v>
      </c>
      <c r="AF18" s="387">
        <v>0</v>
      </c>
      <c r="AG18" s="369">
        <v>868</v>
      </c>
      <c r="AH18" s="407">
        <f t="shared" si="9"/>
        <v>0.46082949308755761</v>
      </c>
      <c r="AI18" s="411">
        <f t="shared" si="10"/>
        <v>0.21543778801843319</v>
      </c>
      <c r="AK18" s="225" t="s">
        <v>3</v>
      </c>
      <c r="AL18" s="158" t="s">
        <v>31</v>
      </c>
      <c r="AM18" s="383">
        <f>取引基本表!AR15</f>
        <v>31</v>
      </c>
      <c r="AN18" s="407">
        <f t="shared" si="6"/>
        <v>3.9909367114681499E-4</v>
      </c>
      <c r="AP18" s="225" t="s">
        <v>3</v>
      </c>
      <c r="AQ18" s="158" t="s">
        <v>31</v>
      </c>
      <c r="AR18" s="386">
        <f>取引基本表!AX15</f>
        <v>403</v>
      </c>
      <c r="AS18" s="387">
        <f>取引基本表!AY15</f>
        <v>724</v>
      </c>
      <c r="AT18" s="387">
        <f>ABS(取引基本表!BB15)</f>
        <v>259</v>
      </c>
      <c r="AU18" s="388">
        <f t="shared" si="11"/>
        <v>465</v>
      </c>
      <c r="AV18" s="411">
        <v>0.69369460950567885</v>
      </c>
      <c r="AW18" s="407">
        <v>0.30630539049432115</v>
      </c>
    </row>
    <row r="19" spans="1:49" x14ac:dyDescent="0.2">
      <c r="A19" s="225" t="s">
        <v>4</v>
      </c>
      <c r="B19" s="158" t="s">
        <v>32</v>
      </c>
      <c r="C19" s="405">
        <f t="shared" si="0"/>
        <v>0.13532513181019334</v>
      </c>
      <c r="D19" s="406">
        <f t="shared" si="1"/>
        <v>3.8348082595870206E-2</v>
      </c>
      <c r="E19" s="406">
        <f t="shared" si="1"/>
        <v>3.2448377581120944E-2</v>
      </c>
      <c r="F19" s="406">
        <f t="shared" si="2"/>
        <v>0.24483775811209441</v>
      </c>
      <c r="G19" s="406">
        <f t="shared" si="2"/>
        <v>5.8997050147492625E-2</v>
      </c>
      <c r="H19" s="407">
        <f t="shared" si="3"/>
        <v>-1.0299191513466193E-4</v>
      </c>
      <c r="K19" s="225" t="s">
        <v>4</v>
      </c>
      <c r="L19" s="158" t="s">
        <v>32</v>
      </c>
      <c r="M19" s="383">
        <f>取引基本表!AX16</f>
        <v>569</v>
      </c>
      <c r="N19" s="367">
        <f>ABS(取引基本表!BB16)</f>
        <v>492</v>
      </c>
      <c r="O19" s="411">
        <f t="shared" si="4"/>
        <v>0.86467486818980666</v>
      </c>
      <c r="P19" s="407">
        <f t="shared" si="5"/>
        <v>0.13532513181019334</v>
      </c>
      <c r="R19" s="225" t="s">
        <v>4</v>
      </c>
      <c r="S19" s="158" t="s">
        <v>32</v>
      </c>
      <c r="T19" s="365">
        <f>取引基本表!BD16</f>
        <v>339</v>
      </c>
      <c r="U19" s="446">
        <f>雇用表!AG16</f>
        <v>13</v>
      </c>
      <c r="V19" s="447">
        <f>雇用表!AG62</f>
        <v>11</v>
      </c>
      <c r="W19" s="413">
        <f t="shared" si="7"/>
        <v>3.8348082595870206E-2</v>
      </c>
      <c r="X19" s="413">
        <f t="shared" si="8"/>
        <v>3.2448377581120944E-2</v>
      </c>
      <c r="Z19" s="225" t="s">
        <v>4</v>
      </c>
      <c r="AA19" s="48" t="s">
        <v>32</v>
      </c>
      <c r="AB19" s="456">
        <v>20</v>
      </c>
      <c r="AC19" s="387">
        <v>38</v>
      </c>
      <c r="AD19" s="387">
        <v>19</v>
      </c>
      <c r="AE19" s="387">
        <v>6</v>
      </c>
      <c r="AF19" s="387">
        <v>0</v>
      </c>
      <c r="AG19" s="369">
        <v>339</v>
      </c>
      <c r="AH19" s="407">
        <f t="shared" si="9"/>
        <v>0.24483775811209441</v>
      </c>
      <c r="AI19" s="411">
        <f t="shared" si="10"/>
        <v>5.8997050147492625E-2</v>
      </c>
      <c r="AK19" s="225" t="s">
        <v>4</v>
      </c>
      <c r="AL19" s="158" t="s">
        <v>32</v>
      </c>
      <c r="AM19" s="383">
        <f>取引基本表!AR16</f>
        <v>-8</v>
      </c>
      <c r="AN19" s="407">
        <f t="shared" si="6"/>
        <v>-1.0299191513466193E-4</v>
      </c>
      <c r="AP19" s="225" t="s">
        <v>4</v>
      </c>
      <c r="AQ19" s="158" t="s">
        <v>32</v>
      </c>
      <c r="AR19" s="386">
        <f>取引基本表!AX16</f>
        <v>569</v>
      </c>
      <c r="AS19" s="387">
        <f>取引基本表!AY16</f>
        <v>262</v>
      </c>
      <c r="AT19" s="387">
        <f>ABS(取引基本表!BB16)</f>
        <v>492</v>
      </c>
      <c r="AU19" s="388">
        <f t="shared" si="11"/>
        <v>-230</v>
      </c>
      <c r="AV19" s="411">
        <v>0.63033685044372512</v>
      </c>
      <c r="AW19" s="407">
        <v>0.36966314955627488</v>
      </c>
    </row>
    <row r="20" spans="1:49" x14ac:dyDescent="0.2">
      <c r="A20" s="225" t="s">
        <v>5</v>
      </c>
      <c r="B20" s="158" t="s">
        <v>33</v>
      </c>
      <c r="C20" s="405">
        <f t="shared" si="0"/>
        <v>1.7543859649122862E-2</v>
      </c>
      <c r="D20" s="406">
        <f t="shared" si="1"/>
        <v>0</v>
      </c>
      <c r="E20" s="406">
        <f t="shared" si="1"/>
        <v>0</v>
      </c>
      <c r="F20" s="406">
        <f t="shared" si="2"/>
        <v>0.21428571428571427</v>
      </c>
      <c r="G20" s="406">
        <f t="shared" si="2"/>
        <v>9.5238095238095233E-2</v>
      </c>
      <c r="H20" s="407">
        <f t="shared" si="3"/>
        <v>5.0208558628147691E-4</v>
      </c>
      <c r="K20" s="225" t="s">
        <v>5</v>
      </c>
      <c r="L20" s="158" t="s">
        <v>33</v>
      </c>
      <c r="M20" s="383">
        <f>取引基本表!AX17</f>
        <v>342</v>
      </c>
      <c r="N20" s="367">
        <f>ABS(取引基本表!BB17)</f>
        <v>336</v>
      </c>
      <c r="O20" s="411">
        <f t="shared" si="4"/>
        <v>0.98245614035087714</v>
      </c>
      <c r="P20" s="407">
        <f t="shared" si="5"/>
        <v>1.7543859649122862E-2</v>
      </c>
      <c r="R20" s="225" t="s">
        <v>5</v>
      </c>
      <c r="S20" s="158" t="s">
        <v>33</v>
      </c>
      <c r="T20" s="365">
        <f>取引基本表!BD17</f>
        <v>42</v>
      </c>
      <c r="U20" s="446">
        <f>雇用表!AG17</f>
        <v>0</v>
      </c>
      <c r="V20" s="447">
        <f>雇用表!AG63</f>
        <v>0</v>
      </c>
      <c r="W20" s="413">
        <f t="shared" si="7"/>
        <v>0</v>
      </c>
      <c r="X20" s="413">
        <f t="shared" si="8"/>
        <v>0</v>
      </c>
      <c r="Z20" s="225" t="s">
        <v>5</v>
      </c>
      <c r="AA20" s="48" t="s">
        <v>33</v>
      </c>
      <c r="AB20" s="456">
        <v>4</v>
      </c>
      <c r="AC20" s="387">
        <v>4</v>
      </c>
      <c r="AD20" s="387">
        <v>1</v>
      </c>
      <c r="AE20" s="387">
        <v>0</v>
      </c>
      <c r="AF20" s="387">
        <v>0</v>
      </c>
      <c r="AG20" s="369">
        <v>42</v>
      </c>
      <c r="AH20" s="407">
        <f t="shared" si="9"/>
        <v>0.21428571428571427</v>
      </c>
      <c r="AI20" s="411">
        <f t="shared" si="10"/>
        <v>9.5238095238095233E-2</v>
      </c>
      <c r="AK20" s="225" t="s">
        <v>5</v>
      </c>
      <c r="AL20" s="158" t="s">
        <v>33</v>
      </c>
      <c r="AM20" s="383">
        <f>取引基本表!AR17</f>
        <v>39</v>
      </c>
      <c r="AN20" s="407">
        <f t="shared" si="6"/>
        <v>5.0208558628147691E-4</v>
      </c>
      <c r="AP20" s="225" t="s">
        <v>5</v>
      </c>
      <c r="AQ20" s="158" t="s">
        <v>33</v>
      </c>
      <c r="AR20" s="386">
        <f>取引基本表!AX17</f>
        <v>342</v>
      </c>
      <c r="AS20" s="387">
        <f>取引基本表!AY17</f>
        <v>36</v>
      </c>
      <c r="AT20" s="387">
        <f>ABS(取引基本表!BB17)</f>
        <v>336</v>
      </c>
      <c r="AU20" s="388">
        <f t="shared" si="11"/>
        <v>-300</v>
      </c>
      <c r="AV20" s="411">
        <v>0.88159848319713086</v>
      </c>
      <c r="AW20" s="407">
        <v>0.11840151680286914</v>
      </c>
    </row>
    <row r="21" spans="1:49" x14ac:dyDescent="0.2">
      <c r="A21" s="225" t="s">
        <v>6</v>
      </c>
      <c r="B21" s="158" t="s">
        <v>34</v>
      </c>
      <c r="C21" s="405">
        <f t="shared" si="0"/>
        <v>0.22938530734632678</v>
      </c>
      <c r="D21" s="406">
        <f t="shared" si="1"/>
        <v>9.7209720972097208E-2</v>
      </c>
      <c r="E21" s="406">
        <f t="shared" si="1"/>
        <v>8.1908190819081905E-2</v>
      </c>
      <c r="F21" s="406">
        <f t="shared" si="2"/>
        <v>0.42664266426642666</v>
      </c>
      <c r="G21" s="406">
        <f t="shared" si="2"/>
        <v>0.28442844284428442</v>
      </c>
      <c r="H21" s="407">
        <f t="shared" si="3"/>
        <v>8.3680931046912815E-4</v>
      </c>
      <c r="K21" s="225" t="s">
        <v>6</v>
      </c>
      <c r="L21" s="158" t="s">
        <v>34</v>
      </c>
      <c r="M21" s="383">
        <f>取引基本表!AX18</f>
        <v>667</v>
      </c>
      <c r="N21" s="367">
        <f>ABS(取引基本表!BB18)</f>
        <v>514</v>
      </c>
      <c r="O21" s="411">
        <f t="shared" si="4"/>
        <v>0.77061469265367322</v>
      </c>
      <c r="P21" s="407">
        <f t="shared" si="5"/>
        <v>0.22938530734632678</v>
      </c>
      <c r="R21" s="225" t="s">
        <v>6</v>
      </c>
      <c r="S21" s="158" t="s">
        <v>34</v>
      </c>
      <c r="T21" s="365">
        <f>取引基本表!BD18</f>
        <v>1111</v>
      </c>
      <c r="U21" s="446">
        <f>雇用表!AG18</f>
        <v>108</v>
      </c>
      <c r="V21" s="447">
        <f>雇用表!AG64</f>
        <v>91</v>
      </c>
      <c r="W21" s="413">
        <f t="shared" si="7"/>
        <v>9.7209720972097208E-2</v>
      </c>
      <c r="X21" s="413">
        <f t="shared" si="8"/>
        <v>8.1908190819081905E-2</v>
      </c>
      <c r="Z21" s="225" t="s">
        <v>6</v>
      </c>
      <c r="AA21" s="48" t="s">
        <v>34</v>
      </c>
      <c r="AB21" s="456">
        <v>316</v>
      </c>
      <c r="AC21" s="387">
        <v>35</v>
      </c>
      <c r="AD21" s="387">
        <v>92</v>
      </c>
      <c r="AE21" s="387">
        <v>31</v>
      </c>
      <c r="AF21" s="387">
        <v>0</v>
      </c>
      <c r="AG21" s="369">
        <v>1111</v>
      </c>
      <c r="AH21" s="407">
        <f t="shared" si="9"/>
        <v>0.42664266426642666</v>
      </c>
      <c r="AI21" s="411">
        <f t="shared" si="10"/>
        <v>0.28442844284428442</v>
      </c>
      <c r="AK21" s="225" t="s">
        <v>6</v>
      </c>
      <c r="AL21" s="158" t="s">
        <v>34</v>
      </c>
      <c r="AM21" s="383">
        <f>取引基本表!AR18</f>
        <v>65</v>
      </c>
      <c r="AN21" s="407">
        <f t="shared" si="6"/>
        <v>8.3680931046912815E-4</v>
      </c>
      <c r="AP21" s="225" t="s">
        <v>6</v>
      </c>
      <c r="AQ21" s="158" t="s">
        <v>34</v>
      </c>
      <c r="AR21" s="386">
        <f>取引基本表!AX18</f>
        <v>667</v>
      </c>
      <c r="AS21" s="387">
        <f>取引基本表!AY18</f>
        <v>958</v>
      </c>
      <c r="AT21" s="387">
        <f>ABS(取引基本表!BB18)</f>
        <v>514</v>
      </c>
      <c r="AU21" s="388">
        <f t="shared" si="11"/>
        <v>444</v>
      </c>
      <c r="AV21" s="411">
        <v>0.73741787363403832</v>
      </c>
      <c r="AW21" s="407">
        <v>0.26258212636596168</v>
      </c>
    </row>
    <row r="22" spans="1:49" x14ac:dyDescent="0.2">
      <c r="A22" s="225" t="s">
        <v>7</v>
      </c>
      <c r="B22" s="158" t="s">
        <v>268</v>
      </c>
      <c r="C22" s="405">
        <f t="shared" si="0"/>
        <v>0</v>
      </c>
      <c r="D22" s="406">
        <f t="shared" si="1"/>
        <v>0.29545454545454547</v>
      </c>
      <c r="E22" s="406">
        <f t="shared" si="1"/>
        <v>0.18181818181818182</v>
      </c>
      <c r="F22" s="406">
        <f t="shared" si="2"/>
        <v>0.45454545454545453</v>
      </c>
      <c r="G22" s="406">
        <f t="shared" si="2"/>
        <v>0.22727272727272727</v>
      </c>
      <c r="H22" s="407">
        <f t="shared" si="3"/>
        <v>3.8621968175498223E-5</v>
      </c>
      <c r="K22" s="225" t="s">
        <v>7</v>
      </c>
      <c r="L22" s="158" t="s">
        <v>268</v>
      </c>
      <c r="M22" s="383">
        <f>取引基本表!AX19</f>
        <v>266</v>
      </c>
      <c r="N22" s="367">
        <f>ABS(取引基本表!BB19)</f>
        <v>266</v>
      </c>
      <c r="O22" s="411">
        <f t="shared" si="4"/>
        <v>1</v>
      </c>
      <c r="P22" s="407">
        <f t="shared" si="5"/>
        <v>0</v>
      </c>
      <c r="R22" s="225" t="s">
        <v>7</v>
      </c>
      <c r="S22" s="158" t="s">
        <v>268</v>
      </c>
      <c r="T22" s="365">
        <f>取引基本表!BD19</f>
        <v>44</v>
      </c>
      <c r="U22" s="446">
        <f>雇用表!AG19</f>
        <v>13</v>
      </c>
      <c r="V22" s="447">
        <f>雇用表!AG65</f>
        <v>8</v>
      </c>
      <c r="W22" s="413">
        <f t="shared" si="7"/>
        <v>0.29545454545454547</v>
      </c>
      <c r="X22" s="413">
        <f t="shared" si="8"/>
        <v>0.18181818181818182</v>
      </c>
      <c r="Z22" s="225" t="s">
        <v>7</v>
      </c>
      <c r="AA22" s="48" t="s">
        <v>268</v>
      </c>
      <c r="AB22" s="456">
        <v>10</v>
      </c>
      <c r="AC22" s="387">
        <v>5</v>
      </c>
      <c r="AD22" s="387">
        <v>5</v>
      </c>
      <c r="AE22" s="387">
        <v>0</v>
      </c>
      <c r="AF22" s="387">
        <v>0</v>
      </c>
      <c r="AG22" s="369">
        <v>44</v>
      </c>
      <c r="AH22" s="407">
        <f t="shared" si="9"/>
        <v>0.45454545454545453</v>
      </c>
      <c r="AI22" s="411">
        <f t="shared" si="10"/>
        <v>0.22727272727272727</v>
      </c>
      <c r="AK22" s="225" t="s">
        <v>7</v>
      </c>
      <c r="AL22" s="158" t="s">
        <v>268</v>
      </c>
      <c r="AM22" s="383">
        <f>取引基本表!AR19</f>
        <v>3</v>
      </c>
      <c r="AN22" s="407">
        <f t="shared" si="6"/>
        <v>3.8621968175498223E-5</v>
      </c>
      <c r="AP22" s="225" t="s">
        <v>7</v>
      </c>
      <c r="AQ22" s="158" t="s">
        <v>268</v>
      </c>
      <c r="AR22" s="386">
        <f>取引基本表!AX19</f>
        <v>266</v>
      </c>
      <c r="AS22" s="387">
        <f>取引基本表!AY19</f>
        <v>44</v>
      </c>
      <c r="AT22" s="387">
        <f>ABS(取引基本表!BB19)</f>
        <v>266</v>
      </c>
      <c r="AU22" s="388">
        <f t="shared" si="11"/>
        <v>-222</v>
      </c>
      <c r="AV22" s="411">
        <v>0.80743251432126495</v>
      </c>
      <c r="AW22" s="407">
        <v>0.19256748567873505</v>
      </c>
    </row>
    <row r="23" spans="1:49" x14ac:dyDescent="0.2">
      <c r="A23" s="225" t="s">
        <v>8</v>
      </c>
      <c r="B23" s="158" t="s">
        <v>269</v>
      </c>
      <c r="C23" s="405">
        <f t="shared" si="0"/>
        <v>0</v>
      </c>
      <c r="D23" s="406">
        <f t="shared" si="1"/>
        <v>0</v>
      </c>
      <c r="E23" s="406">
        <f t="shared" si="1"/>
        <v>0</v>
      </c>
      <c r="F23" s="406">
        <f t="shared" si="2"/>
        <v>0.44318181818181818</v>
      </c>
      <c r="G23" s="406">
        <f t="shared" si="2"/>
        <v>0.21590909090909091</v>
      </c>
      <c r="H23" s="407">
        <f t="shared" si="3"/>
        <v>2.5747978783665482E-5</v>
      </c>
      <c r="K23" s="225" t="s">
        <v>8</v>
      </c>
      <c r="L23" s="158" t="s">
        <v>269</v>
      </c>
      <c r="M23" s="383">
        <f>取引基本表!AX20</f>
        <v>275</v>
      </c>
      <c r="N23" s="367">
        <f>ABS(取引基本表!BB20)</f>
        <v>275</v>
      </c>
      <c r="O23" s="411">
        <f t="shared" si="4"/>
        <v>1</v>
      </c>
      <c r="P23" s="407">
        <f t="shared" si="5"/>
        <v>0</v>
      </c>
      <c r="R23" s="225" t="s">
        <v>8</v>
      </c>
      <c r="S23" s="158" t="s">
        <v>269</v>
      </c>
      <c r="T23" s="365">
        <f>取引基本表!BD20</f>
        <v>88</v>
      </c>
      <c r="U23" s="446">
        <f>雇用表!AG20</f>
        <v>0</v>
      </c>
      <c r="V23" s="447">
        <f>雇用表!AG66</f>
        <v>0</v>
      </c>
      <c r="W23" s="413">
        <f t="shared" si="7"/>
        <v>0</v>
      </c>
      <c r="X23" s="413">
        <f t="shared" si="8"/>
        <v>0</v>
      </c>
      <c r="Z23" s="225" t="s">
        <v>8</v>
      </c>
      <c r="AA23" s="48" t="s">
        <v>269</v>
      </c>
      <c r="AB23" s="456">
        <v>19</v>
      </c>
      <c r="AC23" s="387">
        <v>10</v>
      </c>
      <c r="AD23" s="387">
        <v>9</v>
      </c>
      <c r="AE23" s="387">
        <v>1</v>
      </c>
      <c r="AF23" s="387">
        <v>0</v>
      </c>
      <c r="AG23" s="369">
        <v>88</v>
      </c>
      <c r="AH23" s="407">
        <f t="shared" si="9"/>
        <v>0.44318181818181818</v>
      </c>
      <c r="AI23" s="411">
        <f t="shared" si="10"/>
        <v>0.21590909090909091</v>
      </c>
      <c r="AK23" s="225" t="s">
        <v>8</v>
      </c>
      <c r="AL23" s="158" t="s">
        <v>269</v>
      </c>
      <c r="AM23" s="383">
        <f>取引基本表!AR20</f>
        <v>2</v>
      </c>
      <c r="AN23" s="407">
        <f t="shared" si="6"/>
        <v>2.5747978783665482E-5</v>
      </c>
      <c r="AP23" s="225" t="s">
        <v>8</v>
      </c>
      <c r="AQ23" s="158" t="s">
        <v>269</v>
      </c>
      <c r="AR23" s="386">
        <f>取引基本表!AX20</f>
        <v>275</v>
      </c>
      <c r="AS23" s="387">
        <f>取引基本表!AY20</f>
        <v>88</v>
      </c>
      <c r="AT23" s="387">
        <f>ABS(取引基本表!BB20)</f>
        <v>275</v>
      </c>
      <c r="AU23" s="388">
        <f t="shared" si="11"/>
        <v>-187</v>
      </c>
      <c r="AV23" s="411">
        <v>0.79883567479416906</v>
      </c>
      <c r="AW23" s="407">
        <v>0.20116432520583094</v>
      </c>
    </row>
    <row r="24" spans="1:49" x14ac:dyDescent="0.2">
      <c r="A24" s="225" t="s">
        <v>9</v>
      </c>
      <c r="B24" s="158" t="s">
        <v>270</v>
      </c>
      <c r="C24" s="405">
        <f t="shared" si="0"/>
        <v>1.7094017094017144E-2</v>
      </c>
      <c r="D24" s="406">
        <f t="shared" si="1"/>
        <v>0.16666666666666666</v>
      </c>
      <c r="E24" s="406">
        <f t="shared" si="1"/>
        <v>0.1111111111111111</v>
      </c>
      <c r="F24" s="406">
        <f t="shared" si="2"/>
        <v>0.5</v>
      </c>
      <c r="G24" s="406">
        <f t="shared" si="2"/>
        <v>0.27777777777777779</v>
      </c>
      <c r="H24" s="407">
        <f t="shared" si="3"/>
        <v>2.9610175601215306E-4</v>
      </c>
      <c r="K24" s="225" t="s">
        <v>9</v>
      </c>
      <c r="L24" s="158" t="s">
        <v>270</v>
      </c>
      <c r="M24" s="383">
        <f>取引基本表!AX21</f>
        <v>585</v>
      </c>
      <c r="N24" s="367">
        <f>ABS(取引基本表!BB21)</f>
        <v>575</v>
      </c>
      <c r="O24" s="411">
        <f t="shared" si="4"/>
        <v>0.98290598290598286</v>
      </c>
      <c r="P24" s="407">
        <f t="shared" si="5"/>
        <v>1.7094017094017144E-2</v>
      </c>
      <c r="R24" s="225" t="s">
        <v>9</v>
      </c>
      <c r="S24" s="158" t="s">
        <v>270</v>
      </c>
      <c r="T24" s="365">
        <f>取引基本表!BD21</f>
        <v>18</v>
      </c>
      <c r="U24" s="446">
        <f>雇用表!AG21</f>
        <v>3</v>
      </c>
      <c r="V24" s="447">
        <f>雇用表!AG67</f>
        <v>2</v>
      </c>
      <c r="W24" s="413">
        <f t="shared" si="7"/>
        <v>0.16666666666666666</v>
      </c>
      <c r="X24" s="413">
        <f t="shared" si="8"/>
        <v>0.1111111111111111</v>
      </c>
      <c r="Z24" s="225" t="s">
        <v>9</v>
      </c>
      <c r="AA24" s="48" t="s">
        <v>270</v>
      </c>
      <c r="AB24" s="456">
        <v>5</v>
      </c>
      <c r="AC24" s="387">
        <v>1</v>
      </c>
      <c r="AD24" s="387">
        <v>3</v>
      </c>
      <c r="AE24" s="387">
        <v>0</v>
      </c>
      <c r="AF24" s="387">
        <v>0</v>
      </c>
      <c r="AG24" s="369">
        <v>18</v>
      </c>
      <c r="AH24" s="407">
        <f t="shared" si="9"/>
        <v>0.5</v>
      </c>
      <c r="AI24" s="411">
        <f t="shared" si="10"/>
        <v>0.27777777777777779</v>
      </c>
      <c r="AK24" s="225" t="s">
        <v>9</v>
      </c>
      <c r="AL24" s="158" t="s">
        <v>270</v>
      </c>
      <c r="AM24" s="383">
        <f>取引基本表!AR21</f>
        <v>23</v>
      </c>
      <c r="AN24" s="407">
        <f t="shared" si="6"/>
        <v>2.9610175601215306E-4</v>
      </c>
      <c r="AP24" s="225" t="s">
        <v>9</v>
      </c>
      <c r="AQ24" s="158" t="s">
        <v>270</v>
      </c>
      <c r="AR24" s="386">
        <f>取引基本表!AX21</f>
        <v>585</v>
      </c>
      <c r="AS24" s="387">
        <f>取引基本表!AY21</f>
        <v>8</v>
      </c>
      <c r="AT24" s="387">
        <f>ABS(取引基本表!BB21)</f>
        <v>575</v>
      </c>
      <c r="AU24" s="388">
        <f t="shared" si="11"/>
        <v>-567</v>
      </c>
      <c r="AV24" s="411">
        <v>0.53203541493025519</v>
      </c>
      <c r="AW24" s="407">
        <v>0.46796458506974481</v>
      </c>
    </row>
    <row r="25" spans="1:49" x14ac:dyDescent="0.2">
      <c r="A25" s="225" t="s">
        <v>10</v>
      </c>
      <c r="B25" s="158" t="s">
        <v>271</v>
      </c>
      <c r="C25" s="405">
        <f t="shared" si="0"/>
        <v>0.19368131868131866</v>
      </c>
      <c r="D25" s="406">
        <f t="shared" si="1"/>
        <v>0.17692734331669441</v>
      </c>
      <c r="E25" s="406">
        <f t="shared" si="1"/>
        <v>0.17249029395452026</v>
      </c>
      <c r="F25" s="406">
        <f t="shared" si="2"/>
        <v>0.35108153078202997</v>
      </c>
      <c r="G25" s="406">
        <f t="shared" si="2"/>
        <v>0.19689406544647808</v>
      </c>
      <c r="H25" s="407">
        <f t="shared" si="3"/>
        <v>4.6346361810597868E-4</v>
      </c>
      <c r="K25" s="225" t="s">
        <v>10</v>
      </c>
      <c r="L25" s="158" t="s">
        <v>271</v>
      </c>
      <c r="M25" s="383">
        <f>取引基本表!AX22</f>
        <v>728</v>
      </c>
      <c r="N25" s="367">
        <f>ABS(取引基本表!BB22)</f>
        <v>587</v>
      </c>
      <c r="O25" s="411">
        <f t="shared" si="4"/>
        <v>0.80631868131868134</v>
      </c>
      <c r="P25" s="407">
        <f t="shared" si="5"/>
        <v>0.19368131868131866</v>
      </c>
      <c r="R25" s="225" t="s">
        <v>10</v>
      </c>
      <c r="S25" s="158" t="s">
        <v>271</v>
      </c>
      <c r="T25" s="365">
        <f>取引基本表!BD22</f>
        <v>1803</v>
      </c>
      <c r="U25" s="446">
        <f>雇用表!AG22</f>
        <v>319</v>
      </c>
      <c r="V25" s="447">
        <f>雇用表!AG68</f>
        <v>311</v>
      </c>
      <c r="W25" s="413">
        <f t="shared" si="7"/>
        <v>0.17692734331669441</v>
      </c>
      <c r="X25" s="413">
        <f t="shared" si="8"/>
        <v>0.17249029395452026</v>
      </c>
      <c r="Z25" s="225" t="s">
        <v>10</v>
      </c>
      <c r="AA25" s="48" t="s">
        <v>271</v>
      </c>
      <c r="AB25" s="456">
        <v>355</v>
      </c>
      <c r="AC25" s="387">
        <v>-75</v>
      </c>
      <c r="AD25" s="387">
        <v>338</v>
      </c>
      <c r="AE25" s="387">
        <v>15</v>
      </c>
      <c r="AF25" s="387">
        <v>0</v>
      </c>
      <c r="AG25" s="369">
        <v>1803</v>
      </c>
      <c r="AH25" s="407">
        <f t="shared" si="9"/>
        <v>0.35108153078202997</v>
      </c>
      <c r="AI25" s="411">
        <f t="shared" si="10"/>
        <v>0.19689406544647808</v>
      </c>
      <c r="AK25" s="225" t="s">
        <v>10</v>
      </c>
      <c r="AL25" s="158" t="s">
        <v>271</v>
      </c>
      <c r="AM25" s="383">
        <f>取引基本表!AR22</f>
        <v>36</v>
      </c>
      <c r="AN25" s="407">
        <f t="shared" si="6"/>
        <v>4.6346361810597868E-4</v>
      </c>
      <c r="AP25" s="225" t="s">
        <v>10</v>
      </c>
      <c r="AQ25" s="158" t="s">
        <v>271</v>
      </c>
      <c r="AR25" s="386">
        <f>取引基本表!AX22</f>
        <v>728</v>
      </c>
      <c r="AS25" s="387">
        <f>取引基本表!AY22</f>
        <v>1662</v>
      </c>
      <c r="AT25" s="387">
        <f>ABS(取引基本表!BB22)</f>
        <v>587</v>
      </c>
      <c r="AU25" s="388">
        <f t="shared" si="11"/>
        <v>1075</v>
      </c>
      <c r="AV25" s="411">
        <v>0.88160188384965898</v>
      </c>
      <c r="AW25" s="407">
        <v>0.11839811615034102</v>
      </c>
    </row>
    <row r="26" spans="1:49" x14ac:dyDescent="0.2">
      <c r="A26" s="225" t="s">
        <v>11</v>
      </c>
      <c r="B26" s="158" t="s">
        <v>35</v>
      </c>
      <c r="C26" s="405">
        <f t="shared" si="0"/>
        <v>8.4388185654008518E-3</v>
      </c>
      <c r="D26" s="406">
        <f t="shared" si="1"/>
        <v>3.6585365853658534E-2</v>
      </c>
      <c r="E26" s="406">
        <f t="shared" si="1"/>
        <v>2.4390243902439025E-2</v>
      </c>
      <c r="F26" s="406">
        <f t="shared" si="2"/>
        <v>0.34146341463414637</v>
      </c>
      <c r="G26" s="406">
        <f t="shared" si="2"/>
        <v>0.2073170731707317</v>
      </c>
      <c r="H26" s="407">
        <f t="shared" si="3"/>
        <v>9.7456099696173852E-3</v>
      </c>
      <c r="K26" s="225" t="s">
        <v>11</v>
      </c>
      <c r="L26" s="158" t="s">
        <v>35</v>
      </c>
      <c r="M26" s="383">
        <f>取引基本表!AX23</f>
        <v>1185</v>
      </c>
      <c r="N26" s="367">
        <f>ABS(取引基本表!BB23)</f>
        <v>1175</v>
      </c>
      <c r="O26" s="411">
        <f t="shared" si="4"/>
        <v>0.99156118143459915</v>
      </c>
      <c r="P26" s="407">
        <f t="shared" si="5"/>
        <v>8.4388185654008518E-3</v>
      </c>
      <c r="R26" s="225" t="s">
        <v>11</v>
      </c>
      <c r="S26" s="158" t="s">
        <v>35</v>
      </c>
      <c r="T26" s="365">
        <f>取引基本表!BD23</f>
        <v>82</v>
      </c>
      <c r="U26" s="446">
        <f>雇用表!AG23</f>
        <v>3</v>
      </c>
      <c r="V26" s="447">
        <f>雇用表!AG69</f>
        <v>2</v>
      </c>
      <c r="W26" s="413">
        <f t="shared" si="7"/>
        <v>3.6585365853658534E-2</v>
      </c>
      <c r="X26" s="413">
        <f t="shared" si="8"/>
        <v>2.4390243902439025E-2</v>
      </c>
      <c r="Z26" s="225" t="s">
        <v>11</v>
      </c>
      <c r="AA26" s="48" t="s">
        <v>35</v>
      </c>
      <c r="AB26" s="456">
        <v>17</v>
      </c>
      <c r="AC26" s="387">
        <v>-2</v>
      </c>
      <c r="AD26" s="387">
        <v>13</v>
      </c>
      <c r="AE26" s="387">
        <v>0</v>
      </c>
      <c r="AF26" s="387">
        <v>0</v>
      </c>
      <c r="AG26" s="369">
        <v>82</v>
      </c>
      <c r="AH26" s="407">
        <f t="shared" si="9"/>
        <v>0.34146341463414637</v>
      </c>
      <c r="AI26" s="411">
        <f t="shared" si="10"/>
        <v>0.2073170731707317</v>
      </c>
      <c r="AK26" s="225" t="s">
        <v>11</v>
      </c>
      <c r="AL26" s="158" t="s">
        <v>35</v>
      </c>
      <c r="AM26" s="383">
        <f>取引基本表!AR23</f>
        <v>757</v>
      </c>
      <c r="AN26" s="407">
        <f t="shared" si="6"/>
        <v>9.7456099696173852E-3</v>
      </c>
      <c r="AP26" s="225" t="s">
        <v>11</v>
      </c>
      <c r="AQ26" s="158" t="s">
        <v>35</v>
      </c>
      <c r="AR26" s="386">
        <f>取引基本表!AX23</f>
        <v>1185</v>
      </c>
      <c r="AS26" s="387">
        <f>取引基本表!AY23</f>
        <v>72</v>
      </c>
      <c r="AT26" s="387">
        <f>ABS(取引基本表!BB23)</f>
        <v>1175</v>
      </c>
      <c r="AU26" s="388">
        <f t="shared" si="11"/>
        <v>-1103</v>
      </c>
      <c r="AV26" s="411">
        <v>0.70886039128338962</v>
      </c>
      <c r="AW26" s="407">
        <v>0.29113960871661038</v>
      </c>
    </row>
    <row r="27" spans="1:49" x14ac:dyDescent="0.2">
      <c r="A27" s="225" t="s">
        <v>12</v>
      </c>
      <c r="B27" s="158" t="s">
        <v>375</v>
      </c>
      <c r="C27" s="405">
        <f t="shared" si="0"/>
        <v>0.17323420074349438</v>
      </c>
      <c r="D27" s="406">
        <f t="shared" si="1"/>
        <v>2.4958402662229616E-2</v>
      </c>
      <c r="E27" s="406">
        <f t="shared" si="1"/>
        <v>2.9950083194675542E-2</v>
      </c>
      <c r="F27" s="406">
        <f t="shared" si="2"/>
        <v>0.31780366056572379</v>
      </c>
      <c r="G27" s="406">
        <f t="shared" si="2"/>
        <v>0.16805324459234608</v>
      </c>
      <c r="H27" s="407">
        <f t="shared" si="3"/>
        <v>9.7971059271847166E-3</v>
      </c>
      <c r="K27" s="225" t="s">
        <v>12</v>
      </c>
      <c r="L27" s="158" t="s">
        <v>376</v>
      </c>
      <c r="M27" s="383">
        <f>取引基本表!AX24</f>
        <v>1345</v>
      </c>
      <c r="N27" s="367">
        <f>ABS(取引基本表!BB24)</f>
        <v>1112</v>
      </c>
      <c r="O27" s="411">
        <f t="shared" si="4"/>
        <v>0.82676579925650562</v>
      </c>
      <c r="P27" s="407">
        <f t="shared" si="5"/>
        <v>0.17323420074349438</v>
      </c>
      <c r="R27" s="225" t="s">
        <v>12</v>
      </c>
      <c r="S27" s="158" t="s">
        <v>376</v>
      </c>
      <c r="T27" s="365">
        <f>取引基本表!BD24</f>
        <v>601</v>
      </c>
      <c r="U27" s="446">
        <f>雇用表!AG24</f>
        <v>15</v>
      </c>
      <c r="V27" s="447">
        <f>雇用表!AG70</f>
        <v>18</v>
      </c>
      <c r="W27" s="413">
        <f t="shared" si="7"/>
        <v>2.4958402662229616E-2</v>
      </c>
      <c r="X27" s="413">
        <f t="shared" si="8"/>
        <v>2.9950083194675542E-2</v>
      </c>
      <c r="Z27" s="225" t="s">
        <v>12</v>
      </c>
      <c r="AA27" s="48" t="s">
        <v>365</v>
      </c>
      <c r="AB27" s="456">
        <v>101</v>
      </c>
      <c r="AC27" s="387">
        <v>-29</v>
      </c>
      <c r="AD27" s="387">
        <v>111</v>
      </c>
      <c r="AE27" s="387">
        <v>8</v>
      </c>
      <c r="AF27" s="387">
        <v>0</v>
      </c>
      <c r="AG27" s="369">
        <v>601</v>
      </c>
      <c r="AH27" s="407">
        <f t="shared" si="9"/>
        <v>0.31780366056572379</v>
      </c>
      <c r="AI27" s="411">
        <f t="shared" si="10"/>
        <v>0.16805324459234608</v>
      </c>
      <c r="AK27" s="225" t="s">
        <v>12</v>
      </c>
      <c r="AL27" s="158" t="s">
        <v>365</v>
      </c>
      <c r="AM27" s="383">
        <f>取引基本表!AR24</f>
        <v>761</v>
      </c>
      <c r="AN27" s="407">
        <f t="shared" si="6"/>
        <v>9.7971059271847166E-3</v>
      </c>
      <c r="AP27" s="225" t="s">
        <v>12</v>
      </c>
      <c r="AQ27" s="158" t="s">
        <v>365</v>
      </c>
      <c r="AR27" s="386">
        <f>取引基本表!AX24</f>
        <v>1345</v>
      </c>
      <c r="AS27" s="387">
        <f>取引基本表!AY24</f>
        <v>368</v>
      </c>
      <c r="AT27" s="387">
        <f>ABS(取引基本表!BB24)</f>
        <v>1112</v>
      </c>
      <c r="AU27" s="388">
        <f t="shared" si="11"/>
        <v>-744</v>
      </c>
      <c r="AV27" s="411">
        <v>0.77609965062016961</v>
      </c>
      <c r="AW27" s="407">
        <v>0.22390034937983039</v>
      </c>
    </row>
    <row r="28" spans="1:49" x14ac:dyDescent="0.2">
      <c r="A28" s="225" t="s">
        <v>13</v>
      </c>
      <c r="B28" s="158" t="s">
        <v>191</v>
      </c>
      <c r="C28" s="405">
        <f t="shared" si="0"/>
        <v>2.7870216306156381E-2</v>
      </c>
      <c r="D28" s="406">
        <f t="shared" si="1"/>
        <v>6.0120240480961923E-3</v>
      </c>
      <c r="E28" s="406">
        <f t="shared" si="1"/>
        <v>0</v>
      </c>
      <c r="F28" s="406">
        <f t="shared" si="2"/>
        <v>0.21442885771543085</v>
      </c>
      <c r="G28" s="406">
        <f t="shared" si="2"/>
        <v>0.12625250501002003</v>
      </c>
      <c r="H28" s="407">
        <f t="shared" si="3"/>
        <v>1.9722951748287761E-2</v>
      </c>
      <c r="K28" s="225" t="s">
        <v>13</v>
      </c>
      <c r="L28" s="158" t="s">
        <v>191</v>
      </c>
      <c r="M28" s="383">
        <f>取引基本表!AX25</f>
        <v>2404</v>
      </c>
      <c r="N28" s="367">
        <f>ABS(取引基本表!BB25)</f>
        <v>2337</v>
      </c>
      <c r="O28" s="411">
        <f t="shared" si="4"/>
        <v>0.97212978369384362</v>
      </c>
      <c r="P28" s="407">
        <f t="shared" si="5"/>
        <v>2.7870216306156381E-2</v>
      </c>
      <c r="R28" s="225" t="s">
        <v>13</v>
      </c>
      <c r="S28" s="158" t="s">
        <v>191</v>
      </c>
      <c r="T28" s="365">
        <f>取引基本表!BD25</f>
        <v>499</v>
      </c>
      <c r="U28" s="446">
        <f>雇用表!AG25</f>
        <v>3</v>
      </c>
      <c r="V28" s="447">
        <f>雇用表!AG71</f>
        <v>0</v>
      </c>
      <c r="W28" s="413">
        <f t="shared" si="7"/>
        <v>6.0120240480961923E-3</v>
      </c>
      <c r="X28" s="413">
        <f t="shared" si="8"/>
        <v>0</v>
      </c>
      <c r="Z28" s="225" t="s">
        <v>13</v>
      </c>
      <c r="AA28" s="48" t="s">
        <v>191</v>
      </c>
      <c r="AB28" s="456">
        <v>63</v>
      </c>
      <c r="AC28" s="387">
        <v>6</v>
      </c>
      <c r="AD28" s="387">
        <v>34</v>
      </c>
      <c r="AE28" s="387">
        <v>4</v>
      </c>
      <c r="AF28" s="387">
        <v>0</v>
      </c>
      <c r="AG28" s="369">
        <v>499</v>
      </c>
      <c r="AH28" s="407">
        <f t="shared" si="9"/>
        <v>0.21442885771543085</v>
      </c>
      <c r="AI28" s="411">
        <f t="shared" si="10"/>
        <v>0.12625250501002003</v>
      </c>
      <c r="AK28" s="225" t="s">
        <v>13</v>
      </c>
      <c r="AL28" s="158" t="s">
        <v>191</v>
      </c>
      <c r="AM28" s="383">
        <f>取引基本表!AR25</f>
        <v>1532</v>
      </c>
      <c r="AN28" s="407">
        <f t="shared" si="6"/>
        <v>1.9722951748287761E-2</v>
      </c>
      <c r="AP28" s="225" t="s">
        <v>13</v>
      </c>
      <c r="AQ28" s="158" t="s">
        <v>191</v>
      </c>
      <c r="AR28" s="386">
        <f>取引基本表!AX25</f>
        <v>2404</v>
      </c>
      <c r="AS28" s="387">
        <f>取引基本表!AY25</f>
        <v>432</v>
      </c>
      <c r="AT28" s="387">
        <f>ABS(取引基本表!BB25)</f>
        <v>2337</v>
      </c>
      <c r="AU28" s="388">
        <f t="shared" si="11"/>
        <v>-1905</v>
      </c>
      <c r="AV28" s="411">
        <v>0.77487185874795916</v>
      </c>
      <c r="AW28" s="407">
        <v>0.22512814125204084</v>
      </c>
    </row>
    <row r="29" spans="1:49" x14ac:dyDescent="0.2">
      <c r="A29" s="225" t="s">
        <v>14</v>
      </c>
      <c r="B29" s="158" t="s">
        <v>50</v>
      </c>
      <c r="C29" s="405">
        <f t="shared" si="0"/>
        <v>7.0910556003223157E-2</v>
      </c>
      <c r="D29" s="406">
        <f t="shared" si="1"/>
        <v>0.16666666666666666</v>
      </c>
      <c r="E29" s="406">
        <f t="shared" si="1"/>
        <v>7.0175438596491224E-2</v>
      </c>
      <c r="F29" s="406">
        <f t="shared" si="2"/>
        <v>0.38157894736842107</v>
      </c>
      <c r="G29" s="406">
        <f t="shared" si="2"/>
        <v>0.26315789473684209</v>
      </c>
      <c r="H29" s="407">
        <f t="shared" si="3"/>
        <v>9.1405324682012467E-3</v>
      </c>
      <c r="K29" s="225" t="s">
        <v>14</v>
      </c>
      <c r="L29" s="158" t="s">
        <v>50</v>
      </c>
      <c r="M29" s="383">
        <f>取引基本表!AX26</f>
        <v>1241</v>
      </c>
      <c r="N29" s="367">
        <f>ABS(取引基本表!BB26)</f>
        <v>1153</v>
      </c>
      <c r="O29" s="411">
        <f t="shared" si="4"/>
        <v>0.92908944399677684</v>
      </c>
      <c r="P29" s="407">
        <f t="shared" si="5"/>
        <v>7.0910556003223157E-2</v>
      </c>
      <c r="R29" s="225" t="s">
        <v>14</v>
      </c>
      <c r="S29" s="158" t="s">
        <v>50</v>
      </c>
      <c r="T29" s="365">
        <f>取引基本表!BD26</f>
        <v>228</v>
      </c>
      <c r="U29" s="446">
        <f>雇用表!AG26</f>
        <v>38</v>
      </c>
      <c r="V29" s="447">
        <f>雇用表!AG72</f>
        <v>16</v>
      </c>
      <c r="W29" s="413">
        <f t="shared" si="7"/>
        <v>0.16666666666666666</v>
      </c>
      <c r="X29" s="413">
        <f t="shared" si="8"/>
        <v>7.0175438596491224E-2</v>
      </c>
      <c r="Z29" s="225" t="s">
        <v>14</v>
      </c>
      <c r="AA29" s="48" t="s">
        <v>50</v>
      </c>
      <c r="AB29" s="456">
        <v>60</v>
      </c>
      <c r="AC29" s="387">
        <v>-1</v>
      </c>
      <c r="AD29" s="387">
        <v>22</v>
      </c>
      <c r="AE29" s="387">
        <v>6</v>
      </c>
      <c r="AF29" s="387">
        <v>0</v>
      </c>
      <c r="AG29" s="369">
        <v>228</v>
      </c>
      <c r="AH29" s="407">
        <f t="shared" si="9"/>
        <v>0.38157894736842107</v>
      </c>
      <c r="AI29" s="411">
        <f t="shared" si="10"/>
        <v>0.26315789473684209</v>
      </c>
      <c r="AK29" s="225" t="s">
        <v>14</v>
      </c>
      <c r="AL29" s="158" t="s">
        <v>50</v>
      </c>
      <c r="AM29" s="383">
        <f>取引基本表!AR26</f>
        <v>710</v>
      </c>
      <c r="AN29" s="407">
        <f t="shared" si="6"/>
        <v>9.1405324682012467E-3</v>
      </c>
      <c r="AP29" s="225" t="s">
        <v>14</v>
      </c>
      <c r="AQ29" s="158" t="s">
        <v>50</v>
      </c>
      <c r="AR29" s="386">
        <f>取引基本表!AX26</f>
        <v>1241</v>
      </c>
      <c r="AS29" s="387">
        <f>取引基本表!AY26</f>
        <v>140</v>
      </c>
      <c r="AT29" s="387">
        <f>ABS(取引基本表!BB26)</f>
        <v>1153</v>
      </c>
      <c r="AU29" s="388">
        <f t="shared" si="11"/>
        <v>-1013</v>
      </c>
      <c r="AV29" s="411">
        <v>0.79707187916920597</v>
      </c>
      <c r="AW29" s="407">
        <v>0.20292812083079403</v>
      </c>
    </row>
    <row r="30" spans="1:49" x14ac:dyDescent="0.2">
      <c r="A30" s="225" t="s">
        <v>15</v>
      </c>
      <c r="B30" s="158" t="s">
        <v>36</v>
      </c>
      <c r="C30" s="405">
        <f t="shared" si="0"/>
        <v>1</v>
      </c>
      <c r="D30" s="406">
        <f t="shared" si="1"/>
        <v>0.16290952810339646</v>
      </c>
      <c r="E30" s="406">
        <f t="shared" si="1"/>
        <v>9.6483318304779075E-2</v>
      </c>
      <c r="F30" s="406">
        <f t="shared" si="2"/>
        <v>0.44183949504057712</v>
      </c>
      <c r="G30" s="406">
        <f t="shared" si="2"/>
        <v>0.34535617673579799</v>
      </c>
      <c r="H30" s="407">
        <f t="shared" si="3"/>
        <v>0</v>
      </c>
      <c r="K30" s="225" t="s">
        <v>15</v>
      </c>
      <c r="L30" s="158" t="s">
        <v>36</v>
      </c>
      <c r="M30" s="383">
        <f>取引基本表!AX27</f>
        <v>3327</v>
      </c>
      <c r="N30" s="367">
        <f>ABS(取引基本表!BB27)</f>
        <v>0</v>
      </c>
      <c r="O30" s="411">
        <f t="shared" si="4"/>
        <v>0</v>
      </c>
      <c r="P30" s="407">
        <f t="shared" si="5"/>
        <v>1</v>
      </c>
      <c r="R30" s="225" t="s">
        <v>15</v>
      </c>
      <c r="S30" s="158" t="s">
        <v>36</v>
      </c>
      <c r="T30" s="365">
        <f>取引基本表!BD27</f>
        <v>3327</v>
      </c>
      <c r="U30" s="446">
        <f>雇用表!AG27</f>
        <v>542</v>
      </c>
      <c r="V30" s="447">
        <f>雇用表!AG73</f>
        <v>321</v>
      </c>
      <c r="W30" s="413">
        <f t="shared" si="7"/>
        <v>0.16290952810339646</v>
      </c>
      <c r="X30" s="413">
        <f t="shared" si="8"/>
        <v>9.6483318304779075E-2</v>
      </c>
      <c r="Z30" s="225" t="s">
        <v>15</v>
      </c>
      <c r="AA30" s="48" t="s">
        <v>36</v>
      </c>
      <c r="AB30" s="456">
        <v>1149</v>
      </c>
      <c r="AC30" s="387">
        <v>90</v>
      </c>
      <c r="AD30" s="387">
        <v>122</v>
      </c>
      <c r="AE30" s="387">
        <v>123</v>
      </c>
      <c r="AF30" s="387">
        <v>-14</v>
      </c>
      <c r="AG30" s="369">
        <v>3327</v>
      </c>
      <c r="AH30" s="407">
        <f t="shared" si="9"/>
        <v>0.44183949504057712</v>
      </c>
      <c r="AI30" s="411">
        <f t="shared" si="10"/>
        <v>0.34535617673579799</v>
      </c>
      <c r="AK30" s="225" t="s">
        <v>15</v>
      </c>
      <c r="AL30" s="158" t="s">
        <v>36</v>
      </c>
      <c r="AM30" s="383">
        <f>取引基本表!AR27</f>
        <v>0</v>
      </c>
      <c r="AN30" s="407">
        <f t="shared" si="6"/>
        <v>0</v>
      </c>
      <c r="AP30" s="225" t="s">
        <v>15</v>
      </c>
      <c r="AQ30" s="158" t="s">
        <v>36</v>
      </c>
      <c r="AR30" s="386">
        <f>取引基本表!AX27</f>
        <v>3327</v>
      </c>
      <c r="AS30" s="387">
        <f>取引基本表!AY27</f>
        <v>0</v>
      </c>
      <c r="AT30" s="387">
        <f>ABS(取引基本表!BB27)</f>
        <v>0</v>
      </c>
      <c r="AU30" s="388">
        <f t="shared" si="11"/>
        <v>0</v>
      </c>
      <c r="AV30" s="411">
        <v>0</v>
      </c>
      <c r="AW30" s="407">
        <v>1</v>
      </c>
    </row>
    <row r="31" spans="1:49" x14ac:dyDescent="0.2">
      <c r="A31" s="225" t="s">
        <v>16</v>
      </c>
      <c r="B31" s="158" t="s">
        <v>192</v>
      </c>
      <c r="C31" s="405">
        <f t="shared" si="0"/>
        <v>0.94798822374877334</v>
      </c>
      <c r="D31" s="406">
        <f t="shared" si="1"/>
        <v>1.4846962083142987E-3</v>
      </c>
      <c r="E31" s="406">
        <f t="shared" si="1"/>
        <v>1.2562814070351759E-3</v>
      </c>
      <c r="F31" s="406">
        <f t="shared" si="2"/>
        <v>0.34490634993147556</v>
      </c>
      <c r="G31" s="406">
        <f t="shared" si="2"/>
        <v>7.0922795797167662E-2</v>
      </c>
      <c r="H31" s="407">
        <f t="shared" si="3"/>
        <v>9.4804057881456308E-2</v>
      </c>
      <c r="K31" s="225" t="s">
        <v>16</v>
      </c>
      <c r="L31" s="158" t="s">
        <v>192</v>
      </c>
      <c r="M31" s="383">
        <f>取引基本表!AX28</f>
        <v>9171</v>
      </c>
      <c r="N31" s="367">
        <f>ABS(取引基本表!BB28)</f>
        <v>477</v>
      </c>
      <c r="O31" s="411">
        <f t="shared" si="4"/>
        <v>5.2011776251226695E-2</v>
      </c>
      <c r="P31" s="407">
        <f t="shared" si="5"/>
        <v>0.94798822374877334</v>
      </c>
      <c r="R31" s="225" t="s">
        <v>16</v>
      </c>
      <c r="S31" s="158" t="s">
        <v>192</v>
      </c>
      <c r="T31" s="365">
        <f>取引基本表!BD28</f>
        <v>8756</v>
      </c>
      <c r="U31" s="446">
        <f>雇用表!AG28</f>
        <v>13</v>
      </c>
      <c r="V31" s="447">
        <f>雇用表!AG74</f>
        <v>11</v>
      </c>
      <c r="W31" s="413">
        <f t="shared" si="7"/>
        <v>1.4846962083142987E-3</v>
      </c>
      <c r="X31" s="413">
        <f t="shared" si="8"/>
        <v>1.2562814070351759E-3</v>
      </c>
      <c r="Z31" s="225" t="s">
        <v>16</v>
      </c>
      <c r="AA31" s="48" t="s">
        <v>192</v>
      </c>
      <c r="AB31" s="456">
        <v>621</v>
      </c>
      <c r="AC31" s="387">
        <v>451</v>
      </c>
      <c r="AD31" s="387">
        <v>1681</v>
      </c>
      <c r="AE31" s="387">
        <v>267</v>
      </c>
      <c r="AF31" s="387">
        <v>0</v>
      </c>
      <c r="AG31" s="369">
        <v>8756</v>
      </c>
      <c r="AH31" s="407">
        <f t="shared" si="9"/>
        <v>0.34490634993147556</v>
      </c>
      <c r="AI31" s="411">
        <f t="shared" si="10"/>
        <v>7.0922795797167662E-2</v>
      </c>
      <c r="AK31" s="225" t="s">
        <v>16</v>
      </c>
      <c r="AL31" s="158" t="s">
        <v>192</v>
      </c>
      <c r="AM31" s="383">
        <f>取引基本表!AR28</f>
        <v>7364</v>
      </c>
      <c r="AN31" s="407">
        <f t="shared" si="6"/>
        <v>9.4804057881456308E-2</v>
      </c>
      <c r="AP31" s="225" t="s">
        <v>16</v>
      </c>
      <c r="AQ31" s="158" t="s">
        <v>192</v>
      </c>
      <c r="AR31" s="386">
        <f>取引基本表!AX28</f>
        <v>9171</v>
      </c>
      <c r="AS31" s="387">
        <f>取引基本表!AY28</f>
        <v>62</v>
      </c>
      <c r="AT31" s="387">
        <f>ABS(取引基本表!BB28)</f>
        <v>477</v>
      </c>
      <c r="AU31" s="388">
        <f t="shared" si="11"/>
        <v>-415</v>
      </c>
      <c r="AV31" s="411">
        <v>3.3200621348077096E-3</v>
      </c>
      <c r="AW31" s="407">
        <v>0.99667993786519227</v>
      </c>
    </row>
    <row r="32" spans="1:49" x14ac:dyDescent="0.2">
      <c r="A32" s="225" t="s">
        <v>17</v>
      </c>
      <c r="B32" s="158" t="s">
        <v>272</v>
      </c>
      <c r="C32" s="405">
        <f t="shared" si="0"/>
        <v>0.48216833095577749</v>
      </c>
      <c r="D32" s="406">
        <f t="shared" si="1"/>
        <v>1.4705882352941176E-2</v>
      </c>
      <c r="E32" s="406">
        <f t="shared" si="1"/>
        <v>2.3529411764705882E-2</v>
      </c>
      <c r="F32" s="406">
        <f t="shared" si="2"/>
        <v>0.4823529411764706</v>
      </c>
      <c r="G32" s="406">
        <f t="shared" si="2"/>
        <v>0.14117647058823529</v>
      </c>
      <c r="H32" s="407">
        <f t="shared" si="3"/>
        <v>5.9349091096348935E-3</v>
      </c>
      <c r="K32" s="225" t="s">
        <v>17</v>
      </c>
      <c r="L32" s="158" t="s">
        <v>272</v>
      </c>
      <c r="M32" s="383">
        <f>取引基本表!AX29</f>
        <v>701</v>
      </c>
      <c r="N32" s="367">
        <f>ABS(取引基本表!BB29)</f>
        <v>363</v>
      </c>
      <c r="O32" s="411">
        <f t="shared" si="4"/>
        <v>0.51783166904422251</v>
      </c>
      <c r="P32" s="407">
        <f t="shared" si="5"/>
        <v>0.48216833095577749</v>
      </c>
      <c r="R32" s="225" t="s">
        <v>17</v>
      </c>
      <c r="S32" s="158" t="s">
        <v>272</v>
      </c>
      <c r="T32" s="365">
        <f>取引基本表!BD29</f>
        <v>340</v>
      </c>
      <c r="U32" s="446">
        <f>雇用表!AG29</f>
        <v>5</v>
      </c>
      <c r="V32" s="447">
        <f>雇用表!AG75</f>
        <v>8</v>
      </c>
      <c r="W32" s="413">
        <f t="shared" si="7"/>
        <v>1.4705882352941176E-2</v>
      </c>
      <c r="X32" s="413">
        <f t="shared" si="8"/>
        <v>2.3529411764705882E-2</v>
      </c>
      <c r="Z32" s="225" t="s">
        <v>17</v>
      </c>
      <c r="AA32" s="48" t="s">
        <v>272</v>
      </c>
      <c r="AB32" s="456">
        <v>48</v>
      </c>
      <c r="AC32" s="387">
        <v>44</v>
      </c>
      <c r="AD32" s="387">
        <v>73</v>
      </c>
      <c r="AE32" s="387">
        <v>15</v>
      </c>
      <c r="AF32" s="387">
        <v>-16</v>
      </c>
      <c r="AG32" s="369">
        <v>340</v>
      </c>
      <c r="AH32" s="407">
        <f t="shared" si="9"/>
        <v>0.4823529411764706</v>
      </c>
      <c r="AI32" s="411">
        <f t="shared" si="10"/>
        <v>0.14117647058823529</v>
      </c>
      <c r="AK32" s="225" t="s">
        <v>17</v>
      </c>
      <c r="AL32" s="158" t="s">
        <v>272</v>
      </c>
      <c r="AM32" s="383">
        <f>取引基本表!AR29</f>
        <v>461</v>
      </c>
      <c r="AN32" s="407">
        <f t="shared" si="6"/>
        <v>5.9349091096348935E-3</v>
      </c>
      <c r="AP32" s="225" t="s">
        <v>17</v>
      </c>
      <c r="AQ32" s="158" t="s">
        <v>272</v>
      </c>
      <c r="AR32" s="386">
        <f>取引基本表!AX29</f>
        <v>701</v>
      </c>
      <c r="AS32" s="387">
        <f>取引基本表!AY29</f>
        <v>2</v>
      </c>
      <c r="AT32" s="387">
        <f>ABS(取引基本表!BB29)</f>
        <v>363</v>
      </c>
      <c r="AU32" s="388">
        <f t="shared" si="11"/>
        <v>-361</v>
      </c>
      <c r="AV32" s="411">
        <v>2.6249531258370389E-4</v>
      </c>
      <c r="AW32" s="407">
        <v>0.99973750468741629</v>
      </c>
    </row>
    <row r="33" spans="1:49" x14ac:dyDescent="0.2">
      <c r="A33" s="225" t="s">
        <v>18</v>
      </c>
      <c r="B33" s="158" t="s">
        <v>273</v>
      </c>
      <c r="C33" s="405">
        <f t="shared" si="0"/>
        <v>1</v>
      </c>
      <c r="D33" s="406">
        <f t="shared" si="1"/>
        <v>5.4176072234762979E-2</v>
      </c>
      <c r="E33" s="406">
        <f t="shared" si="1"/>
        <v>4.5146726862302484E-2</v>
      </c>
      <c r="F33" s="406">
        <f t="shared" si="2"/>
        <v>0.64446952595936791</v>
      </c>
      <c r="G33" s="406">
        <f t="shared" si="2"/>
        <v>0.50451467268623029</v>
      </c>
      <c r="H33" s="407">
        <f t="shared" si="3"/>
        <v>8.6255728925279361E-4</v>
      </c>
      <c r="K33" s="225" t="s">
        <v>18</v>
      </c>
      <c r="L33" s="158" t="s">
        <v>273</v>
      </c>
      <c r="M33" s="383">
        <f>取引基本表!AX30</f>
        <v>627</v>
      </c>
      <c r="N33" s="367">
        <f>ABS(取引基本表!BB30)</f>
        <v>0</v>
      </c>
      <c r="O33" s="411">
        <f t="shared" si="4"/>
        <v>0</v>
      </c>
      <c r="P33" s="407">
        <f t="shared" si="5"/>
        <v>1</v>
      </c>
      <c r="R33" s="225" t="s">
        <v>18</v>
      </c>
      <c r="S33" s="158" t="s">
        <v>273</v>
      </c>
      <c r="T33" s="365">
        <f>取引基本表!BD30</f>
        <v>886</v>
      </c>
      <c r="U33" s="446">
        <f>雇用表!AG30</f>
        <v>48</v>
      </c>
      <c r="V33" s="447">
        <f>雇用表!AG76</f>
        <v>40</v>
      </c>
      <c r="W33" s="413">
        <f t="shared" si="7"/>
        <v>5.4176072234762979E-2</v>
      </c>
      <c r="X33" s="413">
        <f t="shared" si="8"/>
        <v>4.5146726862302484E-2</v>
      </c>
      <c r="Z33" s="225" t="s">
        <v>18</v>
      </c>
      <c r="AA33" s="48" t="s">
        <v>273</v>
      </c>
      <c r="AB33" s="456">
        <v>447</v>
      </c>
      <c r="AC33" s="387">
        <v>35</v>
      </c>
      <c r="AD33" s="387">
        <v>72</v>
      </c>
      <c r="AE33" s="387">
        <v>17</v>
      </c>
      <c r="AF33" s="387">
        <v>0</v>
      </c>
      <c r="AG33" s="369">
        <v>886</v>
      </c>
      <c r="AH33" s="407">
        <f t="shared" si="9"/>
        <v>0.64446952595936791</v>
      </c>
      <c r="AI33" s="411">
        <f t="shared" si="10"/>
        <v>0.50451467268623029</v>
      </c>
      <c r="AK33" s="225" t="s">
        <v>18</v>
      </c>
      <c r="AL33" s="158" t="s">
        <v>273</v>
      </c>
      <c r="AM33" s="383">
        <f>取引基本表!AR30</f>
        <v>67</v>
      </c>
      <c r="AN33" s="407">
        <f t="shared" si="6"/>
        <v>8.6255728925279361E-4</v>
      </c>
      <c r="AP33" s="225" t="s">
        <v>18</v>
      </c>
      <c r="AQ33" s="158" t="s">
        <v>273</v>
      </c>
      <c r="AR33" s="386">
        <f>取引基本表!AX30</f>
        <v>627</v>
      </c>
      <c r="AS33" s="387">
        <f>取引基本表!AY30</f>
        <v>259</v>
      </c>
      <c r="AT33" s="387">
        <f>ABS(取引基本表!BB30)</f>
        <v>0</v>
      </c>
      <c r="AU33" s="388">
        <f t="shared" si="11"/>
        <v>259</v>
      </c>
      <c r="AV33" s="411">
        <v>7.2791995281517016E-2</v>
      </c>
      <c r="AW33" s="407">
        <v>0.92720800471848297</v>
      </c>
    </row>
    <row r="34" spans="1:49" x14ac:dyDescent="0.2">
      <c r="A34" s="225" t="s">
        <v>19</v>
      </c>
      <c r="B34" s="158" t="s">
        <v>274</v>
      </c>
      <c r="C34" s="405">
        <f t="shared" si="0"/>
        <v>0.2053323853537149</v>
      </c>
      <c r="D34" s="406">
        <f t="shared" si="1"/>
        <v>0.41908975979772439</v>
      </c>
      <c r="E34" s="406">
        <f t="shared" si="1"/>
        <v>0.33775811209439527</v>
      </c>
      <c r="F34" s="406">
        <f t="shared" si="2"/>
        <v>0.70143278550358201</v>
      </c>
      <c r="G34" s="406">
        <f t="shared" si="2"/>
        <v>0.42520016856300041</v>
      </c>
      <c r="H34" s="407">
        <f t="shared" si="3"/>
        <v>0.14534734023379164</v>
      </c>
      <c r="K34" s="225" t="s">
        <v>19</v>
      </c>
      <c r="L34" s="158" t="s">
        <v>274</v>
      </c>
      <c r="M34" s="383">
        <f>取引基本表!AX31</f>
        <v>14065</v>
      </c>
      <c r="N34" s="367">
        <f>ABS(取引基本表!BB31)</f>
        <v>11177</v>
      </c>
      <c r="O34" s="411">
        <f t="shared" si="4"/>
        <v>0.7946676146462851</v>
      </c>
      <c r="P34" s="407">
        <f t="shared" si="5"/>
        <v>0.2053323853537149</v>
      </c>
      <c r="R34" s="225" t="s">
        <v>19</v>
      </c>
      <c r="S34" s="158" t="s">
        <v>274</v>
      </c>
      <c r="T34" s="365">
        <f>取引基本表!BD31</f>
        <v>4746</v>
      </c>
      <c r="U34" s="446">
        <f>雇用表!AG31</f>
        <v>1989</v>
      </c>
      <c r="V34" s="447">
        <f>雇用表!AG77</f>
        <v>1603</v>
      </c>
      <c r="W34" s="413">
        <f t="shared" si="7"/>
        <v>0.41908975979772439</v>
      </c>
      <c r="X34" s="413">
        <f t="shared" si="8"/>
        <v>0.33775811209439527</v>
      </c>
      <c r="Z34" s="225" t="s">
        <v>19</v>
      </c>
      <c r="AA34" s="48" t="s">
        <v>274</v>
      </c>
      <c r="AB34" s="456">
        <v>2018</v>
      </c>
      <c r="AC34" s="387">
        <v>655</v>
      </c>
      <c r="AD34" s="387">
        <v>451</v>
      </c>
      <c r="AE34" s="387">
        <v>207</v>
      </c>
      <c r="AF34" s="387">
        <v>-2</v>
      </c>
      <c r="AG34" s="369">
        <v>4746</v>
      </c>
      <c r="AH34" s="407">
        <f t="shared" si="9"/>
        <v>0.70143278550358201</v>
      </c>
      <c r="AI34" s="411">
        <f t="shared" si="10"/>
        <v>0.42520016856300041</v>
      </c>
      <c r="AK34" s="225" t="s">
        <v>19</v>
      </c>
      <c r="AL34" s="158" t="s">
        <v>274</v>
      </c>
      <c r="AM34" s="383">
        <f>取引基本表!AR31</f>
        <v>11290</v>
      </c>
      <c r="AN34" s="407">
        <f t="shared" si="6"/>
        <v>0.14534734023379164</v>
      </c>
      <c r="AP34" s="225" t="s">
        <v>19</v>
      </c>
      <c r="AQ34" s="158" t="s">
        <v>274</v>
      </c>
      <c r="AR34" s="386">
        <f>取引基本表!AX31</f>
        <v>14065</v>
      </c>
      <c r="AS34" s="387">
        <f>取引基本表!AY31</f>
        <v>1858</v>
      </c>
      <c r="AT34" s="387">
        <f>ABS(取引基本表!BB31)</f>
        <v>11177</v>
      </c>
      <c r="AU34" s="388">
        <f t="shared" si="11"/>
        <v>-9319</v>
      </c>
      <c r="AV34" s="411">
        <v>0.56941832909614032</v>
      </c>
      <c r="AW34" s="407">
        <v>0.43058167090385968</v>
      </c>
    </row>
    <row r="35" spans="1:49" x14ac:dyDescent="0.2">
      <c r="A35" s="225" t="s">
        <v>20</v>
      </c>
      <c r="B35" s="158" t="s">
        <v>37</v>
      </c>
      <c r="C35" s="405">
        <f t="shared" si="0"/>
        <v>4.5295002507103499E-2</v>
      </c>
      <c r="D35" s="406">
        <f t="shared" si="1"/>
        <v>0.27335640138408307</v>
      </c>
      <c r="E35" s="406">
        <f t="shared" si="1"/>
        <v>0.23875432525951557</v>
      </c>
      <c r="F35" s="406">
        <f t="shared" si="2"/>
        <v>0.66089965397923878</v>
      </c>
      <c r="G35" s="406">
        <f t="shared" si="2"/>
        <v>0.3217993079584775</v>
      </c>
      <c r="H35" s="407">
        <f t="shared" si="3"/>
        <v>5.6027601833256092E-2</v>
      </c>
      <c r="K35" s="225" t="s">
        <v>20</v>
      </c>
      <c r="L35" s="158" t="s">
        <v>37</v>
      </c>
      <c r="M35" s="383">
        <f>取引基本表!AX32</f>
        <v>5983</v>
      </c>
      <c r="N35" s="367">
        <f>ABS(取引基本表!BB32)</f>
        <v>5712</v>
      </c>
      <c r="O35" s="411">
        <f t="shared" si="4"/>
        <v>0.9547049974928965</v>
      </c>
      <c r="P35" s="407">
        <f t="shared" si="5"/>
        <v>4.5295002507103499E-2</v>
      </c>
      <c r="R35" s="225" t="s">
        <v>20</v>
      </c>
      <c r="S35" s="158" t="s">
        <v>37</v>
      </c>
      <c r="T35" s="365">
        <f>取引基本表!BD32</f>
        <v>289</v>
      </c>
      <c r="U35" s="446">
        <f>雇用表!AG32</f>
        <v>79</v>
      </c>
      <c r="V35" s="447">
        <f>雇用表!AG78</f>
        <v>69</v>
      </c>
      <c r="W35" s="413">
        <f t="shared" si="7"/>
        <v>0.27335640138408307</v>
      </c>
      <c r="X35" s="413">
        <f t="shared" si="8"/>
        <v>0.23875432525951557</v>
      </c>
      <c r="Z35" s="225" t="s">
        <v>20</v>
      </c>
      <c r="AA35" s="48" t="s">
        <v>37</v>
      </c>
      <c r="AB35" s="456">
        <v>93</v>
      </c>
      <c r="AC35" s="387">
        <v>74</v>
      </c>
      <c r="AD35" s="387">
        <v>22</v>
      </c>
      <c r="AE35" s="387">
        <v>6</v>
      </c>
      <c r="AF35" s="387">
        <v>-4</v>
      </c>
      <c r="AG35" s="369">
        <v>289</v>
      </c>
      <c r="AH35" s="407">
        <f t="shared" si="9"/>
        <v>0.66089965397923878</v>
      </c>
      <c r="AI35" s="411">
        <f t="shared" si="10"/>
        <v>0.3217993079584775</v>
      </c>
      <c r="AK35" s="225" t="s">
        <v>20</v>
      </c>
      <c r="AL35" s="158" t="s">
        <v>37</v>
      </c>
      <c r="AM35" s="383">
        <f>取引基本表!AR32</f>
        <v>4352</v>
      </c>
      <c r="AN35" s="407">
        <f t="shared" si="6"/>
        <v>5.6027601833256092E-2</v>
      </c>
      <c r="AP35" s="225" t="s">
        <v>20</v>
      </c>
      <c r="AQ35" s="158" t="s">
        <v>37</v>
      </c>
      <c r="AR35" s="386">
        <f>取引基本表!AX32</f>
        <v>5983</v>
      </c>
      <c r="AS35" s="387">
        <f>取引基本表!AY32</f>
        <v>18</v>
      </c>
      <c r="AT35" s="387">
        <f>ABS(取引基本表!BB32)</f>
        <v>5712</v>
      </c>
      <c r="AU35" s="388">
        <f t="shared" si="11"/>
        <v>-5694</v>
      </c>
      <c r="AV35" s="411">
        <v>0.14958058191588852</v>
      </c>
      <c r="AW35" s="407">
        <v>0.85041941808411148</v>
      </c>
    </row>
    <row r="36" spans="1:49" x14ac:dyDescent="0.2">
      <c r="A36" s="225" t="s">
        <v>21</v>
      </c>
      <c r="B36" s="158" t="s">
        <v>38</v>
      </c>
      <c r="C36" s="405">
        <f t="shared" si="0"/>
        <v>0.81690507152145642</v>
      </c>
      <c r="D36" s="406">
        <f t="shared" si="1"/>
        <v>6.6051249403151361E-3</v>
      </c>
      <c r="E36" s="406">
        <f t="shared" si="1"/>
        <v>5.0931083877128764E-3</v>
      </c>
      <c r="F36" s="406">
        <f t="shared" si="2"/>
        <v>0.90092312589527301</v>
      </c>
      <c r="G36" s="406">
        <f t="shared" si="2"/>
        <v>2.4669743752984245E-3</v>
      </c>
      <c r="H36" s="407">
        <f t="shared" si="3"/>
        <v>0.1886168185797415</v>
      </c>
      <c r="K36" s="225" t="s">
        <v>21</v>
      </c>
      <c r="L36" s="158" t="s">
        <v>38</v>
      </c>
      <c r="M36" s="383">
        <f>取引基本表!AX33</f>
        <v>15380</v>
      </c>
      <c r="N36" s="367">
        <f>ABS(取引基本表!BB33)</f>
        <v>2816</v>
      </c>
      <c r="O36" s="411">
        <f t="shared" si="4"/>
        <v>0.18309492847854356</v>
      </c>
      <c r="P36" s="407">
        <f t="shared" si="5"/>
        <v>0.81690507152145642</v>
      </c>
      <c r="R36" s="225" t="s">
        <v>21</v>
      </c>
      <c r="S36" s="158" t="s">
        <v>38</v>
      </c>
      <c r="T36" s="365">
        <f>取引基本表!BD33</f>
        <v>12566</v>
      </c>
      <c r="U36" s="446">
        <f>雇用表!AG33</f>
        <v>83</v>
      </c>
      <c r="V36" s="447">
        <f>雇用表!AG79</f>
        <v>64</v>
      </c>
      <c r="W36" s="413">
        <f t="shared" si="7"/>
        <v>6.6051249403151361E-3</v>
      </c>
      <c r="X36" s="413">
        <f t="shared" si="8"/>
        <v>5.0931083877128764E-3</v>
      </c>
      <c r="Z36" s="225" t="s">
        <v>21</v>
      </c>
      <c r="AA36" s="48" t="s">
        <v>38</v>
      </c>
      <c r="AB36" s="456">
        <v>31</v>
      </c>
      <c r="AC36" s="387">
        <v>6155</v>
      </c>
      <c r="AD36" s="387">
        <v>4594</v>
      </c>
      <c r="AE36" s="387">
        <v>541</v>
      </c>
      <c r="AF36" s="387">
        <v>0</v>
      </c>
      <c r="AG36" s="369">
        <v>12566</v>
      </c>
      <c r="AH36" s="407">
        <f>SUM(AB36:AF36)/AG36</f>
        <v>0.90092312589527301</v>
      </c>
      <c r="AI36" s="411">
        <f>AB36/AG36</f>
        <v>2.4669743752984245E-3</v>
      </c>
      <c r="AK36" s="225" t="s">
        <v>21</v>
      </c>
      <c r="AL36" s="158" t="s">
        <v>38</v>
      </c>
      <c r="AM36" s="383">
        <f>取引基本表!AR33</f>
        <v>14651</v>
      </c>
      <c r="AN36" s="407">
        <f t="shared" si="6"/>
        <v>0.1886168185797415</v>
      </c>
      <c r="AP36" s="225" t="s">
        <v>21</v>
      </c>
      <c r="AQ36" s="158" t="s">
        <v>38</v>
      </c>
      <c r="AR36" s="386">
        <f>取引基本表!AX33</f>
        <v>15380</v>
      </c>
      <c r="AS36" s="387">
        <f>取引基本表!AY33</f>
        <v>2</v>
      </c>
      <c r="AT36" s="387">
        <f>ABS(取引基本表!BB33)</f>
        <v>2816</v>
      </c>
      <c r="AU36" s="388">
        <f t="shared" si="11"/>
        <v>-2814</v>
      </c>
      <c r="AV36" s="411">
        <v>6.3278791478513889E-3</v>
      </c>
      <c r="AW36" s="407">
        <v>0.99367212085214862</v>
      </c>
    </row>
    <row r="37" spans="1:49" x14ac:dyDescent="0.2">
      <c r="A37" s="225" t="s">
        <v>22</v>
      </c>
      <c r="B37" s="158" t="s">
        <v>377</v>
      </c>
      <c r="C37" s="405">
        <f t="shared" si="0"/>
        <v>0.29905561385099688</v>
      </c>
      <c r="D37" s="406">
        <f t="shared" si="1"/>
        <v>0.14753401360544219</v>
      </c>
      <c r="E37" s="406">
        <f t="shared" si="1"/>
        <v>0.141156462585034</v>
      </c>
      <c r="F37" s="406">
        <f t="shared" si="2"/>
        <v>0.73171768707482998</v>
      </c>
      <c r="G37" s="406">
        <f t="shared" si="2"/>
        <v>0.52083333333333337</v>
      </c>
      <c r="H37" s="407">
        <f t="shared" si="3"/>
        <v>4.2677274833925534E-2</v>
      </c>
      <c r="K37" s="225" t="s">
        <v>22</v>
      </c>
      <c r="L37" s="158" t="s">
        <v>377</v>
      </c>
      <c r="M37" s="383">
        <f>取引基本表!AX34</f>
        <v>4765</v>
      </c>
      <c r="N37" s="367">
        <f>ABS(取引基本表!BB34)</f>
        <v>3340</v>
      </c>
      <c r="O37" s="411">
        <f t="shared" si="4"/>
        <v>0.70094438614900312</v>
      </c>
      <c r="P37" s="407">
        <f t="shared" si="5"/>
        <v>0.29905561385099688</v>
      </c>
      <c r="R37" s="225" t="s">
        <v>22</v>
      </c>
      <c r="S37" s="158" t="s">
        <v>377</v>
      </c>
      <c r="T37" s="365">
        <f>取引基本表!BD34</f>
        <v>2352</v>
      </c>
      <c r="U37" s="446">
        <f>雇用表!AG34</f>
        <v>347</v>
      </c>
      <c r="V37" s="447">
        <f>雇用表!AG80</f>
        <v>332</v>
      </c>
      <c r="W37" s="413">
        <f t="shared" si="7"/>
        <v>0.14753401360544219</v>
      </c>
      <c r="X37" s="413">
        <f t="shared" si="8"/>
        <v>0.141156462585034</v>
      </c>
      <c r="Z37" s="225" t="s">
        <v>22</v>
      </c>
      <c r="AA37" s="48" t="s">
        <v>377</v>
      </c>
      <c r="AB37" s="456">
        <v>1225</v>
      </c>
      <c r="AC37" s="387">
        <v>105</v>
      </c>
      <c r="AD37" s="387">
        <v>204</v>
      </c>
      <c r="AE37" s="387">
        <v>192</v>
      </c>
      <c r="AF37" s="387">
        <v>-5</v>
      </c>
      <c r="AG37" s="369">
        <v>2352</v>
      </c>
      <c r="AH37" s="407">
        <f t="shared" si="9"/>
        <v>0.73171768707482998</v>
      </c>
      <c r="AI37" s="411">
        <f t="shared" si="10"/>
        <v>0.52083333333333337</v>
      </c>
      <c r="AK37" s="225" t="s">
        <v>22</v>
      </c>
      <c r="AL37" s="158" t="s">
        <v>377</v>
      </c>
      <c r="AM37" s="383">
        <f>取引基本表!AR34</f>
        <v>3315</v>
      </c>
      <c r="AN37" s="407">
        <f t="shared" si="6"/>
        <v>4.2677274833925534E-2</v>
      </c>
      <c r="AP37" s="225" t="s">
        <v>22</v>
      </c>
      <c r="AQ37" s="158" t="s">
        <v>377</v>
      </c>
      <c r="AR37" s="386">
        <f>取引基本表!AX34</f>
        <v>4765</v>
      </c>
      <c r="AS37" s="387">
        <f>取引基本表!AY34</f>
        <v>927</v>
      </c>
      <c r="AT37" s="387">
        <f>ABS(取引基本表!BB34)</f>
        <v>3340</v>
      </c>
      <c r="AU37" s="388">
        <f t="shared" si="11"/>
        <v>-2413</v>
      </c>
      <c r="AV37" s="411">
        <v>0.42821641302313979</v>
      </c>
      <c r="AW37" s="407">
        <v>0.57178358697686016</v>
      </c>
    </row>
    <row r="38" spans="1:49" x14ac:dyDescent="0.2">
      <c r="A38" s="225" t="s">
        <v>23</v>
      </c>
      <c r="B38" s="158" t="s">
        <v>193</v>
      </c>
      <c r="C38" s="405">
        <f t="shared" si="0"/>
        <v>4.4463264874020636E-3</v>
      </c>
      <c r="D38" s="406">
        <f t="shared" si="1"/>
        <v>0.87804878048780488</v>
      </c>
      <c r="E38" s="406">
        <f t="shared" si="1"/>
        <v>0.68292682926829273</v>
      </c>
      <c r="F38" s="406">
        <f t="shared" si="2"/>
        <v>0.56097560975609762</v>
      </c>
      <c r="G38" s="406">
        <f t="shared" si="2"/>
        <v>0.34146341463414637</v>
      </c>
      <c r="H38" s="407">
        <f t="shared" si="3"/>
        <v>3.8918069931510375E-2</v>
      </c>
      <c r="K38" s="225" t="s">
        <v>23</v>
      </c>
      <c r="L38" s="158" t="s">
        <v>193</v>
      </c>
      <c r="M38" s="383">
        <f>取引基本表!AX35</f>
        <v>4723</v>
      </c>
      <c r="N38" s="367">
        <f>ABS(取引基本表!BB35)</f>
        <v>4702</v>
      </c>
      <c r="O38" s="411">
        <f t="shared" si="4"/>
        <v>0.99555367351259794</v>
      </c>
      <c r="P38" s="407">
        <f t="shared" si="5"/>
        <v>4.4463264874020636E-3</v>
      </c>
      <c r="R38" s="225" t="s">
        <v>23</v>
      </c>
      <c r="S38" s="158" t="s">
        <v>193</v>
      </c>
      <c r="T38" s="365">
        <f>取引基本表!BD35</f>
        <v>41</v>
      </c>
      <c r="U38" s="446">
        <f>雇用表!AG35</f>
        <v>36</v>
      </c>
      <c r="V38" s="447">
        <f>雇用表!AG81</f>
        <v>28</v>
      </c>
      <c r="W38" s="413">
        <f t="shared" si="7"/>
        <v>0.87804878048780488</v>
      </c>
      <c r="X38" s="413">
        <f t="shared" si="8"/>
        <v>0.68292682926829273</v>
      </c>
      <c r="Z38" s="225" t="s">
        <v>23</v>
      </c>
      <c r="AA38" s="48" t="s">
        <v>193</v>
      </c>
      <c r="AB38" s="456">
        <v>14</v>
      </c>
      <c r="AC38" s="387">
        <v>5</v>
      </c>
      <c r="AD38" s="387">
        <v>2</v>
      </c>
      <c r="AE38" s="387">
        <v>2</v>
      </c>
      <c r="AF38" s="387">
        <v>0</v>
      </c>
      <c r="AG38" s="369">
        <v>41</v>
      </c>
      <c r="AH38" s="407">
        <f t="shared" si="9"/>
        <v>0.56097560975609762</v>
      </c>
      <c r="AI38" s="411">
        <f t="shared" si="10"/>
        <v>0.34146341463414637</v>
      </c>
      <c r="AK38" s="225" t="s">
        <v>23</v>
      </c>
      <c r="AL38" s="158" t="s">
        <v>193</v>
      </c>
      <c r="AM38" s="383">
        <f>取引基本表!AR35</f>
        <v>3023</v>
      </c>
      <c r="AN38" s="407">
        <f t="shared" si="6"/>
        <v>3.8918069931510375E-2</v>
      </c>
      <c r="AP38" s="225" t="s">
        <v>23</v>
      </c>
      <c r="AQ38" s="158" t="s">
        <v>193</v>
      </c>
      <c r="AR38" s="386">
        <f>取引基本表!AX35</f>
        <v>4723</v>
      </c>
      <c r="AS38" s="387">
        <f>取引基本表!AY35</f>
        <v>20</v>
      </c>
      <c r="AT38" s="387">
        <f>ABS(取引基本表!BB35)</f>
        <v>4702</v>
      </c>
      <c r="AU38" s="388">
        <f t="shared" si="11"/>
        <v>-4682</v>
      </c>
      <c r="AV38" s="411">
        <v>0.57331716017527301</v>
      </c>
      <c r="AW38" s="407">
        <v>0.42668283982472699</v>
      </c>
    </row>
    <row r="39" spans="1:49" x14ac:dyDescent="0.2">
      <c r="A39" s="225" t="s">
        <v>24</v>
      </c>
      <c r="B39" s="158" t="s">
        <v>39</v>
      </c>
      <c r="C39" s="405">
        <f t="shared" si="0"/>
        <v>1</v>
      </c>
      <c r="D39" s="406">
        <f t="shared" si="1"/>
        <v>5.7324840764331211E-2</v>
      </c>
      <c r="E39" s="406">
        <f t="shared" si="1"/>
        <v>7.26993191302438E-2</v>
      </c>
      <c r="F39" s="406">
        <f t="shared" si="2"/>
        <v>0.7050296507797057</v>
      </c>
      <c r="G39" s="406">
        <f t="shared" si="2"/>
        <v>0.35427190863167141</v>
      </c>
      <c r="H39" s="407">
        <f t="shared" si="3"/>
        <v>3.437355167619342E-3</v>
      </c>
      <c r="K39" s="225" t="s">
        <v>24</v>
      </c>
      <c r="L39" s="158" t="s">
        <v>39</v>
      </c>
      <c r="M39" s="383">
        <f>取引基本表!AX36</f>
        <v>4553</v>
      </c>
      <c r="N39" s="367">
        <f>ABS(取引基本表!BB36)</f>
        <v>0</v>
      </c>
      <c r="O39" s="411">
        <f t="shared" si="4"/>
        <v>0</v>
      </c>
      <c r="P39" s="407">
        <f t="shared" si="5"/>
        <v>1</v>
      </c>
      <c r="R39" s="225" t="s">
        <v>24</v>
      </c>
      <c r="S39" s="158" t="s">
        <v>39</v>
      </c>
      <c r="T39" s="365">
        <f>取引基本表!BD36</f>
        <v>4553</v>
      </c>
      <c r="U39" s="446">
        <f>雇用表!AG36</f>
        <v>261</v>
      </c>
      <c r="V39" s="447">
        <f>雇用表!AG82</f>
        <v>331</v>
      </c>
      <c r="W39" s="413">
        <f t="shared" si="7"/>
        <v>5.7324840764331211E-2</v>
      </c>
      <c r="X39" s="413">
        <f t="shared" si="8"/>
        <v>7.26993191302438E-2</v>
      </c>
      <c r="Z39" s="225" t="s">
        <v>24</v>
      </c>
      <c r="AA39" s="48" t="s">
        <v>39</v>
      </c>
      <c r="AB39" s="456">
        <v>1613</v>
      </c>
      <c r="AC39" s="387">
        <v>0</v>
      </c>
      <c r="AD39" s="387">
        <v>1590</v>
      </c>
      <c r="AE39" s="387">
        <v>7</v>
      </c>
      <c r="AF39" s="387">
        <v>0</v>
      </c>
      <c r="AG39" s="369">
        <v>4553</v>
      </c>
      <c r="AH39" s="407">
        <f t="shared" si="9"/>
        <v>0.7050296507797057</v>
      </c>
      <c r="AI39" s="411">
        <f t="shared" si="10"/>
        <v>0.35427190863167141</v>
      </c>
      <c r="AK39" s="225" t="s">
        <v>24</v>
      </c>
      <c r="AL39" s="158" t="s">
        <v>39</v>
      </c>
      <c r="AM39" s="383">
        <f>取引基本表!AR36</f>
        <v>267</v>
      </c>
      <c r="AN39" s="407">
        <f t="shared" si="6"/>
        <v>3.437355167619342E-3</v>
      </c>
      <c r="AP39" s="225" t="s">
        <v>24</v>
      </c>
      <c r="AQ39" s="158" t="s">
        <v>39</v>
      </c>
      <c r="AR39" s="386">
        <f>取引基本表!AX36</f>
        <v>4553</v>
      </c>
      <c r="AS39" s="387">
        <f>取引基本表!AY36</f>
        <v>0</v>
      </c>
      <c r="AT39" s="387">
        <f>ABS(取引基本表!BB36)</f>
        <v>0</v>
      </c>
      <c r="AU39" s="388">
        <f t="shared" si="11"/>
        <v>0</v>
      </c>
      <c r="AV39" s="411">
        <v>0</v>
      </c>
      <c r="AW39" s="407">
        <v>1</v>
      </c>
    </row>
    <row r="40" spans="1:49" x14ac:dyDescent="0.2">
      <c r="A40" s="225" t="s">
        <v>25</v>
      </c>
      <c r="B40" s="158" t="s">
        <v>40</v>
      </c>
      <c r="C40" s="405">
        <f t="shared" si="0"/>
        <v>0.83920615633859863</v>
      </c>
      <c r="D40" s="406">
        <f t="shared" si="1"/>
        <v>0.10193275086047128</v>
      </c>
      <c r="E40" s="406">
        <f t="shared" si="1"/>
        <v>6.4469155414350013E-2</v>
      </c>
      <c r="F40" s="406">
        <f t="shared" si="2"/>
        <v>0.71604447974583008</v>
      </c>
      <c r="G40" s="406">
        <f t="shared" si="2"/>
        <v>0.51760656605771782</v>
      </c>
      <c r="H40" s="407">
        <f t="shared" si="3"/>
        <v>3.2622689118904168E-2</v>
      </c>
      <c r="K40" s="225" t="s">
        <v>25</v>
      </c>
      <c r="L40" s="158" t="s">
        <v>40</v>
      </c>
      <c r="M40" s="383">
        <f>取引基本表!AX37</f>
        <v>7407</v>
      </c>
      <c r="N40" s="367">
        <f>ABS(取引基本表!BB37)</f>
        <v>1191</v>
      </c>
      <c r="O40" s="411">
        <f t="shared" si="4"/>
        <v>0.16079384366140137</v>
      </c>
      <c r="P40" s="407">
        <f t="shared" si="5"/>
        <v>0.83920615633859863</v>
      </c>
      <c r="R40" s="225" t="s">
        <v>25</v>
      </c>
      <c r="S40" s="158" t="s">
        <v>40</v>
      </c>
      <c r="T40" s="365">
        <f>取引基本表!BD37</f>
        <v>7554</v>
      </c>
      <c r="U40" s="446">
        <f>雇用表!AG37</f>
        <v>770</v>
      </c>
      <c r="V40" s="447">
        <f>雇用表!AG83</f>
        <v>487</v>
      </c>
      <c r="W40" s="413">
        <f t="shared" si="7"/>
        <v>0.10193275086047128</v>
      </c>
      <c r="X40" s="413">
        <f t="shared" si="8"/>
        <v>6.4469155414350013E-2</v>
      </c>
      <c r="Z40" s="225" t="s">
        <v>25</v>
      </c>
      <c r="AA40" s="48" t="s">
        <v>40</v>
      </c>
      <c r="AB40" s="456">
        <v>3910</v>
      </c>
      <c r="AC40" s="387">
        <v>167</v>
      </c>
      <c r="AD40" s="387">
        <v>1259</v>
      </c>
      <c r="AE40" s="387">
        <v>94</v>
      </c>
      <c r="AF40" s="387">
        <v>-21</v>
      </c>
      <c r="AG40" s="369">
        <v>7554</v>
      </c>
      <c r="AH40" s="407">
        <f t="shared" si="9"/>
        <v>0.71604447974583008</v>
      </c>
      <c r="AI40" s="411">
        <f t="shared" si="10"/>
        <v>0.51760656605771782</v>
      </c>
      <c r="AK40" s="225" t="s">
        <v>25</v>
      </c>
      <c r="AL40" s="158" t="s">
        <v>40</v>
      </c>
      <c r="AM40" s="383">
        <f>取引基本表!AR37</f>
        <v>2534</v>
      </c>
      <c r="AN40" s="407">
        <f t="shared" si="6"/>
        <v>3.2622689118904168E-2</v>
      </c>
      <c r="AP40" s="225" t="s">
        <v>25</v>
      </c>
      <c r="AQ40" s="158" t="s">
        <v>40</v>
      </c>
      <c r="AR40" s="386">
        <f>取引基本表!AX37</f>
        <v>7407</v>
      </c>
      <c r="AS40" s="387">
        <f>取引基本表!AY37</f>
        <v>1338</v>
      </c>
      <c r="AT40" s="387">
        <f>ABS(取引基本表!BB37)</f>
        <v>1191</v>
      </c>
      <c r="AU40" s="388">
        <f t="shared" si="11"/>
        <v>147</v>
      </c>
      <c r="AV40" s="411">
        <v>0.13187533136804414</v>
      </c>
      <c r="AW40" s="407">
        <v>0.86812466863195592</v>
      </c>
    </row>
    <row r="41" spans="1:49" x14ac:dyDescent="0.2">
      <c r="A41" s="225" t="s">
        <v>26</v>
      </c>
      <c r="B41" s="158" t="s">
        <v>276</v>
      </c>
      <c r="C41" s="405">
        <f t="shared" si="0"/>
        <v>0.78804261408809029</v>
      </c>
      <c r="D41" s="406">
        <f t="shared" si="1"/>
        <v>0.13461182138224939</v>
      </c>
      <c r="E41" s="406">
        <f t="shared" si="1"/>
        <v>0.12840466926070038</v>
      </c>
      <c r="F41" s="406">
        <f t="shared" si="2"/>
        <v>0.55067630164906434</v>
      </c>
      <c r="G41" s="406">
        <f t="shared" si="2"/>
        <v>0.44543264776727814</v>
      </c>
      <c r="H41" s="407">
        <f t="shared" si="3"/>
        <v>4.6539471651475359E-2</v>
      </c>
      <c r="K41" s="225" t="s">
        <v>26</v>
      </c>
      <c r="L41" s="158" t="s">
        <v>276</v>
      </c>
      <c r="M41" s="383">
        <f>取引基本表!AX38</f>
        <v>12578</v>
      </c>
      <c r="N41" s="367">
        <f>ABS(取引基本表!BB38)</f>
        <v>2666</v>
      </c>
      <c r="O41" s="411">
        <f t="shared" si="4"/>
        <v>0.21195738591190968</v>
      </c>
      <c r="P41" s="407">
        <f t="shared" si="5"/>
        <v>0.78804261408809029</v>
      </c>
      <c r="R41" s="225" t="s">
        <v>26</v>
      </c>
      <c r="S41" s="158" t="s">
        <v>276</v>
      </c>
      <c r="T41" s="365">
        <f>取引基本表!BD38</f>
        <v>10794</v>
      </c>
      <c r="U41" s="446">
        <f>雇用表!AG38</f>
        <v>1453</v>
      </c>
      <c r="V41" s="447">
        <f>雇用表!AG84</f>
        <v>1386</v>
      </c>
      <c r="W41" s="413">
        <f t="shared" si="7"/>
        <v>0.13461182138224939</v>
      </c>
      <c r="X41" s="413">
        <f t="shared" si="8"/>
        <v>0.12840466926070038</v>
      </c>
      <c r="Z41" s="225" t="s">
        <v>26</v>
      </c>
      <c r="AA41" s="48" t="s">
        <v>276</v>
      </c>
      <c r="AB41" s="456">
        <v>4808</v>
      </c>
      <c r="AC41" s="387">
        <v>419</v>
      </c>
      <c r="AD41" s="387">
        <v>701</v>
      </c>
      <c r="AE41" s="387">
        <v>162</v>
      </c>
      <c r="AF41" s="387">
        <v>-146</v>
      </c>
      <c r="AG41" s="369">
        <v>10794</v>
      </c>
      <c r="AH41" s="407">
        <f t="shared" si="9"/>
        <v>0.55067630164906434</v>
      </c>
      <c r="AI41" s="411">
        <f t="shared" si="10"/>
        <v>0.44543264776727814</v>
      </c>
      <c r="AK41" s="225" t="s">
        <v>26</v>
      </c>
      <c r="AL41" s="158" t="s">
        <v>276</v>
      </c>
      <c r="AM41" s="383">
        <f>取引基本表!AR38</f>
        <v>3615</v>
      </c>
      <c r="AN41" s="407">
        <f t="shared" si="6"/>
        <v>4.6539471651475359E-2</v>
      </c>
      <c r="AP41" s="225" t="s">
        <v>26</v>
      </c>
      <c r="AQ41" s="158" t="s">
        <v>276</v>
      </c>
      <c r="AR41" s="386">
        <f>取引基本表!AX38</f>
        <v>12578</v>
      </c>
      <c r="AS41" s="387">
        <f>取引基本表!AY38</f>
        <v>882</v>
      </c>
      <c r="AT41" s="387">
        <f>ABS(取引基本表!BB38)</f>
        <v>2666</v>
      </c>
      <c r="AU41" s="388">
        <f t="shared" si="11"/>
        <v>-1784</v>
      </c>
      <c r="AV41" s="411">
        <v>5.6596812691101581E-5</v>
      </c>
      <c r="AW41" s="407">
        <v>0.9999434031873089</v>
      </c>
    </row>
    <row r="42" spans="1:49" x14ac:dyDescent="0.2">
      <c r="A42" s="225" t="s">
        <v>51</v>
      </c>
      <c r="B42" s="158" t="s">
        <v>367</v>
      </c>
      <c r="C42" s="405">
        <f t="shared" ref="C42:C47" si="12">P42</f>
        <v>0</v>
      </c>
      <c r="D42" s="406">
        <f t="shared" ref="D42:E47" si="13">W42</f>
        <v>0</v>
      </c>
      <c r="E42" s="406">
        <f t="shared" si="13"/>
        <v>0</v>
      </c>
      <c r="F42" s="406">
        <f t="shared" ref="F42:G46" si="14">AH42</f>
        <v>0</v>
      </c>
      <c r="G42" s="406">
        <f t="shared" si="14"/>
        <v>0</v>
      </c>
      <c r="H42" s="407">
        <f t="shared" ref="H42:H47" si="15">AN42</f>
        <v>1.0968638961841495E-2</v>
      </c>
      <c r="K42" s="225" t="s">
        <v>51</v>
      </c>
      <c r="L42" s="158" t="s">
        <v>367</v>
      </c>
      <c r="M42" s="383">
        <f>取引基本表!AX39</f>
        <v>910</v>
      </c>
      <c r="N42" s="367">
        <f>ABS(取引基本表!BB39)</f>
        <v>910</v>
      </c>
      <c r="O42" s="411">
        <f t="shared" ref="O42:O47" si="16">N42/M42</f>
        <v>1</v>
      </c>
      <c r="P42" s="407">
        <f t="shared" si="5"/>
        <v>0</v>
      </c>
      <c r="R42" s="225" t="s">
        <v>51</v>
      </c>
      <c r="S42" s="158" t="s">
        <v>367</v>
      </c>
      <c r="T42" s="365">
        <f>取引基本表!BD39</f>
        <v>0</v>
      </c>
      <c r="U42" s="451">
        <v>0</v>
      </c>
      <c r="V42" s="452">
        <v>0</v>
      </c>
      <c r="W42" s="413">
        <v>0</v>
      </c>
      <c r="X42" s="413">
        <v>0</v>
      </c>
      <c r="Z42" s="225" t="s">
        <v>51</v>
      </c>
      <c r="AA42" s="48" t="s">
        <v>367</v>
      </c>
      <c r="AB42" s="456">
        <v>0</v>
      </c>
      <c r="AC42" s="387">
        <v>0</v>
      </c>
      <c r="AD42" s="387">
        <v>0</v>
      </c>
      <c r="AE42" s="387">
        <v>0</v>
      </c>
      <c r="AF42" s="387">
        <v>0</v>
      </c>
      <c r="AG42" s="369">
        <v>0</v>
      </c>
      <c r="AH42" s="453">
        <v>0</v>
      </c>
      <c r="AI42" s="450">
        <v>0</v>
      </c>
      <c r="AK42" s="225" t="s">
        <v>51</v>
      </c>
      <c r="AL42" s="158" t="s">
        <v>367</v>
      </c>
      <c r="AM42" s="383">
        <f>取引基本表!AR39</f>
        <v>852</v>
      </c>
      <c r="AN42" s="407">
        <f t="shared" si="6"/>
        <v>1.0968638961841495E-2</v>
      </c>
      <c r="AP42" s="225" t="s">
        <v>51</v>
      </c>
      <c r="AQ42" s="158" t="s">
        <v>367</v>
      </c>
      <c r="AR42" s="386">
        <f>取引基本表!AX39</f>
        <v>910</v>
      </c>
      <c r="AS42" s="387">
        <f>取引基本表!AY39</f>
        <v>0</v>
      </c>
      <c r="AT42" s="387">
        <f>ABS(取引基本表!BB39)</f>
        <v>910</v>
      </c>
      <c r="AU42" s="388">
        <f t="shared" si="11"/>
        <v>-910</v>
      </c>
      <c r="AV42" s="411">
        <v>6.3071491241979305E-2</v>
      </c>
      <c r="AW42" s="407">
        <v>0.93692850875802069</v>
      </c>
    </row>
    <row r="43" spans="1:49" x14ac:dyDescent="0.2">
      <c r="A43" s="225" t="s">
        <v>194</v>
      </c>
      <c r="B43" s="158" t="s">
        <v>41</v>
      </c>
      <c r="C43" s="405">
        <f t="shared" si="12"/>
        <v>0.20173745173745172</v>
      </c>
      <c r="D43" s="406">
        <f t="shared" si="13"/>
        <v>0.46991622239146991</v>
      </c>
      <c r="E43" s="406">
        <f t="shared" si="13"/>
        <v>0.30083777608530082</v>
      </c>
      <c r="F43" s="406">
        <f t="shared" si="14"/>
        <v>0.64280274181264285</v>
      </c>
      <c r="G43" s="406">
        <f t="shared" si="14"/>
        <v>0.40060929169840059</v>
      </c>
      <c r="H43" s="407">
        <f t="shared" si="15"/>
        <v>3.0614346773778257E-2</v>
      </c>
      <c r="K43" s="225" t="s">
        <v>194</v>
      </c>
      <c r="L43" s="158" t="s">
        <v>41</v>
      </c>
      <c r="M43" s="383">
        <f>取引基本表!AX40</f>
        <v>6216</v>
      </c>
      <c r="N43" s="367">
        <f>ABS(取引基本表!BB40)</f>
        <v>4962</v>
      </c>
      <c r="O43" s="411">
        <f t="shared" si="16"/>
        <v>0.79826254826254828</v>
      </c>
      <c r="P43" s="407">
        <f t="shared" si="5"/>
        <v>0.20173745173745172</v>
      </c>
      <c r="R43" s="225" t="s">
        <v>194</v>
      </c>
      <c r="S43" s="158" t="s">
        <v>41</v>
      </c>
      <c r="T43" s="365">
        <f>取引基本表!BD40</f>
        <v>1313</v>
      </c>
      <c r="U43" s="446">
        <f>雇用表!AG40</f>
        <v>617</v>
      </c>
      <c r="V43" s="447">
        <f>雇用表!AG86</f>
        <v>395</v>
      </c>
      <c r="W43" s="413">
        <f t="shared" si="7"/>
        <v>0.46991622239146991</v>
      </c>
      <c r="X43" s="413">
        <f t="shared" si="8"/>
        <v>0.30083777608530082</v>
      </c>
      <c r="Z43" s="225" t="s">
        <v>194</v>
      </c>
      <c r="AA43" s="48" t="s">
        <v>41</v>
      </c>
      <c r="AB43" s="456">
        <v>526</v>
      </c>
      <c r="AC43" s="387">
        <v>129</v>
      </c>
      <c r="AD43" s="387">
        <v>114</v>
      </c>
      <c r="AE43" s="387">
        <v>75</v>
      </c>
      <c r="AF43" s="387">
        <v>0</v>
      </c>
      <c r="AG43" s="369">
        <v>1313</v>
      </c>
      <c r="AH43" s="407">
        <f t="shared" ref="AH43:AH47" si="17">SUM(AB43:AF43)/AG43</f>
        <v>0.64280274181264285</v>
      </c>
      <c r="AI43" s="411">
        <f t="shared" ref="AI43:AI47" si="18">AB43/AG43</f>
        <v>0.40060929169840059</v>
      </c>
      <c r="AK43" s="225" t="s">
        <v>194</v>
      </c>
      <c r="AL43" s="158" t="s">
        <v>41</v>
      </c>
      <c r="AM43" s="383">
        <f>取引基本表!AR40</f>
        <v>2378</v>
      </c>
      <c r="AN43" s="407">
        <f t="shared" si="6"/>
        <v>3.0614346773778257E-2</v>
      </c>
      <c r="AP43" s="225" t="s">
        <v>194</v>
      </c>
      <c r="AQ43" s="158" t="s">
        <v>41</v>
      </c>
      <c r="AR43" s="386">
        <f>取引基本表!AX40</f>
        <v>6216</v>
      </c>
      <c r="AS43" s="387">
        <f>取引基本表!AY40</f>
        <v>59</v>
      </c>
      <c r="AT43" s="387">
        <f>ABS(取引基本表!BB40)</f>
        <v>4962</v>
      </c>
      <c r="AU43" s="388">
        <f t="shared" si="11"/>
        <v>-4903</v>
      </c>
      <c r="AV43" s="411">
        <v>0.35331229564204947</v>
      </c>
      <c r="AW43" s="407">
        <v>0.64668770435795053</v>
      </c>
    </row>
    <row r="44" spans="1:49" x14ac:dyDescent="0.2">
      <c r="A44" s="225" t="s">
        <v>205</v>
      </c>
      <c r="B44" s="158" t="s">
        <v>345</v>
      </c>
      <c r="C44" s="405">
        <f t="shared" si="12"/>
        <v>0.27638971906754328</v>
      </c>
      <c r="D44" s="406">
        <f t="shared" si="13"/>
        <v>0.23571749887539362</v>
      </c>
      <c r="E44" s="406">
        <f t="shared" si="13"/>
        <v>0.16711650922177237</v>
      </c>
      <c r="F44" s="406">
        <f t="shared" si="14"/>
        <v>0.48268106162843005</v>
      </c>
      <c r="G44" s="406">
        <f t="shared" si="14"/>
        <v>0.27192982456140352</v>
      </c>
      <c r="H44" s="407">
        <f t="shared" si="15"/>
        <v>9.8074051186981828E-2</v>
      </c>
      <c r="K44" s="225" t="s">
        <v>205</v>
      </c>
      <c r="L44" s="158" t="s">
        <v>277</v>
      </c>
      <c r="M44" s="383">
        <f>取引基本表!AX41</f>
        <v>8365</v>
      </c>
      <c r="N44" s="367">
        <f>ABS(取引基本表!BB41)</f>
        <v>6053</v>
      </c>
      <c r="O44" s="411">
        <f t="shared" si="16"/>
        <v>0.72361028093245672</v>
      </c>
      <c r="P44" s="407">
        <f>1-O44</f>
        <v>0.27638971906754328</v>
      </c>
      <c r="R44" s="225" t="s">
        <v>205</v>
      </c>
      <c r="S44" s="158" t="s">
        <v>360</v>
      </c>
      <c r="T44" s="365">
        <f>取引基本表!BD41</f>
        <v>4446</v>
      </c>
      <c r="U44" s="446">
        <f>雇用表!AG41</f>
        <v>1048</v>
      </c>
      <c r="V44" s="447">
        <f>雇用表!AG87</f>
        <v>743</v>
      </c>
      <c r="W44" s="413">
        <f t="shared" si="7"/>
        <v>0.23571749887539362</v>
      </c>
      <c r="X44" s="413">
        <f t="shared" si="8"/>
        <v>0.16711650922177237</v>
      </c>
      <c r="Z44" s="225" t="s">
        <v>205</v>
      </c>
      <c r="AA44" s="48" t="s">
        <v>42</v>
      </c>
      <c r="AB44" s="456">
        <v>1209</v>
      </c>
      <c r="AC44" s="387">
        <v>343</v>
      </c>
      <c r="AD44" s="387">
        <v>379</v>
      </c>
      <c r="AE44" s="387">
        <v>215</v>
      </c>
      <c r="AF44" s="387">
        <v>0</v>
      </c>
      <c r="AG44" s="369">
        <v>4446</v>
      </c>
      <c r="AH44" s="407">
        <f t="shared" si="17"/>
        <v>0.48268106162843005</v>
      </c>
      <c r="AI44" s="411">
        <f t="shared" si="18"/>
        <v>0.27192982456140352</v>
      </c>
      <c r="AK44" s="225" t="s">
        <v>205</v>
      </c>
      <c r="AL44" s="158" t="s">
        <v>42</v>
      </c>
      <c r="AM44" s="383">
        <f>取引基本表!AR41</f>
        <v>7618</v>
      </c>
      <c r="AN44" s="407">
        <f t="shared" si="6"/>
        <v>9.8074051186981828E-2</v>
      </c>
      <c r="AP44" s="225" t="s">
        <v>200</v>
      </c>
      <c r="AQ44" s="158" t="s">
        <v>42</v>
      </c>
      <c r="AR44" s="386">
        <f>取引基本表!AX41</f>
        <v>8365</v>
      </c>
      <c r="AS44" s="387">
        <f>取引基本表!AY41</f>
        <v>2134</v>
      </c>
      <c r="AT44" s="387">
        <f>ABS(取引基本表!BB41)</f>
        <v>6053</v>
      </c>
      <c r="AU44" s="388">
        <f t="shared" si="11"/>
        <v>-3919</v>
      </c>
      <c r="AV44" s="411">
        <v>0.30843419542811235</v>
      </c>
      <c r="AW44" s="407">
        <v>0.69156580457188765</v>
      </c>
    </row>
    <row r="45" spans="1:49" x14ac:dyDescent="0.2">
      <c r="A45" s="225" t="s">
        <v>341</v>
      </c>
      <c r="B45" s="158" t="s">
        <v>278</v>
      </c>
      <c r="C45" s="405">
        <f t="shared" si="12"/>
        <v>1</v>
      </c>
      <c r="D45" s="406">
        <f t="shared" si="13"/>
        <v>0</v>
      </c>
      <c r="E45" s="406">
        <f t="shared" si="13"/>
        <v>0</v>
      </c>
      <c r="F45" s="406">
        <f t="shared" si="14"/>
        <v>0</v>
      </c>
      <c r="G45" s="406">
        <f t="shared" si="14"/>
        <v>0</v>
      </c>
      <c r="H45" s="407">
        <f t="shared" si="15"/>
        <v>0</v>
      </c>
      <c r="K45" s="225" t="s">
        <v>341</v>
      </c>
      <c r="L45" s="158" t="s">
        <v>278</v>
      </c>
      <c r="M45" s="383">
        <f>取引基本表!AX42</f>
        <v>50</v>
      </c>
      <c r="N45" s="367">
        <f>ABS(取引基本表!BB42)</f>
        <v>0</v>
      </c>
      <c r="O45" s="411">
        <f t="shared" si="16"/>
        <v>0</v>
      </c>
      <c r="P45" s="407">
        <f>1-O45</f>
        <v>1</v>
      </c>
      <c r="R45" s="225" t="s">
        <v>341</v>
      </c>
      <c r="S45" s="158" t="s">
        <v>278</v>
      </c>
      <c r="T45" s="365">
        <f>取引基本表!BD42</f>
        <v>50</v>
      </c>
      <c r="U45" s="446">
        <f>雇用表!AG42</f>
        <v>0</v>
      </c>
      <c r="V45" s="447">
        <f>雇用表!AG88</f>
        <v>0</v>
      </c>
      <c r="W45" s="413">
        <f t="shared" si="7"/>
        <v>0</v>
      </c>
      <c r="X45" s="413">
        <f t="shared" si="8"/>
        <v>0</v>
      </c>
      <c r="Z45" s="225" t="s">
        <v>341</v>
      </c>
      <c r="AA45" s="48" t="s">
        <v>278</v>
      </c>
      <c r="AB45" s="456">
        <v>0</v>
      </c>
      <c r="AC45" s="387">
        <v>0</v>
      </c>
      <c r="AD45" s="387">
        <v>0</v>
      </c>
      <c r="AE45" s="387">
        <v>0</v>
      </c>
      <c r="AF45" s="387">
        <v>0</v>
      </c>
      <c r="AG45" s="369">
        <v>50</v>
      </c>
      <c r="AH45" s="407">
        <v>0</v>
      </c>
      <c r="AI45" s="411">
        <v>0</v>
      </c>
      <c r="AK45" s="225" t="s">
        <v>341</v>
      </c>
      <c r="AL45" s="158" t="s">
        <v>278</v>
      </c>
      <c r="AM45" s="383">
        <f>取引基本表!AR42</f>
        <v>0</v>
      </c>
      <c r="AN45" s="407">
        <f t="shared" si="6"/>
        <v>0</v>
      </c>
      <c r="AP45" s="225" t="s">
        <v>201</v>
      </c>
      <c r="AQ45" s="158" t="s">
        <v>278</v>
      </c>
      <c r="AR45" s="386">
        <f>取引基本表!AX42</f>
        <v>50</v>
      </c>
      <c r="AS45" s="387">
        <f>取引基本表!AY42</f>
        <v>0</v>
      </c>
      <c r="AT45" s="387">
        <f>ABS(取引基本表!BB42)</f>
        <v>0</v>
      </c>
      <c r="AU45" s="388">
        <f t="shared" si="11"/>
        <v>0</v>
      </c>
      <c r="AV45" s="411">
        <v>0</v>
      </c>
      <c r="AW45" s="407">
        <v>1</v>
      </c>
    </row>
    <row r="46" spans="1:49" x14ac:dyDescent="0.2">
      <c r="A46" s="225" t="s">
        <v>342</v>
      </c>
      <c r="B46" s="158" t="s">
        <v>279</v>
      </c>
      <c r="C46" s="405">
        <f t="shared" si="12"/>
        <v>5.367793240556662E-2</v>
      </c>
      <c r="D46" s="406">
        <f t="shared" si="13"/>
        <v>2.7777777777777776E-2</v>
      </c>
      <c r="E46" s="406">
        <f t="shared" si="13"/>
        <v>8.3333333333333329E-2</v>
      </c>
      <c r="F46" s="406">
        <f t="shared" si="14"/>
        <v>0.30555555555555558</v>
      </c>
      <c r="G46" s="406">
        <f t="shared" si="14"/>
        <v>9.2592592592592587E-3</v>
      </c>
      <c r="H46" s="407">
        <f t="shared" si="15"/>
        <v>2.0456769143622225E-2</v>
      </c>
      <c r="K46" s="225" t="s">
        <v>342</v>
      </c>
      <c r="L46" s="158" t="s">
        <v>279</v>
      </c>
      <c r="M46" s="383">
        <f>取引基本表!AX43</f>
        <v>2012</v>
      </c>
      <c r="N46" s="367">
        <f>ABS(取引基本表!BB43)</f>
        <v>1904</v>
      </c>
      <c r="O46" s="411">
        <f t="shared" si="16"/>
        <v>0.94632206759443338</v>
      </c>
      <c r="P46" s="407">
        <f>1-O46</f>
        <v>5.367793240556662E-2</v>
      </c>
      <c r="R46" s="225" t="s">
        <v>342</v>
      </c>
      <c r="S46" s="158" t="s">
        <v>279</v>
      </c>
      <c r="T46" s="365">
        <f>取引基本表!BD43</f>
        <v>108</v>
      </c>
      <c r="U46" s="446">
        <f>雇用表!AG43</f>
        <v>3</v>
      </c>
      <c r="V46" s="447">
        <f>雇用表!AG89</f>
        <v>9</v>
      </c>
      <c r="W46" s="413">
        <f t="shared" si="7"/>
        <v>2.7777777777777776E-2</v>
      </c>
      <c r="X46" s="413">
        <f t="shared" si="8"/>
        <v>8.3333333333333329E-2</v>
      </c>
      <c r="Z46" s="225" t="s">
        <v>342</v>
      </c>
      <c r="AA46" s="48" t="s">
        <v>279</v>
      </c>
      <c r="AB46" s="456">
        <v>1</v>
      </c>
      <c r="AC46" s="387">
        <v>28</v>
      </c>
      <c r="AD46" s="387">
        <v>4</v>
      </c>
      <c r="AE46" s="387">
        <v>1</v>
      </c>
      <c r="AF46" s="387">
        <v>-1</v>
      </c>
      <c r="AG46" s="369">
        <v>108</v>
      </c>
      <c r="AH46" s="407">
        <f t="shared" si="17"/>
        <v>0.30555555555555558</v>
      </c>
      <c r="AI46" s="411">
        <f t="shared" si="18"/>
        <v>9.2592592592592587E-3</v>
      </c>
      <c r="AK46" s="225" t="s">
        <v>342</v>
      </c>
      <c r="AL46" s="158" t="s">
        <v>279</v>
      </c>
      <c r="AM46" s="383">
        <f>取引基本表!AR43</f>
        <v>1589</v>
      </c>
      <c r="AN46" s="407">
        <f t="shared" si="6"/>
        <v>2.0456769143622225E-2</v>
      </c>
      <c r="AP46" s="225" t="s">
        <v>202</v>
      </c>
      <c r="AQ46" s="158" t="s">
        <v>279</v>
      </c>
      <c r="AR46" s="386">
        <f>取引基本表!AX43</f>
        <v>2012</v>
      </c>
      <c r="AS46" s="387">
        <f>取引基本表!AY43</f>
        <v>0</v>
      </c>
      <c r="AT46" s="387">
        <f>ABS(取引基本表!BB43)</f>
        <v>1904</v>
      </c>
      <c r="AU46" s="388">
        <f t="shared" si="11"/>
        <v>-1904</v>
      </c>
      <c r="AV46" s="411">
        <v>6.99850635196259E-3</v>
      </c>
      <c r="AW46" s="407">
        <v>0.99300149364803736</v>
      </c>
    </row>
    <row r="47" spans="1:49" x14ac:dyDescent="0.2">
      <c r="A47" s="226" t="s">
        <v>347</v>
      </c>
      <c r="B47" s="227" t="s">
        <v>43</v>
      </c>
      <c r="C47" s="408">
        <f t="shared" si="12"/>
        <v>0.43100924499229587</v>
      </c>
      <c r="D47" s="409">
        <f t="shared" si="13"/>
        <v>0.12179744368659369</v>
      </c>
      <c r="E47" s="409">
        <f t="shared" si="13"/>
        <v>9.5847423625838257E-2</v>
      </c>
      <c r="F47" s="409">
        <f>AH47</f>
        <v>0.60561987734280964</v>
      </c>
      <c r="G47" s="409">
        <f>AI47</f>
        <v>0.27411589384994556</v>
      </c>
      <c r="H47" s="410">
        <f t="shared" si="15"/>
        <v>1</v>
      </c>
      <c r="K47" s="226" t="s">
        <v>347</v>
      </c>
      <c r="L47" s="228" t="s">
        <v>43</v>
      </c>
      <c r="M47" s="384">
        <f>取引基本表!AX44</f>
        <v>129800</v>
      </c>
      <c r="N47" s="385">
        <f>ABS(取引基本表!BB44)</f>
        <v>73855</v>
      </c>
      <c r="O47" s="412">
        <f t="shared" si="16"/>
        <v>0.56899075500770413</v>
      </c>
      <c r="P47" s="410">
        <f>1-O47</f>
        <v>0.43100924499229587</v>
      </c>
      <c r="R47" s="226" t="s">
        <v>347</v>
      </c>
      <c r="S47" s="228" t="s">
        <v>43</v>
      </c>
      <c r="T47" s="366">
        <f>取引基本表!BD44</f>
        <v>69788</v>
      </c>
      <c r="U47" s="448">
        <f>雇用表!AG44</f>
        <v>8500</v>
      </c>
      <c r="V47" s="449">
        <f>雇用表!AG90</f>
        <v>6689</v>
      </c>
      <c r="W47" s="414">
        <f t="shared" si="7"/>
        <v>0.12179744368659369</v>
      </c>
      <c r="X47" s="414">
        <f t="shared" si="8"/>
        <v>9.5847423625838257E-2</v>
      </c>
      <c r="Z47" s="226" t="s">
        <v>347</v>
      </c>
      <c r="AA47" s="229" t="s">
        <v>43</v>
      </c>
      <c r="AB47" s="457">
        <v>19130</v>
      </c>
      <c r="AC47" s="390">
        <v>9016</v>
      </c>
      <c r="AD47" s="390">
        <v>12235</v>
      </c>
      <c r="AE47" s="390">
        <v>2147</v>
      </c>
      <c r="AF47" s="390">
        <v>-263</v>
      </c>
      <c r="AG47" s="370">
        <v>69788</v>
      </c>
      <c r="AH47" s="410">
        <f t="shared" si="17"/>
        <v>0.60561987734280964</v>
      </c>
      <c r="AI47" s="412">
        <f t="shared" si="18"/>
        <v>0.27411589384994556</v>
      </c>
      <c r="AK47" s="226" t="s">
        <v>347</v>
      </c>
      <c r="AL47" s="228" t="s">
        <v>43</v>
      </c>
      <c r="AM47" s="384">
        <f>取引基本表!AR44</f>
        <v>77676</v>
      </c>
      <c r="AN47" s="410">
        <f t="shared" si="6"/>
        <v>1</v>
      </c>
      <c r="AP47" s="226" t="s">
        <v>203</v>
      </c>
      <c r="AQ47" s="228" t="s">
        <v>43</v>
      </c>
      <c r="AR47" s="389">
        <f>取引基本表!AX44</f>
        <v>129800</v>
      </c>
      <c r="AS47" s="390">
        <f>取引基本表!AY44</f>
        <v>13843</v>
      </c>
      <c r="AT47" s="391">
        <f>ABS(取引基本表!BB44)</f>
        <v>73855</v>
      </c>
      <c r="AU47" s="392">
        <f t="shared" si="11"/>
        <v>-60012</v>
      </c>
      <c r="AV47" s="412">
        <v>0.41467476400433478</v>
      </c>
      <c r="AW47" s="410">
        <v>0.58532523599566522</v>
      </c>
    </row>
    <row r="48" spans="1:49" ht="13" x14ac:dyDescent="0.2">
      <c r="A48" s="56" t="s">
        <v>485</v>
      </c>
      <c r="K48" s="56" t="s">
        <v>485</v>
      </c>
      <c r="R48" s="56" t="s">
        <v>485</v>
      </c>
      <c r="Z48" s="56" t="s">
        <v>485</v>
      </c>
      <c r="AK48" s="56" t="s">
        <v>485</v>
      </c>
      <c r="AP48" s="56" t="s">
        <v>485</v>
      </c>
      <c r="AR48" s="231"/>
      <c r="AS48" s="231"/>
      <c r="AT48" s="231"/>
      <c r="AU48" s="231"/>
      <c r="AV48" s="230"/>
      <c r="AW48" s="230"/>
    </row>
    <row r="49" spans="43:49" x14ac:dyDescent="0.2">
      <c r="AQ49" s="48" t="s">
        <v>393</v>
      </c>
      <c r="AR49" s="231">
        <f>SUM(AR12:AR29)+AR45</f>
        <v>24957</v>
      </c>
      <c r="AS49" s="231">
        <f>SUM(AS12:AS29)+AS45</f>
        <v>5900</v>
      </c>
      <c r="AT49" s="231">
        <f>SUM(AT12:AT29)+AT45</f>
        <v>23888</v>
      </c>
      <c r="AU49" s="231">
        <f>SUM(AU12:AU29)+AU45</f>
        <v>-17988</v>
      </c>
      <c r="AV49" s="230">
        <f>AT49/AR49</f>
        <v>0.95716632608085905</v>
      </c>
      <c r="AW49" s="230">
        <f>1-AV49</f>
        <v>4.2833673919140947E-2</v>
      </c>
    </row>
    <row r="50" spans="43:49" x14ac:dyDescent="0.2">
      <c r="AQ50" s="48" t="s">
        <v>394</v>
      </c>
      <c r="AR50" s="231">
        <f>SUM(AR8:AR11)+SUM(AR30:AR44)+AR46</f>
        <v>104843</v>
      </c>
      <c r="AS50" s="231">
        <f>SUM(AS8:AS11)+SUM(AS30:AS44)+AS46</f>
        <v>7943</v>
      </c>
      <c r="AT50" s="231">
        <f>SUM(AT8:AT11)+SUM(AT30:AT44)+AT46</f>
        <v>49967</v>
      </c>
      <c r="AU50" s="231">
        <f>SUM(AU8:AU11)+SUM(AU30:AU44)+AU46</f>
        <v>-42024</v>
      </c>
      <c r="AV50" s="230">
        <f>AT50/AR50</f>
        <v>0.47658880421201227</v>
      </c>
      <c r="AW50" s="230">
        <f>1-AV50</f>
        <v>0.52341119578798767</v>
      </c>
    </row>
    <row r="51" spans="43:49" x14ac:dyDescent="0.2">
      <c r="AR51" s="232"/>
      <c r="AS51" s="232"/>
      <c r="AT51" s="232"/>
      <c r="AU51" s="232"/>
    </row>
    <row r="52" spans="43:49" x14ac:dyDescent="0.2">
      <c r="AR52" s="232" t="s">
        <v>395</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F42"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397</v>
      </c>
      <c r="E1" s="237" t="s">
        <v>611</v>
      </c>
      <c r="F1" s="238"/>
      <c r="G1" s="56" t="s">
        <v>177</v>
      </c>
      <c r="BG1" s="236" t="s">
        <v>398</v>
      </c>
      <c r="BJ1" s="56" t="s">
        <v>177</v>
      </c>
      <c r="BN1" s="236" t="s">
        <v>399</v>
      </c>
      <c r="BQ1" s="56" t="s">
        <v>177</v>
      </c>
    </row>
    <row r="2" spans="1:71" x14ac:dyDescent="0.2">
      <c r="A2" s="56" t="s">
        <v>400</v>
      </c>
      <c r="BC2" s="239" t="s">
        <v>0</v>
      </c>
      <c r="BG2" s="56" t="s">
        <v>401</v>
      </c>
      <c r="BN2" s="236" t="s">
        <v>402</v>
      </c>
    </row>
    <row r="3" spans="1:71" x14ac:dyDescent="0.2">
      <c r="A3" s="240" t="s">
        <v>1</v>
      </c>
      <c r="B3" s="241"/>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412</v>
      </c>
      <c r="BJ3" s="251" t="s">
        <v>71</v>
      </c>
      <c r="BK3" s="252" t="s">
        <v>72</v>
      </c>
      <c r="BL3" s="250" t="s">
        <v>413</v>
      </c>
      <c r="BN3" s="248" t="s">
        <v>1</v>
      </c>
      <c r="BO3" s="249"/>
      <c r="BP3" s="248" t="s">
        <v>414</v>
      </c>
      <c r="BQ3" s="251" t="s">
        <v>415</v>
      </c>
      <c r="BR3" s="250" t="s">
        <v>402</v>
      </c>
    </row>
    <row r="4" spans="1:71" ht="50" x14ac:dyDescent="0.2">
      <c r="A4" s="253"/>
      <c r="B4" s="254"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257"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c r="BE4" s="260"/>
      <c r="BG4" s="261"/>
      <c r="BH4" s="262" t="s">
        <v>416</v>
      </c>
      <c r="BI4" s="263" t="s">
        <v>76</v>
      </c>
      <c r="BJ4" s="264" t="s">
        <v>77</v>
      </c>
      <c r="BK4" s="265" t="s">
        <v>78</v>
      </c>
      <c r="BL4" s="263" t="s">
        <v>440</v>
      </c>
      <c r="BN4" s="261"/>
      <c r="BO4" s="262" t="s">
        <v>416</v>
      </c>
      <c r="BP4" s="266" t="s">
        <v>84</v>
      </c>
      <c r="BQ4" s="264" t="s">
        <v>85</v>
      </c>
      <c r="BR4" s="263" t="s">
        <v>441</v>
      </c>
    </row>
    <row r="5" spans="1:71" x14ac:dyDescent="0.2">
      <c r="A5" s="267" t="s">
        <v>442</v>
      </c>
      <c r="B5" s="268" t="s">
        <v>443</v>
      </c>
      <c r="C5" s="269">
        <v>103</v>
      </c>
      <c r="D5" s="269">
        <v>0</v>
      </c>
      <c r="E5" s="269">
        <v>0</v>
      </c>
      <c r="F5" s="269">
        <v>0</v>
      </c>
      <c r="G5" s="269">
        <v>75</v>
      </c>
      <c r="H5" s="269">
        <v>0</v>
      </c>
      <c r="I5" s="269">
        <v>0</v>
      </c>
      <c r="J5" s="269">
        <v>1</v>
      </c>
      <c r="K5" s="269">
        <v>0</v>
      </c>
      <c r="L5" s="269">
        <v>0</v>
      </c>
      <c r="M5" s="269">
        <v>0</v>
      </c>
      <c r="N5" s="269">
        <v>0</v>
      </c>
      <c r="O5" s="269">
        <v>0</v>
      </c>
      <c r="P5" s="269">
        <v>0</v>
      </c>
      <c r="Q5" s="269">
        <v>0</v>
      </c>
      <c r="R5" s="269">
        <v>0</v>
      </c>
      <c r="S5" s="269">
        <v>0</v>
      </c>
      <c r="T5" s="269">
        <v>0</v>
      </c>
      <c r="U5" s="269">
        <v>0</v>
      </c>
      <c r="V5" s="269">
        <v>0</v>
      </c>
      <c r="W5" s="269">
        <v>0</v>
      </c>
      <c r="X5" s="269">
        <v>1</v>
      </c>
      <c r="Y5" s="269">
        <v>3</v>
      </c>
      <c r="Z5" s="269">
        <v>0</v>
      </c>
      <c r="AA5" s="269">
        <v>0</v>
      </c>
      <c r="AB5" s="269">
        <v>0</v>
      </c>
      <c r="AC5" s="269">
        <v>1</v>
      </c>
      <c r="AD5" s="269">
        <v>0</v>
      </c>
      <c r="AE5" s="269">
        <v>0</v>
      </c>
      <c r="AF5" s="269">
        <v>0</v>
      </c>
      <c r="AG5" s="269">
        <v>0</v>
      </c>
      <c r="AH5" s="269">
        <v>0</v>
      </c>
      <c r="AI5" s="269">
        <v>16</v>
      </c>
      <c r="AJ5" s="269">
        <v>18</v>
      </c>
      <c r="AK5" s="269">
        <v>0</v>
      </c>
      <c r="AL5" s="269">
        <v>0</v>
      </c>
      <c r="AM5" s="269">
        <v>94</v>
      </c>
      <c r="AN5" s="269">
        <v>0</v>
      </c>
      <c r="AO5" s="269">
        <v>0</v>
      </c>
      <c r="AP5" s="270">
        <v>312</v>
      </c>
      <c r="AQ5" s="269">
        <v>2</v>
      </c>
      <c r="AR5" s="269">
        <v>809</v>
      </c>
      <c r="AS5" s="269">
        <v>0</v>
      </c>
      <c r="AT5" s="269">
        <v>0</v>
      </c>
      <c r="AU5" s="269">
        <v>5</v>
      </c>
      <c r="AV5" s="269">
        <v>0</v>
      </c>
      <c r="AW5" s="270">
        <v>816</v>
      </c>
      <c r="AX5" s="269">
        <v>1128</v>
      </c>
      <c r="AY5" s="270">
        <v>378</v>
      </c>
      <c r="AZ5" s="270">
        <v>1194</v>
      </c>
      <c r="BA5" s="269">
        <v>1506</v>
      </c>
      <c r="BB5" s="270">
        <v>-784</v>
      </c>
      <c r="BC5" s="269">
        <v>410</v>
      </c>
      <c r="BD5" s="270">
        <v>722</v>
      </c>
      <c r="BE5" s="271"/>
      <c r="BG5" s="267" t="s">
        <v>442</v>
      </c>
      <c r="BH5" s="272" t="s">
        <v>443</v>
      </c>
      <c r="BI5" s="273">
        <f>AX5</f>
        <v>1128</v>
      </c>
      <c r="BJ5" s="274">
        <f>ABS(BB5)</f>
        <v>784</v>
      </c>
      <c r="BK5" s="275">
        <f>BJ5/BI5</f>
        <v>0.69503546099290781</v>
      </c>
      <c r="BL5" s="276">
        <f>1-BK5</f>
        <v>0.30496453900709219</v>
      </c>
      <c r="BM5" s="277"/>
      <c r="BN5" s="267" t="s">
        <v>442</v>
      </c>
      <c r="BO5" s="272" t="s">
        <v>443</v>
      </c>
      <c r="BP5" s="278">
        <f>AY5</f>
        <v>378</v>
      </c>
      <c r="BQ5" s="279">
        <f>ABS(BB5)</f>
        <v>784</v>
      </c>
      <c r="BR5" s="280">
        <f>BP5-BQ5</f>
        <v>-406</v>
      </c>
      <c r="BS5" s="277"/>
    </row>
    <row r="6" spans="1:71" x14ac:dyDescent="0.2">
      <c r="A6" s="267" t="s">
        <v>444</v>
      </c>
      <c r="B6" s="268" t="s">
        <v>445</v>
      </c>
      <c r="C6" s="269">
        <v>0</v>
      </c>
      <c r="D6" s="269">
        <v>3</v>
      </c>
      <c r="E6" s="269">
        <v>0</v>
      </c>
      <c r="F6" s="269">
        <v>0</v>
      </c>
      <c r="G6" s="269">
        <v>0</v>
      </c>
      <c r="H6" s="269">
        <v>0</v>
      </c>
      <c r="I6" s="269">
        <v>5</v>
      </c>
      <c r="J6" s="269">
        <v>0</v>
      </c>
      <c r="K6" s="269">
        <v>0</v>
      </c>
      <c r="L6" s="269">
        <v>0</v>
      </c>
      <c r="M6" s="269">
        <v>0</v>
      </c>
      <c r="N6" s="269">
        <v>0</v>
      </c>
      <c r="O6" s="269">
        <v>0</v>
      </c>
      <c r="P6" s="269">
        <v>0</v>
      </c>
      <c r="Q6" s="269">
        <v>0</v>
      </c>
      <c r="R6" s="269">
        <v>0</v>
      </c>
      <c r="S6" s="269">
        <v>0</v>
      </c>
      <c r="T6" s="269">
        <v>0</v>
      </c>
      <c r="U6" s="269">
        <v>0</v>
      </c>
      <c r="V6" s="269">
        <v>0</v>
      </c>
      <c r="W6" s="269">
        <v>0</v>
      </c>
      <c r="X6" s="269">
        <v>0</v>
      </c>
      <c r="Y6" s="269">
        <v>0</v>
      </c>
      <c r="Z6" s="269">
        <v>0</v>
      </c>
      <c r="AA6" s="269">
        <v>0</v>
      </c>
      <c r="AB6" s="269">
        <v>0</v>
      </c>
      <c r="AC6" s="269">
        <v>0</v>
      </c>
      <c r="AD6" s="269">
        <v>0</v>
      </c>
      <c r="AE6" s="269">
        <v>0</v>
      </c>
      <c r="AF6" s="269">
        <v>0</v>
      </c>
      <c r="AG6" s="269">
        <v>0</v>
      </c>
      <c r="AH6" s="269">
        <v>0</v>
      </c>
      <c r="AI6" s="269">
        <v>0</v>
      </c>
      <c r="AJ6" s="269">
        <v>0</v>
      </c>
      <c r="AK6" s="269">
        <v>0</v>
      </c>
      <c r="AL6" s="269">
        <v>0</v>
      </c>
      <c r="AM6" s="269">
        <v>5</v>
      </c>
      <c r="AN6" s="269">
        <v>0</v>
      </c>
      <c r="AO6" s="269">
        <v>0</v>
      </c>
      <c r="AP6" s="270">
        <v>13</v>
      </c>
      <c r="AQ6" s="269">
        <v>0</v>
      </c>
      <c r="AR6" s="269">
        <v>43</v>
      </c>
      <c r="AS6" s="269">
        <v>0</v>
      </c>
      <c r="AT6" s="269">
        <v>0</v>
      </c>
      <c r="AU6" s="269">
        <v>0</v>
      </c>
      <c r="AV6" s="269">
        <v>9</v>
      </c>
      <c r="AW6" s="270">
        <v>52</v>
      </c>
      <c r="AX6" s="269">
        <v>65</v>
      </c>
      <c r="AY6" s="270">
        <v>2</v>
      </c>
      <c r="AZ6" s="270">
        <v>54</v>
      </c>
      <c r="BA6" s="269">
        <v>67</v>
      </c>
      <c r="BB6" s="270">
        <v>-45</v>
      </c>
      <c r="BC6" s="269">
        <v>9</v>
      </c>
      <c r="BD6" s="270">
        <v>22</v>
      </c>
      <c r="BE6" s="271"/>
      <c r="BG6" s="267" t="s">
        <v>444</v>
      </c>
      <c r="BH6" s="272" t="s">
        <v>445</v>
      </c>
      <c r="BI6" s="273">
        <f t="shared" ref="BI6:BI44" si="0">AX6</f>
        <v>65</v>
      </c>
      <c r="BJ6" s="274">
        <f t="shared" ref="BJ6:BJ44" si="1">ABS(BB6)</f>
        <v>45</v>
      </c>
      <c r="BK6" s="275">
        <f t="shared" ref="BK6:BK44" si="2">BJ6/BI6</f>
        <v>0.69230769230769229</v>
      </c>
      <c r="BL6" s="276">
        <f t="shared" ref="BL6:BL44" si="3">1-BK6</f>
        <v>0.30769230769230771</v>
      </c>
      <c r="BM6" s="277"/>
      <c r="BN6" s="267" t="s">
        <v>444</v>
      </c>
      <c r="BO6" s="272" t="s">
        <v>445</v>
      </c>
      <c r="BP6" s="278">
        <f t="shared" ref="BP6:BP44" si="4">AY6</f>
        <v>2</v>
      </c>
      <c r="BQ6" s="279">
        <f t="shared" ref="BQ6:BQ44" si="5">ABS(BB6)</f>
        <v>45</v>
      </c>
      <c r="BR6" s="280">
        <f t="shared" ref="BR6:BR44" si="6">BP6-BQ6</f>
        <v>-43</v>
      </c>
      <c r="BS6" s="277"/>
    </row>
    <row r="7" spans="1:71" x14ac:dyDescent="0.2">
      <c r="A7" s="267" t="s">
        <v>446</v>
      </c>
      <c r="B7" s="268" t="s">
        <v>249</v>
      </c>
      <c r="C7" s="269">
        <v>0</v>
      </c>
      <c r="D7" s="269">
        <v>0</v>
      </c>
      <c r="E7" s="269">
        <v>0</v>
      </c>
      <c r="F7" s="269">
        <v>0</v>
      </c>
      <c r="G7" s="269">
        <v>9</v>
      </c>
      <c r="H7" s="269">
        <v>0</v>
      </c>
      <c r="I7" s="269">
        <v>0</v>
      </c>
      <c r="J7" s="269">
        <v>0</v>
      </c>
      <c r="K7" s="269">
        <v>0</v>
      </c>
      <c r="L7" s="269">
        <v>0</v>
      </c>
      <c r="M7" s="269">
        <v>0</v>
      </c>
      <c r="N7" s="269">
        <v>0</v>
      </c>
      <c r="O7" s="269">
        <v>0</v>
      </c>
      <c r="P7" s="269">
        <v>0</v>
      </c>
      <c r="Q7" s="269">
        <v>0</v>
      </c>
      <c r="R7" s="269">
        <v>0</v>
      </c>
      <c r="S7" s="269">
        <v>0</v>
      </c>
      <c r="T7" s="269">
        <v>0</v>
      </c>
      <c r="U7" s="269">
        <v>0</v>
      </c>
      <c r="V7" s="269">
        <v>0</v>
      </c>
      <c r="W7" s="269">
        <v>0</v>
      </c>
      <c r="X7" s="269">
        <v>3</v>
      </c>
      <c r="Y7" s="269">
        <v>0</v>
      </c>
      <c r="Z7" s="269">
        <v>0</v>
      </c>
      <c r="AA7" s="269">
        <v>0</v>
      </c>
      <c r="AB7" s="269">
        <v>0</v>
      </c>
      <c r="AC7" s="269">
        <v>0</v>
      </c>
      <c r="AD7" s="269">
        <v>0</v>
      </c>
      <c r="AE7" s="269">
        <v>0</v>
      </c>
      <c r="AF7" s="269">
        <v>0</v>
      </c>
      <c r="AG7" s="269">
        <v>0</v>
      </c>
      <c r="AH7" s="269">
        <v>0</v>
      </c>
      <c r="AI7" s="269">
        <v>0</v>
      </c>
      <c r="AJ7" s="269">
        <v>4</v>
      </c>
      <c r="AK7" s="269">
        <v>0</v>
      </c>
      <c r="AL7" s="269">
        <v>0</v>
      </c>
      <c r="AM7" s="269">
        <v>21</v>
      </c>
      <c r="AN7" s="269">
        <v>0</v>
      </c>
      <c r="AO7" s="269">
        <v>0</v>
      </c>
      <c r="AP7" s="270">
        <v>37</v>
      </c>
      <c r="AQ7" s="269">
        <v>1</v>
      </c>
      <c r="AR7" s="269">
        <v>83</v>
      </c>
      <c r="AS7" s="269">
        <v>0</v>
      </c>
      <c r="AT7" s="269">
        <v>0</v>
      </c>
      <c r="AU7" s="269">
        <v>0</v>
      </c>
      <c r="AV7" s="269">
        <v>0</v>
      </c>
      <c r="AW7" s="270">
        <v>84</v>
      </c>
      <c r="AX7" s="269">
        <v>121</v>
      </c>
      <c r="AY7" s="270">
        <v>0</v>
      </c>
      <c r="AZ7" s="270">
        <v>84</v>
      </c>
      <c r="BA7" s="269">
        <v>121</v>
      </c>
      <c r="BB7" s="270">
        <v>-121</v>
      </c>
      <c r="BC7" s="269">
        <v>-37</v>
      </c>
      <c r="BD7" s="270">
        <v>0</v>
      </c>
      <c r="BE7" s="271"/>
      <c r="BG7" s="267" t="s">
        <v>446</v>
      </c>
      <c r="BH7" s="272" t="s">
        <v>249</v>
      </c>
      <c r="BI7" s="273">
        <f t="shared" si="0"/>
        <v>121</v>
      </c>
      <c r="BJ7" s="274">
        <f t="shared" si="1"/>
        <v>121</v>
      </c>
      <c r="BK7" s="275">
        <f t="shared" si="2"/>
        <v>1</v>
      </c>
      <c r="BL7" s="276">
        <f t="shared" si="3"/>
        <v>0</v>
      </c>
      <c r="BM7" s="277"/>
      <c r="BN7" s="267" t="s">
        <v>446</v>
      </c>
      <c r="BO7" s="272" t="s">
        <v>249</v>
      </c>
      <c r="BP7" s="278">
        <f t="shared" si="4"/>
        <v>0</v>
      </c>
      <c r="BQ7" s="279">
        <f t="shared" si="5"/>
        <v>121</v>
      </c>
      <c r="BR7" s="280">
        <f t="shared" si="6"/>
        <v>-121</v>
      </c>
      <c r="BS7" s="277"/>
    </row>
    <row r="8" spans="1:71" x14ac:dyDescent="0.2">
      <c r="A8" s="267" t="s">
        <v>447</v>
      </c>
      <c r="B8" s="268" t="s">
        <v>27</v>
      </c>
      <c r="C8" s="269">
        <v>0</v>
      </c>
      <c r="D8" s="269">
        <v>0</v>
      </c>
      <c r="E8" s="269">
        <v>0</v>
      </c>
      <c r="F8" s="269">
        <v>0</v>
      </c>
      <c r="G8" s="269">
        <v>0</v>
      </c>
      <c r="H8" s="269">
        <v>0</v>
      </c>
      <c r="I8" s="269">
        <v>0</v>
      </c>
      <c r="J8" s="269">
        <v>2</v>
      </c>
      <c r="K8" s="269">
        <v>5</v>
      </c>
      <c r="L8" s="269">
        <v>0</v>
      </c>
      <c r="M8" s="269">
        <v>59</v>
      </c>
      <c r="N8" s="269">
        <v>18</v>
      </c>
      <c r="O8" s="269">
        <v>7</v>
      </c>
      <c r="P8" s="269">
        <v>0</v>
      </c>
      <c r="Q8" s="269">
        <v>0</v>
      </c>
      <c r="R8" s="269">
        <v>0</v>
      </c>
      <c r="S8" s="269">
        <v>0</v>
      </c>
      <c r="T8" s="269">
        <v>0</v>
      </c>
      <c r="U8" s="269">
        <v>0</v>
      </c>
      <c r="V8" s="269">
        <v>0</v>
      </c>
      <c r="W8" s="269">
        <v>0</v>
      </c>
      <c r="X8" s="269">
        <v>0</v>
      </c>
      <c r="Y8" s="269">
        <v>22</v>
      </c>
      <c r="Z8" s="269">
        <v>2634</v>
      </c>
      <c r="AA8" s="269">
        <v>0</v>
      </c>
      <c r="AB8" s="269">
        <v>0</v>
      </c>
      <c r="AC8" s="269">
        <v>0</v>
      </c>
      <c r="AD8" s="269">
        <v>0</v>
      </c>
      <c r="AE8" s="269">
        <v>0</v>
      </c>
      <c r="AF8" s="269">
        <v>0</v>
      </c>
      <c r="AG8" s="269">
        <v>0</v>
      </c>
      <c r="AH8" s="269">
        <v>0</v>
      </c>
      <c r="AI8" s="269">
        <v>0</v>
      </c>
      <c r="AJ8" s="269">
        <v>0</v>
      </c>
      <c r="AK8" s="269">
        <v>0</v>
      </c>
      <c r="AL8" s="269">
        <v>0</v>
      </c>
      <c r="AM8" s="269">
        <v>0</v>
      </c>
      <c r="AN8" s="269">
        <v>0</v>
      </c>
      <c r="AO8" s="269">
        <v>0</v>
      </c>
      <c r="AP8" s="270">
        <v>2747</v>
      </c>
      <c r="AQ8" s="269">
        <v>0</v>
      </c>
      <c r="AR8" s="269">
        <v>-1</v>
      </c>
      <c r="AS8" s="269">
        <v>0</v>
      </c>
      <c r="AT8" s="269">
        <v>0</v>
      </c>
      <c r="AU8" s="269">
        <v>0</v>
      </c>
      <c r="AV8" s="269">
        <v>0</v>
      </c>
      <c r="AW8" s="270">
        <v>-1</v>
      </c>
      <c r="AX8" s="269">
        <v>2746</v>
      </c>
      <c r="AY8" s="270">
        <v>2</v>
      </c>
      <c r="AZ8" s="270">
        <v>1</v>
      </c>
      <c r="BA8" s="269">
        <v>2748</v>
      </c>
      <c r="BB8" s="270">
        <v>-2744</v>
      </c>
      <c r="BC8" s="269">
        <v>-2743</v>
      </c>
      <c r="BD8" s="270">
        <v>4</v>
      </c>
      <c r="BE8" s="271"/>
      <c r="BG8" s="267" t="s">
        <v>447</v>
      </c>
      <c r="BH8" s="272" t="s">
        <v>27</v>
      </c>
      <c r="BI8" s="273">
        <f t="shared" si="0"/>
        <v>2746</v>
      </c>
      <c r="BJ8" s="274">
        <f t="shared" si="1"/>
        <v>2744</v>
      </c>
      <c r="BK8" s="275">
        <f t="shared" si="2"/>
        <v>0.99927166788055355</v>
      </c>
      <c r="BL8" s="276">
        <f t="shared" si="3"/>
        <v>7.2833211944645093E-4</v>
      </c>
      <c r="BM8" s="277"/>
      <c r="BN8" s="267" t="s">
        <v>447</v>
      </c>
      <c r="BO8" s="272" t="s">
        <v>27</v>
      </c>
      <c r="BP8" s="278">
        <f t="shared" si="4"/>
        <v>2</v>
      </c>
      <c r="BQ8" s="279">
        <f t="shared" si="5"/>
        <v>2744</v>
      </c>
      <c r="BR8" s="280">
        <f t="shared" si="6"/>
        <v>-2742</v>
      </c>
      <c r="BS8" s="277"/>
    </row>
    <row r="9" spans="1:71" x14ac:dyDescent="0.2">
      <c r="A9" s="267" t="s">
        <v>448</v>
      </c>
      <c r="B9" s="268" t="s">
        <v>190</v>
      </c>
      <c r="C9" s="269">
        <v>96</v>
      </c>
      <c r="D9" s="269">
        <v>0</v>
      </c>
      <c r="E9" s="269">
        <v>0</v>
      </c>
      <c r="F9" s="269">
        <v>0</v>
      </c>
      <c r="G9" s="269">
        <v>91</v>
      </c>
      <c r="H9" s="269">
        <v>0</v>
      </c>
      <c r="I9" s="269">
        <v>0</v>
      </c>
      <c r="J9" s="269">
        <v>2</v>
      </c>
      <c r="K9" s="269">
        <v>0</v>
      </c>
      <c r="L9" s="269">
        <v>0</v>
      </c>
      <c r="M9" s="269">
        <v>0</v>
      </c>
      <c r="N9" s="269">
        <v>0</v>
      </c>
      <c r="O9" s="269">
        <v>0</v>
      </c>
      <c r="P9" s="269">
        <v>0</v>
      </c>
      <c r="Q9" s="269">
        <v>0</v>
      </c>
      <c r="R9" s="269">
        <v>0</v>
      </c>
      <c r="S9" s="269">
        <v>0</v>
      </c>
      <c r="T9" s="269">
        <v>0</v>
      </c>
      <c r="U9" s="269">
        <v>0</v>
      </c>
      <c r="V9" s="269">
        <v>0</v>
      </c>
      <c r="W9" s="269">
        <v>0</v>
      </c>
      <c r="X9" s="269">
        <v>0</v>
      </c>
      <c r="Y9" s="269">
        <v>0</v>
      </c>
      <c r="Z9" s="269">
        <v>0</v>
      </c>
      <c r="AA9" s="269">
        <v>0</v>
      </c>
      <c r="AB9" s="269">
        <v>0</v>
      </c>
      <c r="AC9" s="269">
        <v>1</v>
      </c>
      <c r="AD9" s="269">
        <v>0</v>
      </c>
      <c r="AE9" s="269">
        <v>0</v>
      </c>
      <c r="AF9" s="269">
        <v>0</v>
      </c>
      <c r="AG9" s="269">
        <v>0</v>
      </c>
      <c r="AH9" s="269">
        <v>1</v>
      </c>
      <c r="AI9" s="269">
        <v>46</v>
      </c>
      <c r="AJ9" s="269">
        <v>67</v>
      </c>
      <c r="AK9" s="269">
        <v>0</v>
      </c>
      <c r="AL9" s="269">
        <v>0</v>
      </c>
      <c r="AM9" s="269">
        <v>732</v>
      </c>
      <c r="AN9" s="269">
        <v>0</v>
      </c>
      <c r="AO9" s="269">
        <v>0</v>
      </c>
      <c r="AP9" s="270">
        <v>1036</v>
      </c>
      <c r="AQ9" s="269">
        <v>44</v>
      </c>
      <c r="AR9" s="269">
        <v>6355</v>
      </c>
      <c r="AS9" s="269">
        <v>0</v>
      </c>
      <c r="AT9" s="269">
        <v>0</v>
      </c>
      <c r="AU9" s="269">
        <v>0</v>
      </c>
      <c r="AV9" s="269">
        <v>-5</v>
      </c>
      <c r="AW9" s="270">
        <v>6394</v>
      </c>
      <c r="AX9" s="269">
        <v>7430</v>
      </c>
      <c r="AY9" s="270">
        <v>514</v>
      </c>
      <c r="AZ9" s="270">
        <v>6908</v>
      </c>
      <c r="BA9" s="269">
        <v>7944</v>
      </c>
      <c r="BB9" s="270">
        <v>-7396</v>
      </c>
      <c r="BC9" s="269">
        <v>-488</v>
      </c>
      <c r="BD9" s="270">
        <v>548</v>
      </c>
      <c r="BE9" s="271"/>
      <c r="BG9" s="267" t="s">
        <v>448</v>
      </c>
      <c r="BH9" s="272" t="s">
        <v>190</v>
      </c>
      <c r="BI9" s="273">
        <f t="shared" si="0"/>
        <v>7430</v>
      </c>
      <c r="BJ9" s="274">
        <f t="shared" si="1"/>
        <v>7396</v>
      </c>
      <c r="BK9" s="275">
        <f t="shared" si="2"/>
        <v>0.99542395693135932</v>
      </c>
      <c r="BL9" s="276">
        <f t="shared" si="3"/>
        <v>4.5760430686406783E-3</v>
      </c>
      <c r="BM9" s="277"/>
      <c r="BN9" s="267" t="s">
        <v>448</v>
      </c>
      <c r="BO9" s="272" t="s">
        <v>190</v>
      </c>
      <c r="BP9" s="278">
        <f t="shared" si="4"/>
        <v>514</v>
      </c>
      <c r="BQ9" s="279">
        <f t="shared" si="5"/>
        <v>7396</v>
      </c>
      <c r="BR9" s="280">
        <f t="shared" si="6"/>
        <v>-6882</v>
      </c>
      <c r="BS9" s="277"/>
    </row>
    <row r="10" spans="1:71" x14ac:dyDescent="0.2">
      <c r="A10" s="281" t="s">
        <v>449</v>
      </c>
      <c r="B10" s="282" t="s">
        <v>28</v>
      </c>
      <c r="C10" s="269">
        <v>3</v>
      </c>
      <c r="D10" s="269">
        <v>0</v>
      </c>
      <c r="E10" s="269">
        <v>0</v>
      </c>
      <c r="F10" s="269">
        <v>0</v>
      </c>
      <c r="G10" s="269">
        <v>0</v>
      </c>
      <c r="H10" s="269">
        <v>0</v>
      </c>
      <c r="I10" s="269">
        <v>0</v>
      </c>
      <c r="J10" s="269">
        <v>0</v>
      </c>
      <c r="K10" s="269">
        <v>0</v>
      </c>
      <c r="L10" s="269">
        <v>0</v>
      </c>
      <c r="M10" s="269">
        <v>3</v>
      </c>
      <c r="N10" s="269">
        <v>0</v>
      </c>
      <c r="O10" s="269">
        <v>0</v>
      </c>
      <c r="P10" s="269">
        <v>1</v>
      </c>
      <c r="Q10" s="269">
        <v>0</v>
      </c>
      <c r="R10" s="269">
        <v>0</v>
      </c>
      <c r="S10" s="269">
        <v>0</v>
      </c>
      <c r="T10" s="269">
        <v>6</v>
      </c>
      <c r="U10" s="269">
        <v>0</v>
      </c>
      <c r="V10" s="269">
        <v>2</v>
      </c>
      <c r="W10" s="269">
        <v>1</v>
      </c>
      <c r="X10" s="269">
        <v>1</v>
      </c>
      <c r="Y10" s="269">
        <v>11</v>
      </c>
      <c r="Z10" s="269">
        <v>1</v>
      </c>
      <c r="AA10" s="269">
        <v>0</v>
      </c>
      <c r="AB10" s="269">
        <v>2</v>
      </c>
      <c r="AC10" s="269">
        <v>21</v>
      </c>
      <c r="AD10" s="269">
        <v>0</v>
      </c>
      <c r="AE10" s="269">
        <v>0</v>
      </c>
      <c r="AF10" s="269">
        <v>3</v>
      </c>
      <c r="AG10" s="269">
        <v>0</v>
      </c>
      <c r="AH10" s="269">
        <v>16</v>
      </c>
      <c r="AI10" s="269">
        <v>3</v>
      </c>
      <c r="AJ10" s="269">
        <v>29</v>
      </c>
      <c r="AK10" s="269">
        <v>0</v>
      </c>
      <c r="AL10" s="269">
        <v>2</v>
      </c>
      <c r="AM10" s="269">
        <v>15</v>
      </c>
      <c r="AN10" s="269">
        <v>0</v>
      </c>
      <c r="AO10" s="269">
        <v>1</v>
      </c>
      <c r="AP10" s="270">
        <v>121</v>
      </c>
      <c r="AQ10" s="269">
        <v>5</v>
      </c>
      <c r="AR10" s="269">
        <v>993</v>
      </c>
      <c r="AS10" s="269">
        <v>0</v>
      </c>
      <c r="AT10" s="269">
        <v>1</v>
      </c>
      <c r="AU10" s="269">
        <v>5</v>
      </c>
      <c r="AV10" s="269">
        <v>0</v>
      </c>
      <c r="AW10" s="270">
        <v>1004</v>
      </c>
      <c r="AX10" s="269">
        <v>1125</v>
      </c>
      <c r="AY10" s="270">
        <v>1</v>
      </c>
      <c r="AZ10" s="270">
        <v>1005</v>
      </c>
      <c r="BA10" s="269">
        <v>1126</v>
      </c>
      <c r="BB10" s="270">
        <v>-1125</v>
      </c>
      <c r="BC10" s="269">
        <v>-120</v>
      </c>
      <c r="BD10" s="270">
        <v>1</v>
      </c>
      <c r="BE10" s="271"/>
      <c r="BG10" s="281" t="s">
        <v>449</v>
      </c>
      <c r="BH10" s="283" t="s">
        <v>28</v>
      </c>
      <c r="BI10" s="273">
        <f t="shared" si="0"/>
        <v>1125</v>
      </c>
      <c r="BJ10" s="274">
        <f t="shared" si="1"/>
        <v>1125</v>
      </c>
      <c r="BK10" s="275">
        <f t="shared" si="2"/>
        <v>1</v>
      </c>
      <c r="BL10" s="276">
        <f t="shared" si="3"/>
        <v>0</v>
      </c>
      <c r="BM10" s="277"/>
      <c r="BN10" s="281" t="s">
        <v>449</v>
      </c>
      <c r="BO10" s="283" t="s">
        <v>28</v>
      </c>
      <c r="BP10" s="278">
        <f t="shared" si="4"/>
        <v>1</v>
      </c>
      <c r="BQ10" s="279">
        <f t="shared" si="5"/>
        <v>1125</v>
      </c>
      <c r="BR10" s="280">
        <f t="shared" si="6"/>
        <v>-1124</v>
      </c>
      <c r="BS10" s="277"/>
    </row>
    <row r="11" spans="1:71" x14ac:dyDescent="0.2">
      <c r="A11" s="281" t="s">
        <v>450</v>
      </c>
      <c r="B11" s="282" t="s">
        <v>284</v>
      </c>
      <c r="C11" s="269">
        <v>20</v>
      </c>
      <c r="D11" s="269">
        <v>0</v>
      </c>
      <c r="E11" s="269">
        <v>0</v>
      </c>
      <c r="F11" s="269">
        <v>0</v>
      </c>
      <c r="G11" s="269">
        <v>11</v>
      </c>
      <c r="H11" s="269">
        <v>0</v>
      </c>
      <c r="I11" s="269">
        <v>15</v>
      </c>
      <c r="J11" s="269">
        <v>5</v>
      </c>
      <c r="K11" s="269">
        <v>0</v>
      </c>
      <c r="L11" s="269">
        <v>1</v>
      </c>
      <c r="M11" s="269">
        <v>17</v>
      </c>
      <c r="N11" s="269">
        <v>0</v>
      </c>
      <c r="O11" s="269">
        <v>0</v>
      </c>
      <c r="P11" s="269">
        <v>4</v>
      </c>
      <c r="Q11" s="269">
        <v>0</v>
      </c>
      <c r="R11" s="269">
        <v>0</v>
      </c>
      <c r="S11" s="269">
        <v>0</v>
      </c>
      <c r="T11" s="269">
        <v>11</v>
      </c>
      <c r="U11" s="269">
        <v>1</v>
      </c>
      <c r="V11" s="269">
        <v>4</v>
      </c>
      <c r="W11" s="269">
        <v>0</v>
      </c>
      <c r="X11" s="269">
        <v>12</v>
      </c>
      <c r="Y11" s="269">
        <v>167</v>
      </c>
      <c r="Z11" s="269">
        <v>27</v>
      </c>
      <c r="AA11" s="269">
        <v>1</v>
      </c>
      <c r="AB11" s="269">
        <v>4</v>
      </c>
      <c r="AC11" s="269">
        <v>39</v>
      </c>
      <c r="AD11" s="269">
        <v>1</v>
      </c>
      <c r="AE11" s="269">
        <v>3</v>
      </c>
      <c r="AF11" s="269">
        <v>2</v>
      </c>
      <c r="AG11" s="269">
        <v>2</v>
      </c>
      <c r="AH11" s="269">
        <v>6</v>
      </c>
      <c r="AI11" s="269">
        <v>54</v>
      </c>
      <c r="AJ11" s="269">
        <v>42</v>
      </c>
      <c r="AK11" s="269">
        <v>0</v>
      </c>
      <c r="AL11" s="269">
        <v>5</v>
      </c>
      <c r="AM11" s="269">
        <v>27</v>
      </c>
      <c r="AN11" s="269">
        <v>3</v>
      </c>
      <c r="AO11" s="269">
        <v>11</v>
      </c>
      <c r="AP11" s="270">
        <v>495</v>
      </c>
      <c r="AQ11" s="269">
        <v>4</v>
      </c>
      <c r="AR11" s="269">
        <v>82</v>
      </c>
      <c r="AS11" s="269">
        <v>0</v>
      </c>
      <c r="AT11" s="269">
        <v>7</v>
      </c>
      <c r="AU11" s="269">
        <v>8</v>
      </c>
      <c r="AV11" s="269">
        <v>-1</v>
      </c>
      <c r="AW11" s="270">
        <v>100</v>
      </c>
      <c r="AX11" s="269">
        <v>595</v>
      </c>
      <c r="AY11" s="270">
        <v>41</v>
      </c>
      <c r="AZ11" s="270">
        <v>141</v>
      </c>
      <c r="BA11" s="269">
        <v>636</v>
      </c>
      <c r="BB11" s="270">
        <v>-577</v>
      </c>
      <c r="BC11" s="269">
        <v>-436</v>
      </c>
      <c r="BD11" s="270">
        <v>59</v>
      </c>
      <c r="BE11" s="271"/>
      <c r="BG11" s="281" t="s">
        <v>450</v>
      </c>
      <c r="BH11" s="283" t="s">
        <v>284</v>
      </c>
      <c r="BI11" s="273">
        <f t="shared" si="0"/>
        <v>595</v>
      </c>
      <c r="BJ11" s="274">
        <f t="shared" si="1"/>
        <v>577</v>
      </c>
      <c r="BK11" s="275">
        <f t="shared" si="2"/>
        <v>0.96974789915966386</v>
      </c>
      <c r="BL11" s="276">
        <f t="shared" si="3"/>
        <v>3.0252100840336138E-2</v>
      </c>
      <c r="BM11" s="277"/>
      <c r="BN11" s="281" t="s">
        <v>450</v>
      </c>
      <c r="BO11" s="283" t="s">
        <v>284</v>
      </c>
      <c r="BP11" s="278">
        <f t="shared" si="4"/>
        <v>41</v>
      </c>
      <c r="BQ11" s="279">
        <f t="shared" si="5"/>
        <v>577</v>
      </c>
      <c r="BR11" s="280">
        <f t="shared" si="6"/>
        <v>-536</v>
      </c>
      <c r="BS11" s="277"/>
    </row>
    <row r="12" spans="1:71" x14ac:dyDescent="0.2">
      <c r="A12" s="281" t="s">
        <v>451</v>
      </c>
      <c r="B12" s="282" t="s">
        <v>29</v>
      </c>
      <c r="C12" s="269">
        <v>50</v>
      </c>
      <c r="D12" s="269">
        <v>0</v>
      </c>
      <c r="E12" s="269">
        <v>0</v>
      </c>
      <c r="F12" s="269">
        <v>0</v>
      </c>
      <c r="G12" s="269">
        <v>7</v>
      </c>
      <c r="H12" s="269">
        <v>0</v>
      </c>
      <c r="I12" s="269">
        <v>3</v>
      </c>
      <c r="J12" s="269">
        <v>130</v>
      </c>
      <c r="K12" s="269">
        <v>0</v>
      </c>
      <c r="L12" s="269">
        <v>46</v>
      </c>
      <c r="M12" s="269">
        <v>31</v>
      </c>
      <c r="N12" s="269">
        <v>1</v>
      </c>
      <c r="O12" s="269">
        <v>0</v>
      </c>
      <c r="P12" s="269">
        <v>11</v>
      </c>
      <c r="Q12" s="269">
        <v>0</v>
      </c>
      <c r="R12" s="269">
        <v>0</v>
      </c>
      <c r="S12" s="269">
        <v>0</v>
      </c>
      <c r="T12" s="269">
        <v>33</v>
      </c>
      <c r="U12" s="269">
        <v>1</v>
      </c>
      <c r="V12" s="269">
        <v>6</v>
      </c>
      <c r="W12" s="269">
        <v>5</v>
      </c>
      <c r="X12" s="269">
        <v>10</v>
      </c>
      <c r="Y12" s="269">
        <v>19</v>
      </c>
      <c r="Z12" s="269">
        <v>3</v>
      </c>
      <c r="AA12" s="269">
        <v>3</v>
      </c>
      <c r="AB12" s="269">
        <v>13</v>
      </c>
      <c r="AC12" s="269">
        <v>0</v>
      </c>
      <c r="AD12" s="269">
        <v>0</v>
      </c>
      <c r="AE12" s="269">
        <v>1</v>
      </c>
      <c r="AF12" s="269">
        <v>1</v>
      </c>
      <c r="AG12" s="269">
        <v>0</v>
      </c>
      <c r="AH12" s="269">
        <v>5</v>
      </c>
      <c r="AI12" s="269">
        <v>66</v>
      </c>
      <c r="AJ12" s="269">
        <v>1954</v>
      </c>
      <c r="AK12" s="269">
        <v>0</v>
      </c>
      <c r="AL12" s="269">
        <v>6</v>
      </c>
      <c r="AM12" s="269">
        <v>25</v>
      </c>
      <c r="AN12" s="269">
        <v>0</v>
      </c>
      <c r="AO12" s="269">
        <v>1</v>
      </c>
      <c r="AP12" s="270">
        <v>2431</v>
      </c>
      <c r="AQ12" s="269">
        <v>8</v>
      </c>
      <c r="AR12" s="269">
        <v>587</v>
      </c>
      <c r="AS12" s="269">
        <v>0</v>
      </c>
      <c r="AT12" s="269">
        <v>0</v>
      </c>
      <c r="AU12" s="269">
        <v>0</v>
      </c>
      <c r="AV12" s="269">
        <v>17</v>
      </c>
      <c r="AW12" s="270">
        <v>612</v>
      </c>
      <c r="AX12" s="269">
        <v>3043</v>
      </c>
      <c r="AY12" s="270">
        <v>364</v>
      </c>
      <c r="AZ12" s="270">
        <v>976</v>
      </c>
      <c r="BA12" s="269">
        <v>3407</v>
      </c>
      <c r="BB12" s="270">
        <v>-3043</v>
      </c>
      <c r="BC12" s="269">
        <v>-2067</v>
      </c>
      <c r="BD12" s="270">
        <v>364</v>
      </c>
      <c r="BE12" s="271"/>
      <c r="BG12" s="281" t="s">
        <v>451</v>
      </c>
      <c r="BH12" s="283" t="s">
        <v>29</v>
      </c>
      <c r="BI12" s="273">
        <f t="shared" si="0"/>
        <v>3043</v>
      </c>
      <c r="BJ12" s="274">
        <f t="shared" si="1"/>
        <v>3043</v>
      </c>
      <c r="BK12" s="275">
        <f t="shared" si="2"/>
        <v>1</v>
      </c>
      <c r="BL12" s="276">
        <f t="shared" si="3"/>
        <v>0</v>
      </c>
      <c r="BM12" s="277"/>
      <c r="BN12" s="281" t="s">
        <v>451</v>
      </c>
      <c r="BO12" s="283" t="s">
        <v>29</v>
      </c>
      <c r="BP12" s="278">
        <f t="shared" si="4"/>
        <v>364</v>
      </c>
      <c r="BQ12" s="279">
        <f t="shared" si="5"/>
        <v>3043</v>
      </c>
      <c r="BR12" s="280">
        <f t="shared" si="6"/>
        <v>-2679</v>
      </c>
      <c r="BS12" s="277"/>
    </row>
    <row r="13" spans="1:71" x14ac:dyDescent="0.2">
      <c r="A13" s="281" t="s">
        <v>452</v>
      </c>
      <c r="B13" s="282" t="s">
        <v>30</v>
      </c>
      <c r="C13" s="269">
        <v>5</v>
      </c>
      <c r="D13" s="269">
        <v>0</v>
      </c>
      <c r="E13" s="269">
        <v>0</v>
      </c>
      <c r="F13" s="269">
        <v>0</v>
      </c>
      <c r="G13" s="269">
        <v>2</v>
      </c>
      <c r="H13" s="269">
        <v>0</v>
      </c>
      <c r="I13" s="269">
        <v>0</v>
      </c>
      <c r="J13" s="269">
        <v>30</v>
      </c>
      <c r="K13" s="269">
        <v>1</v>
      </c>
      <c r="L13" s="269">
        <v>0</v>
      </c>
      <c r="M13" s="269">
        <v>20</v>
      </c>
      <c r="N13" s="269">
        <v>8</v>
      </c>
      <c r="O13" s="269">
        <v>0</v>
      </c>
      <c r="P13" s="269">
        <v>4</v>
      </c>
      <c r="Q13" s="269">
        <v>0</v>
      </c>
      <c r="R13" s="269">
        <v>0</v>
      </c>
      <c r="S13" s="269">
        <v>0</v>
      </c>
      <c r="T13" s="269">
        <v>3</v>
      </c>
      <c r="U13" s="269">
        <v>0</v>
      </c>
      <c r="V13" s="269">
        <v>0</v>
      </c>
      <c r="W13" s="269">
        <v>1</v>
      </c>
      <c r="X13" s="269">
        <v>0</v>
      </c>
      <c r="Y13" s="269">
        <v>43</v>
      </c>
      <c r="Z13" s="269">
        <v>494</v>
      </c>
      <c r="AA13" s="269">
        <v>4</v>
      </c>
      <c r="AB13" s="269">
        <v>11</v>
      </c>
      <c r="AC13" s="269">
        <v>8</v>
      </c>
      <c r="AD13" s="269">
        <v>0</v>
      </c>
      <c r="AE13" s="269">
        <v>0</v>
      </c>
      <c r="AF13" s="269">
        <v>136</v>
      </c>
      <c r="AG13" s="269">
        <v>0</v>
      </c>
      <c r="AH13" s="269">
        <v>50</v>
      </c>
      <c r="AI13" s="269">
        <v>28</v>
      </c>
      <c r="AJ13" s="269">
        <v>24</v>
      </c>
      <c r="AK13" s="269">
        <v>0</v>
      </c>
      <c r="AL13" s="269">
        <v>4</v>
      </c>
      <c r="AM13" s="269">
        <v>22</v>
      </c>
      <c r="AN13" s="269">
        <v>0</v>
      </c>
      <c r="AO13" s="269">
        <v>1</v>
      </c>
      <c r="AP13" s="270">
        <v>899</v>
      </c>
      <c r="AQ13" s="269">
        <v>1</v>
      </c>
      <c r="AR13" s="269">
        <v>1188</v>
      </c>
      <c r="AS13" s="269">
        <v>0</v>
      </c>
      <c r="AT13" s="269">
        <v>0</v>
      </c>
      <c r="AU13" s="269">
        <v>0</v>
      </c>
      <c r="AV13" s="269">
        <v>0</v>
      </c>
      <c r="AW13" s="270">
        <v>1189</v>
      </c>
      <c r="AX13" s="269">
        <v>2088</v>
      </c>
      <c r="AY13" s="270">
        <v>5</v>
      </c>
      <c r="AZ13" s="270">
        <v>1194</v>
      </c>
      <c r="BA13" s="269">
        <v>2093</v>
      </c>
      <c r="BB13" s="270">
        <v>-2084</v>
      </c>
      <c r="BC13" s="269">
        <v>-890</v>
      </c>
      <c r="BD13" s="270">
        <v>9</v>
      </c>
      <c r="BE13" s="271"/>
      <c r="BG13" s="281" t="s">
        <v>452</v>
      </c>
      <c r="BH13" s="283" t="s">
        <v>30</v>
      </c>
      <c r="BI13" s="273">
        <f t="shared" si="0"/>
        <v>2088</v>
      </c>
      <c r="BJ13" s="274">
        <f t="shared" si="1"/>
        <v>2084</v>
      </c>
      <c r="BK13" s="275">
        <f t="shared" si="2"/>
        <v>0.99808429118773945</v>
      </c>
      <c r="BL13" s="276">
        <f t="shared" si="3"/>
        <v>1.9157088122605526E-3</v>
      </c>
      <c r="BM13" s="277"/>
      <c r="BN13" s="281" t="s">
        <v>452</v>
      </c>
      <c r="BO13" s="283" t="s">
        <v>30</v>
      </c>
      <c r="BP13" s="278">
        <f t="shared" si="4"/>
        <v>5</v>
      </c>
      <c r="BQ13" s="279">
        <f t="shared" si="5"/>
        <v>2084</v>
      </c>
      <c r="BR13" s="280">
        <f t="shared" si="6"/>
        <v>-2079</v>
      </c>
      <c r="BS13" s="277"/>
    </row>
    <row r="14" spans="1:71" x14ac:dyDescent="0.2">
      <c r="A14" s="281" t="s">
        <v>453</v>
      </c>
      <c r="B14" s="282" t="s">
        <v>454</v>
      </c>
      <c r="C14" s="269">
        <v>5</v>
      </c>
      <c r="D14" s="269">
        <v>0</v>
      </c>
      <c r="E14" s="269">
        <v>0</v>
      </c>
      <c r="F14" s="269">
        <v>0</v>
      </c>
      <c r="G14" s="269">
        <v>12</v>
      </c>
      <c r="H14" s="269">
        <v>0</v>
      </c>
      <c r="I14" s="269">
        <v>1</v>
      </c>
      <c r="J14" s="269">
        <v>7</v>
      </c>
      <c r="K14" s="269">
        <v>0</v>
      </c>
      <c r="L14" s="269">
        <v>58</v>
      </c>
      <c r="M14" s="269">
        <v>7</v>
      </c>
      <c r="N14" s="269">
        <v>0</v>
      </c>
      <c r="O14" s="269">
        <v>0</v>
      </c>
      <c r="P14" s="269">
        <v>6</v>
      </c>
      <c r="Q14" s="269">
        <v>0</v>
      </c>
      <c r="R14" s="269">
        <v>3</v>
      </c>
      <c r="S14" s="269">
        <v>1</v>
      </c>
      <c r="T14" s="269">
        <v>37</v>
      </c>
      <c r="U14" s="269">
        <v>4</v>
      </c>
      <c r="V14" s="269">
        <v>24</v>
      </c>
      <c r="W14" s="269">
        <v>18</v>
      </c>
      <c r="X14" s="269">
        <v>15</v>
      </c>
      <c r="Y14" s="269">
        <v>48</v>
      </c>
      <c r="Z14" s="269">
        <v>0</v>
      </c>
      <c r="AA14" s="269">
        <v>12</v>
      </c>
      <c r="AB14" s="269">
        <v>13</v>
      </c>
      <c r="AC14" s="269">
        <v>26</v>
      </c>
      <c r="AD14" s="269">
        <v>1</v>
      </c>
      <c r="AE14" s="269">
        <v>5</v>
      </c>
      <c r="AF14" s="269">
        <v>5</v>
      </c>
      <c r="AG14" s="269">
        <v>0</v>
      </c>
      <c r="AH14" s="269">
        <v>9</v>
      </c>
      <c r="AI14" s="269">
        <v>32</v>
      </c>
      <c r="AJ14" s="269">
        <v>25</v>
      </c>
      <c r="AK14" s="269">
        <v>0</v>
      </c>
      <c r="AL14" s="269">
        <v>17</v>
      </c>
      <c r="AM14" s="269">
        <v>10</v>
      </c>
      <c r="AN14" s="269">
        <v>1</v>
      </c>
      <c r="AO14" s="269">
        <v>1</v>
      </c>
      <c r="AP14" s="270">
        <v>403</v>
      </c>
      <c r="AQ14" s="269">
        <v>1</v>
      </c>
      <c r="AR14" s="269">
        <v>210</v>
      </c>
      <c r="AS14" s="269">
        <v>1</v>
      </c>
      <c r="AT14" s="269">
        <v>0</v>
      </c>
      <c r="AU14" s="269">
        <v>0</v>
      </c>
      <c r="AV14" s="269">
        <v>1</v>
      </c>
      <c r="AW14" s="270">
        <v>213</v>
      </c>
      <c r="AX14" s="269">
        <v>616</v>
      </c>
      <c r="AY14" s="270">
        <v>181</v>
      </c>
      <c r="AZ14" s="270">
        <v>394</v>
      </c>
      <c r="BA14" s="269">
        <v>797</v>
      </c>
      <c r="BB14" s="270">
        <v>-582</v>
      </c>
      <c r="BC14" s="269">
        <v>-188</v>
      </c>
      <c r="BD14" s="270">
        <v>215</v>
      </c>
      <c r="BE14" s="271"/>
      <c r="BG14" s="281" t="s">
        <v>453</v>
      </c>
      <c r="BH14" s="283" t="s">
        <v>454</v>
      </c>
      <c r="BI14" s="273">
        <f t="shared" si="0"/>
        <v>616</v>
      </c>
      <c r="BJ14" s="274">
        <f t="shared" si="1"/>
        <v>582</v>
      </c>
      <c r="BK14" s="275">
        <f t="shared" si="2"/>
        <v>0.94480519480519476</v>
      </c>
      <c r="BL14" s="276">
        <f t="shared" si="3"/>
        <v>5.5194805194805241E-2</v>
      </c>
      <c r="BM14" s="277"/>
      <c r="BN14" s="281" t="s">
        <v>453</v>
      </c>
      <c r="BO14" s="283" t="s">
        <v>454</v>
      </c>
      <c r="BP14" s="278">
        <f t="shared" si="4"/>
        <v>181</v>
      </c>
      <c r="BQ14" s="279">
        <f t="shared" si="5"/>
        <v>582</v>
      </c>
      <c r="BR14" s="280">
        <f t="shared" si="6"/>
        <v>-401</v>
      </c>
      <c r="BS14" s="277"/>
    </row>
    <row r="15" spans="1:71" x14ac:dyDescent="0.2">
      <c r="A15" s="281" t="s">
        <v>455</v>
      </c>
      <c r="B15" s="282" t="s">
        <v>31</v>
      </c>
      <c r="C15" s="269">
        <v>2</v>
      </c>
      <c r="D15" s="269">
        <v>0</v>
      </c>
      <c r="E15" s="269">
        <v>0</v>
      </c>
      <c r="F15" s="269">
        <v>0</v>
      </c>
      <c r="G15" s="269">
        <v>2</v>
      </c>
      <c r="H15" s="269">
        <v>0</v>
      </c>
      <c r="I15" s="269">
        <v>0</v>
      </c>
      <c r="J15" s="269">
        <v>2</v>
      </c>
      <c r="K15" s="269">
        <v>0</v>
      </c>
      <c r="L15" s="269">
        <v>1</v>
      </c>
      <c r="M15" s="269">
        <v>75</v>
      </c>
      <c r="N15" s="269">
        <v>2</v>
      </c>
      <c r="O15" s="269">
        <v>0</v>
      </c>
      <c r="P15" s="269">
        <v>4</v>
      </c>
      <c r="Q15" s="269">
        <v>0</v>
      </c>
      <c r="R15" s="269">
        <v>0</v>
      </c>
      <c r="S15" s="269">
        <v>0</v>
      </c>
      <c r="T15" s="269">
        <v>65</v>
      </c>
      <c r="U15" s="269">
        <v>1</v>
      </c>
      <c r="V15" s="269">
        <v>2</v>
      </c>
      <c r="W15" s="269">
        <v>3</v>
      </c>
      <c r="X15" s="269">
        <v>3</v>
      </c>
      <c r="Y15" s="269">
        <v>190</v>
      </c>
      <c r="Z15" s="269">
        <v>0</v>
      </c>
      <c r="AA15" s="269">
        <v>2</v>
      </c>
      <c r="AB15" s="269">
        <v>0</v>
      </c>
      <c r="AC15" s="269">
        <v>1</v>
      </c>
      <c r="AD15" s="269">
        <v>0</v>
      </c>
      <c r="AE15" s="269">
        <v>1</v>
      </c>
      <c r="AF15" s="269">
        <v>0</v>
      </c>
      <c r="AG15" s="269">
        <v>0</v>
      </c>
      <c r="AH15" s="269">
        <v>1</v>
      </c>
      <c r="AI15" s="269">
        <v>15</v>
      </c>
      <c r="AJ15" s="269">
        <v>9</v>
      </c>
      <c r="AK15" s="269">
        <v>0</v>
      </c>
      <c r="AL15" s="269">
        <v>2</v>
      </c>
      <c r="AM15" s="269">
        <v>5</v>
      </c>
      <c r="AN15" s="269">
        <v>1</v>
      </c>
      <c r="AO15" s="269">
        <v>1</v>
      </c>
      <c r="AP15" s="270">
        <v>390</v>
      </c>
      <c r="AQ15" s="269">
        <v>1</v>
      </c>
      <c r="AR15" s="269">
        <v>31</v>
      </c>
      <c r="AS15" s="269">
        <v>0</v>
      </c>
      <c r="AT15" s="269">
        <v>0</v>
      </c>
      <c r="AU15" s="269">
        <v>0</v>
      </c>
      <c r="AV15" s="269">
        <v>-19</v>
      </c>
      <c r="AW15" s="270">
        <v>13</v>
      </c>
      <c r="AX15" s="269">
        <v>403</v>
      </c>
      <c r="AY15" s="270">
        <v>724</v>
      </c>
      <c r="AZ15" s="270">
        <v>737</v>
      </c>
      <c r="BA15" s="269">
        <v>1127</v>
      </c>
      <c r="BB15" s="270">
        <v>-259</v>
      </c>
      <c r="BC15" s="269">
        <v>478</v>
      </c>
      <c r="BD15" s="270">
        <v>868</v>
      </c>
      <c r="BE15" s="271"/>
      <c r="BG15" s="281" t="s">
        <v>455</v>
      </c>
      <c r="BH15" s="283" t="s">
        <v>31</v>
      </c>
      <c r="BI15" s="273">
        <f t="shared" si="0"/>
        <v>403</v>
      </c>
      <c r="BJ15" s="274">
        <f t="shared" si="1"/>
        <v>259</v>
      </c>
      <c r="BK15" s="275">
        <f t="shared" si="2"/>
        <v>0.64267990074441683</v>
      </c>
      <c r="BL15" s="276">
        <f t="shared" si="3"/>
        <v>0.35732009925558317</v>
      </c>
      <c r="BM15" s="277"/>
      <c r="BN15" s="281" t="s">
        <v>455</v>
      </c>
      <c r="BO15" s="283" t="s">
        <v>31</v>
      </c>
      <c r="BP15" s="278">
        <f t="shared" si="4"/>
        <v>724</v>
      </c>
      <c r="BQ15" s="279">
        <f t="shared" si="5"/>
        <v>259</v>
      </c>
      <c r="BR15" s="280">
        <f t="shared" si="6"/>
        <v>465</v>
      </c>
      <c r="BS15" s="277"/>
    </row>
    <row r="16" spans="1:71" x14ac:dyDescent="0.2">
      <c r="A16" s="281" t="s">
        <v>456</v>
      </c>
      <c r="B16" s="282" t="s">
        <v>32</v>
      </c>
      <c r="C16" s="269">
        <v>0</v>
      </c>
      <c r="D16" s="269">
        <v>0</v>
      </c>
      <c r="E16" s="269">
        <v>0</v>
      </c>
      <c r="F16" s="269">
        <v>0</v>
      </c>
      <c r="G16" s="269">
        <v>0</v>
      </c>
      <c r="H16" s="269">
        <v>0</v>
      </c>
      <c r="I16" s="269">
        <v>0</v>
      </c>
      <c r="J16" s="269">
        <v>0</v>
      </c>
      <c r="K16" s="269">
        <v>0</v>
      </c>
      <c r="L16" s="269">
        <v>0</v>
      </c>
      <c r="M16" s="269">
        <v>8</v>
      </c>
      <c r="N16" s="269">
        <v>182</v>
      </c>
      <c r="O16" s="269">
        <v>0</v>
      </c>
      <c r="P16" s="269">
        <v>261</v>
      </c>
      <c r="Q16" s="269">
        <v>6</v>
      </c>
      <c r="R16" s="269">
        <v>8</v>
      </c>
      <c r="S16" s="269">
        <v>0</v>
      </c>
      <c r="T16" s="269">
        <v>11</v>
      </c>
      <c r="U16" s="269">
        <v>4</v>
      </c>
      <c r="V16" s="269">
        <v>6</v>
      </c>
      <c r="W16" s="269">
        <v>28</v>
      </c>
      <c r="X16" s="269">
        <v>1</v>
      </c>
      <c r="Y16" s="269">
        <v>82</v>
      </c>
      <c r="Z16" s="269">
        <v>0</v>
      </c>
      <c r="AA16" s="269">
        <v>0</v>
      </c>
      <c r="AB16" s="269">
        <v>0</v>
      </c>
      <c r="AC16" s="269">
        <v>0</v>
      </c>
      <c r="AD16" s="269">
        <v>0</v>
      </c>
      <c r="AE16" s="269">
        <v>0</v>
      </c>
      <c r="AF16" s="269">
        <v>0</v>
      </c>
      <c r="AG16" s="269">
        <v>0</v>
      </c>
      <c r="AH16" s="269">
        <v>0</v>
      </c>
      <c r="AI16" s="269">
        <v>0</v>
      </c>
      <c r="AJ16" s="269">
        <v>0</v>
      </c>
      <c r="AK16" s="269">
        <v>0</v>
      </c>
      <c r="AL16" s="269">
        <v>0</v>
      </c>
      <c r="AM16" s="269">
        <v>0</v>
      </c>
      <c r="AN16" s="269">
        <v>0</v>
      </c>
      <c r="AO16" s="269">
        <v>1</v>
      </c>
      <c r="AP16" s="270">
        <v>598</v>
      </c>
      <c r="AQ16" s="269">
        <v>0</v>
      </c>
      <c r="AR16" s="269">
        <v>-8</v>
      </c>
      <c r="AS16" s="269">
        <v>0</v>
      </c>
      <c r="AT16" s="269">
        <v>-16</v>
      </c>
      <c r="AU16" s="269">
        <v>-3</v>
      </c>
      <c r="AV16" s="269">
        <v>-2</v>
      </c>
      <c r="AW16" s="270">
        <v>-29</v>
      </c>
      <c r="AX16" s="269">
        <v>569</v>
      </c>
      <c r="AY16" s="270">
        <v>262</v>
      </c>
      <c r="AZ16" s="270">
        <v>233</v>
      </c>
      <c r="BA16" s="269">
        <v>831</v>
      </c>
      <c r="BB16" s="270">
        <v>-492</v>
      </c>
      <c r="BC16" s="269">
        <v>-259</v>
      </c>
      <c r="BD16" s="270">
        <v>339</v>
      </c>
      <c r="BE16" s="271"/>
      <c r="BG16" s="281" t="s">
        <v>456</v>
      </c>
      <c r="BH16" s="283" t="s">
        <v>32</v>
      </c>
      <c r="BI16" s="273">
        <f t="shared" si="0"/>
        <v>569</v>
      </c>
      <c r="BJ16" s="274">
        <f t="shared" si="1"/>
        <v>492</v>
      </c>
      <c r="BK16" s="275">
        <f t="shared" si="2"/>
        <v>0.86467486818980666</v>
      </c>
      <c r="BL16" s="276">
        <f t="shared" si="3"/>
        <v>0.13532513181019334</v>
      </c>
      <c r="BM16" s="277"/>
      <c r="BN16" s="281" t="s">
        <v>456</v>
      </c>
      <c r="BO16" s="283" t="s">
        <v>32</v>
      </c>
      <c r="BP16" s="278">
        <f t="shared" si="4"/>
        <v>262</v>
      </c>
      <c r="BQ16" s="279">
        <f t="shared" si="5"/>
        <v>492</v>
      </c>
      <c r="BR16" s="280">
        <f t="shared" si="6"/>
        <v>-230</v>
      </c>
      <c r="BS16" s="277"/>
    </row>
    <row r="17" spans="1:71" x14ac:dyDescent="0.2">
      <c r="A17" s="281" t="s">
        <v>457</v>
      </c>
      <c r="B17" s="282" t="s">
        <v>33</v>
      </c>
      <c r="C17" s="269">
        <v>0</v>
      </c>
      <c r="D17" s="269">
        <v>0</v>
      </c>
      <c r="E17" s="269">
        <v>0</v>
      </c>
      <c r="F17" s="269">
        <v>0</v>
      </c>
      <c r="G17" s="269">
        <v>1</v>
      </c>
      <c r="H17" s="269">
        <v>0</v>
      </c>
      <c r="I17" s="269">
        <v>0</v>
      </c>
      <c r="J17" s="269">
        <v>2</v>
      </c>
      <c r="K17" s="269">
        <v>0</v>
      </c>
      <c r="L17" s="269">
        <v>1</v>
      </c>
      <c r="M17" s="269">
        <v>9</v>
      </c>
      <c r="N17" s="269">
        <v>3</v>
      </c>
      <c r="O17" s="269">
        <v>20</v>
      </c>
      <c r="P17" s="269">
        <v>76</v>
      </c>
      <c r="Q17" s="269">
        <v>2</v>
      </c>
      <c r="R17" s="269">
        <v>2</v>
      </c>
      <c r="S17" s="269">
        <v>1</v>
      </c>
      <c r="T17" s="269">
        <v>86</v>
      </c>
      <c r="U17" s="269">
        <v>5</v>
      </c>
      <c r="V17" s="269">
        <v>26</v>
      </c>
      <c r="W17" s="269">
        <v>12</v>
      </c>
      <c r="X17" s="269">
        <v>6</v>
      </c>
      <c r="Y17" s="269">
        <v>32</v>
      </c>
      <c r="Z17" s="269">
        <v>3</v>
      </c>
      <c r="AA17" s="269">
        <v>0</v>
      </c>
      <c r="AB17" s="269">
        <v>0</v>
      </c>
      <c r="AC17" s="269">
        <v>0</v>
      </c>
      <c r="AD17" s="269">
        <v>0</v>
      </c>
      <c r="AE17" s="269">
        <v>0</v>
      </c>
      <c r="AF17" s="269">
        <v>0</v>
      </c>
      <c r="AG17" s="269">
        <v>0</v>
      </c>
      <c r="AH17" s="269">
        <v>1</v>
      </c>
      <c r="AI17" s="269">
        <v>1</v>
      </c>
      <c r="AJ17" s="269">
        <v>18</v>
      </c>
      <c r="AK17" s="269">
        <v>0</v>
      </c>
      <c r="AL17" s="269">
        <v>0</v>
      </c>
      <c r="AM17" s="269">
        <v>1</v>
      </c>
      <c r="AN17" s="269">
        <v>0</v>
      </c>
      <c r="AO17" s="269">
        <v>0</v>
      </c>
      <c r="AP17" s="270">
        <v>308</v>
      </c>
      <c r="AQ17" s="269">
        <v>0</v>
      </c>
      <c r="AR17" s="269">
        <v>39</v>
      </c>
      <c r="AS17" s="269">
        <v>0</v>
      </c>
      <c r="AT17" s="269">
        <v>0</v>
      </c>
      <c r="AU17" s="269">
        <v>-4</v>
      </c>
      <c r="AV17" s="269">
        <v>-1</v>
      </c>
      <c r="AW17" s="270">
        <v>34</v>
      </c>
      <c r="AX17" s="269">
        <v>342</v>
      </c>
      <c r="AY17" s="270">
        <v>36</v>
      </c>
      <c r="AZ17" s="270">
        <v>70</v>
      </c>
      <c r="BA17" s="269">
        <v>378</v>
      </c>
      <c r="BB17" s="270">
        <v>-336</v>
      </c>
      <c r="BC17" s="269">
        <v>-266</v>
      </c>
      <c r="BD17" s="270">
        <v>42</v>
      </c>
      <c r="BE17" s="271"/>
      <c r="BG17" s="281" t="s">
        <v>457</v>
      </c>
      <c r="BH17" s="283" t="s">
        <v>33</v>
      </c>
      <c r="BI17" s="273">
        <f t="shared" si="0"/>
        <v>342</v>
      </c>
      <c r="BJ17" s="274">
        <f t="shared" si="1"/>
        <v>336</v>
      </c>
      <c r="BK17" s="275">
        <f t="shared" si="2"/>
        <v>0.98245614035087714</v>
      </c>
      <c r="BL17" s="276">
        <f t="shared" si="3"/>
        <v>1.7543859649122862E-2</v>
      </c>
      <c r="BM17" s="277"/>
      <c r="BN17" s="281" t="s">
        <v>457</v>
      </c>
      <c r="BO17" s="283" t="s">
        <v>33</v>
      </c>
      <c r="BP17" s="278">
        <f t="shared" si="4"/>
        <v>36</v>
      </c>
      <c r="BQ17" s="279">
        <f t="shared" si="5"/>
        <v>336</v>
      </c>
      <c r="BR17" s="280">
        <f t="shared" si="6"/>
        <v>-300</v>
      </c>
      <c r="BS17" s="277"/>
    </row>
    <row r="18" spans="1:71" x14ac:dyDescent="0.2">
      <c r="A18" s="281" t="s">
        <v>458</v>
      </c>
      <c r="B18" s="282" t="s">
        <v>34</v>
      </c>
      <c r="C18" s="269">
        <v>1</v>
      </c>
      <c r="D18" s="269">
        <v>0</v>
      </c>
      <c r="E18" s="269">
        <v>0</v>
      </c>
      <c r="F18" s="269">
        <v>0</v>
      </c>
      <c r="G18" s="269">
        <v>12</v>
      </c>
      <c r="H18" s="269">
        <v>0</v>
      </c>
      <c r="I18" s="269">
        <v>0</v>
      </c>
      <c r="J18" s="269">
        <v>3</v>
      </c>
      <c r="K18" s="269">
        <v>0</v>
      </c>
      <c r="L18" s="269">
        <v>0</v>
      </c>
      <c r="M18" s="269">
        <v>10</v>
      </c>
      <c r="N18" s="269">
        <v>0</v>
      </c>
      <c r="O18" s="269">
        <v>0</v>
      </c>
      <c r="P18" s="269">
        <v>81</v>
      </c>
      <c r="Q18" s="269">
        <v>2</v>
      </c>
      <c r="R18" s="269">
        <v>3</v>
      </c>
      <c r="S18" s="269">
        <v>1</v>
      </c>
      <c r="T18" s="269">
        <v>38</v>
      </c>
      <c r="U18" s="269">
        <v>2</v>
      </c>
      <c r="V18" s="269">
        <v>17</v>
      </c>
      <c r="W18" s="269">
        <v>5</v>
      </c>
      <c r="X18" s="269">
        <v>6</v>
      </c>
      <c r="Y18" s="269">
        <v>340</v>
      </c>
      <c r="Z18" s="269">
        <v>3</v>
      </c>
      <c r="AA18" s="269">
        <v>0</v>
      </c>
      <c r="AB18" s="269">
        <v>0</v>
      </c>
      <c r="AC18" s="269">
        <v>15</v>
      </c>
      <c r="AD18" s="269">
        <v>0</v>
      </c>
      <c r="AE18" s="269">
        <v>5</v>
      </c>
      <c r="AF18" s="269">
        <v>3</v>
      </c>
      <c r="AG18" s="269">
        <v>0</v>
      </c>
      <c r="AH18" s="269">
        <v>20</v>
      </c>
      <c r="AI18" s="269">
        <v>2</v>
      </c>
      <c r="AJ18" s="269">
        <v>4</v>
      </c>
      <c r="AK18" s="269">
        <v>0</v>
      </c>
      <c r="AL18" s="269">
        <v>2</v>
      </c>
      <c r="AM18" s="269">
        <v>12</v>
      </c>
      <c r="AN18" s="269">
        <v>0</v>
      </c>
      <c r="AO18" s="269">
        <v>1</v>
      </c>
      <c r="AP18" s="270">
        <v>588</v>
      </c>
      <c r="AQ18" s="269">
        <v>1</v>
      </c>
      <c r="AR18" s="269">
        <v>65</v>
      </c>
      <c r="AS18" s="269">
        <v>0</v>
      </c>
      <c r="AT18" s="269">
        <v>10</v>
      </c>
      <c r="AU18" s="269">
        <v>10</v>
      </c>
      <c r="AV18" s="269">
        <v>-7</v>
      </c>
      <c r="AW18" s="270">
        <v>79</v>
      </c>
      <c r="AX18" s="269">
        <v>667</v>
      </c>
      <c r="AY18" s="270">
        <v>958</v>
      </c>
      <c r="AZ18" s="270">
        <v>1037</v>
      </c>
      <c r="BA18" s="269">
        <v>1625</v>
      </c>
      <c r="BB18" s="270">
        <v>-514</v>
      </c>
      <c r="BC18" s="269">
        <v>523</v>
      </c>
      <c r="BD18" s="270">
        <v>1111</v>
      </c>
      <c r="BE18" s="271"/>
      <c r="BG18" s="281" t="s">
        <v>458</v>
      </c>
      <c r="BH18" s="283" t="s">
        <v>34</v>
      </c>
      <c r="BI18" s="273">
        <f t="shared" si="0"/>
        <v>667</v>
      </c>
      <c r="BJ18" s="274">
        <f t="shared" si="1"/>
        <v>514</v>
      </c>
      <c r="BK18" s="275">
        <f t="shared" si="2"/>
        <v>0.77061469265367322</v>
      </c>
      <c r="BL18" s="276">
        <f t="shared" si="3"/>
        <v>0.22938530734632678</v>
      </c>
      <c r="BM18" s="277"/>
      <c r="BN18" s="281" t="s">
        <v>458</v>
      </c>
      <c r="BO18" s="283" t="s">
        <v>34</v>
      </c>
      <c r="BP18" s="278">
        <f t="shared" si="4"/>
        <v>958</v>
      </c>
      <c r="BQ18" s="279">
        <f t="shared" si="5"/>
        <v>514</v>
      </c>
      <c r="BR18" s="280">
        <f t="shared" si="6"/>
        <v>444</v>
      </c>
      <c r="BS18" s="277"/>
    </row>
    <row r="19" spans="1:71" x14ac:dyDescent="0.2">
      <c r="A19" s="281" t="s">
        <v>459</v>
      </c>
      <c r="B19" s="284" t="s">
        <v>268</v>
      </c>
      <c r="C19" s="269">
        <v>0</v>
      </c>
      <c r="D19" s="269">
        <v>0</v>
      </c>
      <c r="E19" s="269">
        <v>0</v>
      </c>
      <c r="F19" s="269">
        <v>0</v>
      </c>
      <c r="G19" s="269">
        <v>0</v>
      </c>
      <c r="H19" s="269">
        <v>0</v>
      </c>
      <c r="I19" s="269">
        <v>0</v>
      </c>
      <c r="J19" s="269">
        <v>0</v>
      </c>
      <c r="K19" s="269">
        <v>0</v>
      </c>
      <c r="L19" s="269">
        <v>0</v>
      </c>
      <c r="M19" s="269">
        <v>2</v>
      </c>
      <c r="N19" s="269">
        <v>0</v>
      </c>
      <c r="O19" s="269">
        <v>0</v>
      </c>
      <c r="P19" s="269">
        <v>1</v>
      </c>
      <c r="Q19" s="269">
        <v>8</v>
      </c>
      <c r="R19" s="269">
        <v>3</v>
      </c>
      <c r="S19" s="269">
        <v>0</v>
      </c>
      <c r="T19" s="269">
        <v>5</v>
      </c>
      <c r="U19" s="269">
        <v>1</v>
      </c>
      <c r="V19" s="269">
        <v>2</v>
      </c>
      <c r="W19" s="269">
        <v>4</v>
      </c>
      <c r="X19" s="269">
        <v>0</v>
      </c>
      <c r="Y19" s="269">
        <v>22</v>
      </c>
      <c r="Z19" s="269">
        <v>0</v>
      </c>
      <c r="AA19" s="269">
        <v>4</v>
      </c>
      <c r="AB19" s="269">
        <v>0</v>
      </c>
      <c r="AC19" s="269">
        <v>0</v>
      </c>
      <c r="AD19" s="269">
        <v>0</v>
      </c>
      <c r="AE19" s="269">
        <v>0</v>
      </c>
      <c r="AF19" s="269">
        <v>0</v>
      </c>
      <c r="AG19" s="269">
        <v>0</v>
      </c>
      <c r="AH19" s="269">
        <v>2</v>
      </c>
      <c r="AI19" s="269">
        <v>0</v>
      </c>
      <c r="AJ19" s="269">
        <v>0</v>
      </c>
      <c r="AK19" s="269">
        <v>0</v>
      </c>
      <c r="AL19" s="269">
        <v>13</v>
      </c>
      <c r="AM19" s="269">
        <v>0</v>
      </c>
      <c r="AN19" s="269">
        <v>0</v>
      </c>
      <c r="AO19" s="269">
        <v>0</v>
      </c>
      <c r="AP19" s="270">
        <v>67</v>
      </c>
      <c r="AQ19" s="269">
        <v>0</v>
      </c>
      <c r="AR19" s="269">
        <v>3</v>
      </c>
      <c r="AS19" s="269">
        <v>0</v>
      </c>
      <c r="AT19" s="269">
        <v>88</v>
      </c>
      <c r="AU19" s="269">
        <v>107</v>
      </c>
      <c r="AV19" s="269">
        <v>1</v>
      </c>
      <c r="AW19" s="270">
        <v>199</v>
      </c>
      <c r="AX19" s="269">
        <v>266</v>
      </c>
      <c r="AY19" s="270">
        <v>44</v>
      </c>
      <c r="AZ19" s="270">
        <v>243</v>
      </c>
      <c r="BA19" s="269">
        <v>310</v>
      </c>
      <c r="BB19" s="270">
        <v>-266</v>
      </c>
      <c r="BC19" s="269">
        <v>-23</v>
      </c>
      <c r="BD19" s="270">
        <v>44</v>
      </c>
      <c r="BE19" s="271"/>
      <c r="BG19" s="281" t="s">
        <v>459</v>
      </c>
      <c r="BH19" s="285" t="s">
        <v>268</v>
      </c>
      <c r="BI19" s="273">
        <f t="shared" si="0"/>
        <v>266</v>
      </c>
      <c r="BJ19" s="274">
        <f t="shared" si="1"/>
        <v>266</v>
      </c>
      <c r="BK19" s="275">
        <f t="shared" si="2"/>
        <v>1</v>
      </c>
      <c r="BL19" s="276">
        <f t="shared" si="3"/>
        <v>0</v>
      </c>
      <c r="BM19" s="277"/>
      <c r="BN19" s="281" t="s">
        <v>459</v>
      </c>
      <c r="BO19" s="285" t="s">
        <v>268</v>
      </c>
      <c r="BP19" s="278">
        <f t="shared" si="4"/>
        <v>44</v>
      </c>
      <c r="BQ19" s="279">
        <f t="shared" si="5"/>
        <v>266</v>
      </c>
      <c r="BR19" s="280">
        <f t="shared" si="6"/>
        <v>-222</v>
      </c>
      <c r="BS19" s="277"/>
    </row>
    <row r="20" spans="1:71" x14ac:dyDescent="0.2">
      <c r="A20" s="281" t="s">
        <v>460</v>
      </c>
      <c r="B20" s="284" t="s">
        <v>269</v>
      </c>
      <c r="C20" s="269">
        <v>0</v>
      </c>
      <c r="D20" s="269">
        <v>0</v>
      </c>
      <c r="E20" s="269">
        <v>0</v>
      </c>
      <c r="F20" s="269">
        <v>0</v>
      </c>
      <c r="G20" s="269">
        <v>0</v>
      </c>
      <c r="H20" s="269">
        <v>0</v>
      </c>
      <c r="I20" s="269">
        <v>0</v>
      </c>
      <c r="J20" s="269">
        <v>0</v>
      </c>
      <c r="K20" s="269">
        <v>0</v>
      </c>
      <c r="L20" s="269">
        <v>1</v>
      </c>
      <c r="M20" s="269">
        <v>1</v>
      </c>
      <c r="N20" s="269">
        <v>0</v>
      </c>
      <c r="O20" s="269">
        <v>0</v>
      </c>
      <c r="P20" s="269">
        <v>1</v>
      </c>
      <c r="Q20" s="269">
        <v>0</v>
      </c>
      <c r="R20" s="269">
        <v>13</v>
      </c>
      <c r="S20" s="269">
        <v>0</v>
      </c>
      <c r="T20" s="269">
        <v>5</v>
      </c>
      <c r="U20" s="269">
        <v>0</v>
      </c>
      <c r="V20" s="269">
        <v>0</v>
      </c>
      <c r="W20" s="269">
        <v>0</v>
      </c>
      <c r="X20" s="269">
        <v>0</v>
      </c>
      <c r="Y20" s="269">
        <v>0</v>
      </c>
      <c r="Z20" s="269">
        <v>0</v>
      </c>
      <c r="AA20" s="269">
        <v>0</v>
      </c>
      <c r="AB20" s="269">
        <v>0</v>
      </c>
      <c r="AC20" s="269">
        <v>0</v>
      </c>
      <c r="AD20" s="269">
        <v>0</v>
      </c>
      <c r="AE20" s="269">
        <v>0</v>
      </c>
      <c r="AF20" s="269">
        <v>0</v>
      </c>
      <c r="AG20" s="269">
        <v>0</v>
      </c>
      <c r="AH20" s="269">
        <v>0</v>
      </c>
      <c r="AI20" s="269">
        <v>0</v>
      </c>
      <c r="AJ20" s="269">
        <v>0</v>
      </c>
      <c r="AK20" s="269">
        <v>0</v>
      </c>
      <c r="AL20" s="269">
        <v>17</v>
      </c>
      <c r="AM20" s="269">
        <v>0</v>
      </c>
      <c r="AN20" s="269">
        <v>0</v>
      </c>
      <c r="AO20" s="269">
        <v>0</v>
      </c>
      <c r="AP20" s="270">
        <v>38</v>
      </c>
      <c r="AQ20" s="269">
        <v>0</v>
      </c>
      <c r="AR20" s="269">
        <v>2</v>
      </c>
      <c r="AS20" s="269">
        <v>0</v>
      </c>
      <c r="AT20" s="269">
        <v>52</v>
      </c>
      <c r="AU20" s="269">
        <v>183</v>
      </c>
      <c r="AV20" s="269">
        <v>0</v>
      </c>
      <c r="AW20" s="270">
        <v>237</v>
      </c>
      <c r="AX20" s="269">
        <v>275</v>
      </c>
      <c r="AY20" s="270">
        <v>88</v>
      </c>
      <c r="AZ20" s="270">
        <v>325</v>
      </c>
      <c r="BA20" s="269">
        <v>363</v>
      </c>
      <c r="BB20" s="270">
        <v>-275</v>
      </c>
      <c r="BC20" s="269">
        <v>50</v>
      </c>
      <c r="BD20" s="270">
        <v>88</v>
      </c>
      <c r="BE20" s="271"/>
      <c r="BG20" s="281" t="s">
        <v>460</v>
      </c>
      <c r="BH20" s="285" t="s">
        <v>269</v>
      </c>
      <c r="BI20" s="273">
        <f t="shared" si="0"/>
        <v>275</v>
      </c>
      <c r="BJ20" s="274">
        <f t="shared" si="1"/>
        <v>275</v>
      </c>
      <c r="BK20" s="275">
        <f t="shared" si="2"/>
        <v>1</v>
      </c>
      <c r="BL20" s="276">
        <f t="shared" si="3"/>
        <v>0</v>
      </c>
      <c r="BM20" s="277"/>
      <c r="BN20" s="281" t="s">
        <v>460</v>
      </c>
      <c r="BO20" s="285" t="s">
        <v>269</v>
      </c>
      <c r="BP20" s="278">
        <f t="shared" si="4"/>
        <v>88</v>
      </c>
      <c r="BQ20" s="279">
        <f t="shared" si="5"/>
        <v>275</v>
      </c>
      <c r="BR20" s="280">
        <f t="shared" si="6"/>
        <v>-187</v>
      </c>
      <c r="BS20" s="277"/>
    </row>
    <row r="21" spans="1:71" x14ac:dyDescent="0.2">
      <c r="A21" s="281" t="s">
        <v>461</v>
      </c>
      <c r="B21" s="284" t="s">
        <v>270</v>
      </c>
      <c r="C21" s="269">
        <v>0</v>
      </c>
      <c r="D21" s="269">
        <v>0</v>
      </c>
      <c r="E21" s="269">
        <v>0</v>
      </c>
      <c r="F21" s="269">
        <v>0</v>
      </c>
      <c r="G21" s="269">
        <v>0</v>
      </c>
      <c r="H21" s="269">
        <v>0</v>
      </c>
      <c r="I21" s="269">
        <v>0</v>
      </c>
      <c r="J21" s="269">
        <v>0</v>
      </c>
      <c r="K21" s="269">
        <v>0</v>
      </c>
      <c r="L21" s="269">
        <v>0</v>
      </c>
      <c r="M21" s="269">
        <v>0</v>
      </c>
      <c r="N21" s="269">
        <v>0</v>
      </c>
      <c r="O21" s="269">
        <v>0</v>
      </c>
      <c r="P21" s="269">
        <v>0</v>
      </c>
      <c r="Q21" s="269">
        <v>0</v>
      </c>
      <c r="R21" s="269">
        <v>1</v>
      </c>
      <c r="S21" s="269">
        <v>2</v>
      </c>
      <c r="T21" s="269">
        <v>0</v>
      </c>
      <c r="U21" s="269">
        <v>0</v>
      </c>
      <c r="V21" s="269">
        <v>2</v>
      </c>
      <c r="W21" s="269">
        <v>0</v>
      </c>
      <c r="X21" s="269">
        <v>0</v>
      </c>
      <c r="Y21" s="269">
        <v>1</v>
      </c>
      <c r="Z21" s="269">
        <v>0</v>
      </c>
      <c r="AA21" s="269">
        <v>0</v>
      </c>
      <c r="AB21" s="269">
        <v>0</v>
      </c>
      <c r="AC21" s="269">
        <v>6</v>
      </c>
      <c r="AD21" s="269">
        <v>0</v>
      </c>
      <c r="AE21" s="269">
        <v>0</v>
      </c>
      <c r="AF21" s="269">
        <v>0</v>
      </c>
      <c r="AG21" s="269">
        <v>0</v>
      </c>
      <c r="AH21" s="269">
        <v>15</v>
      </c>
      <c r="AI21" s="269">
        <v>0</v>
      </c>
      <c r="AJ21" s="269">
        <v>151</v>
      </c>
      <c r="AK21" s="269">
        <v>0</v>
      </c>
      <c r="AL21" s="269">
        <v>6</v>
      </c>
      <c r="AM21" s="269">
        <v>1</v>
      </c>
      <c r="AN21" s="269">
        <v>0</v>
      </c>
      <c r="AO21" s="269">
        <v>1</v>
      </c>
      <c r="AP21" s="270">
        <v>186</v>
      </c>
      <c r="AQ21" s="269">
        <v>1</v>
      </c>
      <c r="AR21" s="269">
        <v>23</v>
      </c>
      <c r="AS21" s="269">
        <v>0</v>
      </c>
      <c r="AT21" s="269">
        <v>257</v>
      </c>
      <c r="AU21" s="269">
        <v>117</v>
      </c>
      <c r="AV21" s="269">
        <v>1</v>
      </c>
      <c r="AW21" s="270">
        <v>399</v>
      </c>
      <c r="AX21" s="269">
        <v>585</v>
      </c>
      <c r="AY21" s="270">
        <v>8</v>
      </c>
      <c r="AZ21" s="270">
        <v>407</v>
      </c>
      <c r="BA21" s="269">
        <v>593</v>
      </c>
      <c r="BB21" s="270">
        <v>-575</v>
      </c>
      <c r="BC21" s="269">
        <v>-168</v>
      </c>
      <c r="BD21" s="270">
        <v>18</v>
      </c>
      <c r="BE21" s="271"/>
      <c r="BG21" s="281" t="s">
        <v>461</v>
      </c>
      <c r="BH21" s="285" t="s">
        <v>270</v>
      </c>
      <c r="BI21" s="273">
        <f t="shared" si="0"/>
        <v>585</v>
      </c>
      <c r="BJ21" s="274">
        <f t="shared" si="1"/>
        <v>575</v>
      </c>
      <c r="BK21" s="275">
        <f t="shared" si="2"/>
        <v>0.98290598290598286</v>
      </c>
      <c r="BL21" s="276">
        <f t="shared" si="3"/>
        <v>1.7094017094017144E-2</v>
      </c>
      <c r="BM21" s="277"/>
      <c r="BN21" s="281" t="s">
        <v>461</v>
      </c>
      <c r="BO21" s="285" t="s">
        <v>270</v>
      </c>
      <c r="BP21" s="278">
        <f t="shared" si="4"/>
        <v>8</v>
      </c>
      <c r="BQ21" s="279">
        <f t="shared" si="5"/>
        <v>575</v>
      </c>
      <c r="BR21" s="280">
        <f t="shared" si="6"/>
        <v>-567</v>
      </c>
      <c r="BS21" s="277"/>
    </row>
    <row r="22" spans="1:71" x14ac:dyDescent="0.2">
      <c r="A22" s="281" t="s">
        <v>462</v>
      </c>
      <c r="B22" s="284" t="s">
        <v>280</v>
      </c>
      <c r="C22" s="269">
        <v>0</v>
      </c>
      <c r="D22" s="269">
        <v>0</v>
      </c>
      <c r="E22" s="269">
        <v>0</v>
      </c>
      <c r="F22" s="269">
        <v>0</v>
      </c>
      <c r="G22" s="269">
        <v>0</v>
      </c>
      <c r="H22" s="269">
        <v>0</v>
      </c>
      <c r="I22" s="269">
        <v>0</v>
      </c>
      <c r="J22" s="269">
        <v>0</v>
      </c>
      <c r="K22" s="269">
        <v>0</v>
      </c>
      <c r="L22" s="269">
        <v>0</v>
      </c>
      <c r="M22" s="269">
        <v>0</v>
      </c>
      <c r="N22" s="269">
        <v>0</v>
      </c>
      <c r="O22" s="269">
        <v>0</v>
      </c>
      <c r="P22" s="269">
        <v>3</v>
      </c>
      <c r="Q22" s="269">
        <v>0</v>
      </c>
      <c r="R22" s="269">
        <v>1</v>
      </c>
      <c r="S22" s="269">
        <v>3</v>
      </c>
      <c r="T22" s="269">
        <v>522</v>
      </c>
      <c r="U22" s="269">
        <v>13</v>
      </c>
      <c r="V22" s="269">
        <v>191</v>
      </c>
      <c r="W22" s="269">
        <v>5</v>
      </c>
      <c r="X22" s="269">
        <v>4</v>
      </c>
      <c r="Y22" s="269">
        <v>1</v>
      </c>
      <c r="Z22" s="269">
        <v>0</v>
      </c>
      <c r="AA22" s="269">
        <v>0</v>
      </c>
      <c r="AB22" s="269">
        <v>0</v>
      </c>
      <c r="AC22" s="269">
        <v>0</v>
      </c>
      <c r="AD22" s="269">
        <v>0</v>
      </c>
      <c r="AE22" s="269">
        <v>0</v>
      </c>
      <c r="AF22" s="269">
        <v>0</v>
      </c>
      <c r="AG22" s="269">
        <v>0</v>
      </c>
      <c r="AH22" s="269">
        <v>10</v>
      </c>
      <c r="AI22" s="269">
        <v>12</v>
      </c>
      <c r="AJ22" s="269">
        <v>0</v>
      </c>
      <c r="AK22" s="269">
        <v>0</v>
      </c>
      <c r="AL22" s="269">
        <v>19</v>
      </c>
      <c r="AM22" s="269">
        <v>0</v>
      </c>
      <c r="AN22" s="269">
        <v>12</v>
      </c>
      <c r="AO22" s="269">
        <v>1</v>
      </c>
      <c r="AP22" s="270">
        <v>797</v>
      </c>
      <c r="AQ22" s="269">
        <v>0</v>
      </c>
      <c r="AR22" s="269">
        <v>36</v>
      </c>
      <c r="AS22" s="269">
        <v>0</v>
      </c>
      <c r="AT22" s="269">
        <v>0</v>
      </c>
      <c r="AU22" s="269">
        <v>0</v>
      </c>
      <c r="AV22" s="269">
        <v>-105</v>
      </c>
      <c r="AW22" s="270">
        <v>-69</v>
      </c>
      <c r="AX22" s="269">
        <v>728</v>
      </c>
      <c r="AY22" s="270">
        <v>1662</v>
      </c>
      <c r="AZ22" s="270">
        <v>1593</v>
      </c>
      <c r="BA22" s="269">
        <v>2390</v>
      </c>
      <c r="BB22" s="270">
        <v>-587</v>
      </c>
      <c r="BC22" s="269">
        <v>1006</v>
      </c>
      <c r="BD22" s="270">
        <v>1803</v>
      </c>
      <c r="BE22" s="271"/>
      <c r="BG22" s="281" t="s">
        <v>462</v>
      </c>
      <c r="BH22" s="285" t="s">
        <v>280</v>
      </c>
      <c r="BI22" s="273">
        <f t="shared" si="0"/>
        <v>728</v>
      </c>
      <c r="BJ22" s="274">
        <f t="shared" si="1"/>
        <v>587</v>
      </c>
      <c r="BK22" s="275">
        <f t="shared" si="2"/>
        <v>0.80631868131868134</v>
      </c>
      <c r="BL22" s="276">
        <f t="shared" si="3"/>
        <v>0.19368131868131866</v>
      </c>
      <c r="BM22" s="277"/>
      <c r="BN22" s="281" t="s">
        <v>462</v>
      </c>
      <c r="BO22" s="285" t="s">
        <v>280</v>
      </c>
      <c r="BP22" s="278">
        <f t="shared" si="4"/>
        <v>1662</v>
      </c>
      <c r="BQ22" s="279">
        <f t="shared" si="5"/>
        <v>587</v>
      </c>
      <c r="BR22" s="280">
        <f t="shared" si="6"/>
        <v>1075</v>
      </c>
      <c r="BS22" s="277"/>
    </row>
    <row r="23" spans="1:71" x14ac:dyDescent="0.2">
      <c r="A23" s="281" t="s">
        <v>463</v>
      </c>
      <c r="B23" s="282" t="s">
        <v>35</v>
      </c>
      <c r="C23" s="269">
        <v>0</v>
      </c>
      <c r="D23" s="269">
        <v>0</v>
      </c>
      <c r="E23" s="269">
        <v>0</v>
      </c>
      <c r="F23" s="269">
        <v>0</v>
      </c>
      <c r="G23" s="269">
        <v>0</v>
      </c>
      <c r="H23" s="269">
        <v>0</v>
      </c>
      <c r="I23" s="269">
        <v>0</v>
      </c>
      <c r="J23" s="269">
        <v>0</v>
      </c>
      <c r="K23" s="269">
        <v>0</v>
      </c>
      <c r="L23" s="269">
        <v>0</v>
      </c>
      <c r="M23" s="269">
        <v>0</v>
      </c>
      <c r="N23" s="269">
        <v>0</v>
      </c>
      <c r="O23" s="269">
        <v>0</v>
      </c>
      <c r="P23" s="269">
        <v>1</v>
      </c>
      <c r="Q23" s="269">
        <v>1</v>
      </c>
      <c r="R23" s="269">
        <v>2</v>
      </c>
      <c r="S23" s="269">
        <v>0</v>
      </c>
      <c r="T23" s="269">
        <v>38</v>
      </c>
      <c r="U23" s="269">
        <v>11</v>
      </c>
      <c r="V23" s="269">
        <v>12</v>
      </c>
      <c r="W23" s="269">
        <v>17</v>
      </c>
      <c r="X23" s="269">
        <v>0</v>
      </c>
      <c r="Y23" s="269">
        <v>28</v>
      </c>
      <c r="Z23" s="269">
        <v>0</v>
      </c>
      <c r="AA23" s="269">
        <v>0</v>
      </c>
      <c r="AB23" s="269">
        <v>0</v>
      </c>
      <c r="AC23" s="269">
        <v>1</v>
      </c>
      <c r="AD23" s="269">
        <v>0</v>
      </c>
      <c r="AE23" s="269">
        <v>0</v>
      </c>
      <c r="AF23" s="269">
        <v>0</v>
      </c>
      <c r="AG23" s="269">
        <v>0</v>
      </c>
      <c r="AH23" s="269">
        <v>8</v>
      </c>
      <c r="AI23" s="269">
        <v>3</v>
      </c>
      <c r="AJ23" s="269">
        <v>1</v>
      </c>
      <c r="AK23" s="269">
        <v>0</v>
      </c>
      <c r="AL23" s="269">
        <v>11</v>
      </c>
      <c r="AM23" s="269">
        <v>0</v>
      </c>
      <c r="AN23" s="269">
        <v>0</v>
      </c>
      <c r="AO23" s="269">
        <v>0</v>
      </c>
      <c r="AP23" s="270">
        <v>134</v>
      </c>
      <c r="AQ23" s="269">
        <v>4</v>
      </c>
      <c r="AR23" s="269">
        <v>757</v>
      </c>
      <c r="AS23" s="269">
        <v>0</v>
      </c>
      <c r="AT23" s="269">
        <v>169</v>
      </c>
      <c r="AU23" s="269">
        <v>120</v>
      </c>
      <c r="AV23" s="269">
        <v>1</v>
      </c>
      <c r="AW23" s="270">
        <v>1051</v>
      </c>
      <c r="AX23" s="269">
        <v>1185</v>
      </c>
      <c r="AY23" s="270">
        <v>72</v>
      </c>
      <c r="AZ23" s="270">
        <v>1123</v>
      </c>
      <c r="BA23" s="269">
        <v>1257</v>
      </c>
      <c r="BB23" s="270">
        <v>-1175</v>
      </c>
      <c r="BC23" s="269">
        <v>-52</v>
      </c>
      <c r="BD23" s="270">
        <v>82</v>
      </c>
      <c r="BE23" s="271"/>
      <c r="BG23" s="281" t="s">
        <v>463</v>
      </c>
      <c r="BH23" s="283" t="s">
        <v>35</v>
      </c>
      <c r="BI23" s="273">
        <f t="shared" si="0"/>
        <v>1185</v>
      </c>
      <c r="BJ23" s="274">
        <f t="shared" si="1"/>
        <v>1175</v>
      </c>
      <c r="BK23" s="275">
        <f t="shared" si="2"/>
        <v>0.99156118143459915</v>
      </c>
      <c r="BL23" s="276">
        <f t="shared" si="3"/>
        <v>8.4388185654008518E-3</v>
      </c>
      <c r="BM23" s="277"/>
      <c r="BN23" s="281" t="s">
        <v>463</v>
      </c>
      <c r="BO23" s="283" t="s">
        <v>35</v>
      </c>
      <c r="BP23" s="278">
        <f t="shared" si="4"/>
        <v>72</v>
      </c>
      <c r="BQ23" s="279">
        <f t="shared" si="5"/>
        <v>1175</v>
      </c>
      <c r="BR23" s="280">
        <f t="shared" si="6"/>
        <v>-1103</v>
      </c>
      <c r="BS23" s="277"/>
    </row>
    <row r="24" spans="1:71" x14ac:dyDescent="0.2">
      <c r="A24" s="281" t="s">
        <v>464</v>
      </c>
      <c r="B24" s="282" t="s">
        <v>465</v>
      </c>
      <c r="C24" s="269">
        <v>0</v>
      </c>
      <c r="D24" s="269">
        <v>0</v>
      </c>
      <c r="E24" s="269">
        <v>0</v>
      </c>
      <c r="F24" s="269">
        <v>0</v>
      </c>
      <c r="G24" s="269">
        <v>0</v>
      </c>
      <c r="H24" s="269">
        <v>0</v>
      </c>
      <c r="I24" s="269">
        <v>0</v>
      </c>
      <c r="J24" s="269">
        <v>0</v>
      </c>
      <c r="K24" s="269">
        <v>0</v>
      </c>
      <c r="L24" s="269">
        <v>0</v>
      </c>
      <c r="M24" s="269">
        <v>0</v>
      </c>
      <c r="N24" s="269">
        <v>0</v>
      </c>
      <c r="O24" s="269">
        <v>0</v>
      </c>
      <c r="P24" s="269">
        <v>0</v>
      </c>
      <c r="Q24" s="269">
        <v>0</v>
      </c>
      <c r="R24" s="269">
        <v>0</v>
      </c>
      <c r="S24" s="269">
        <v>0</v>
      </c>
      <c r="T24" s="269">
        <v>0</v>
      </c>
      <c r="U24" s="269">
        <v>0</v>
      </c>
      <c r="V24" s="269">
        <v>17</v>
      </c>
      <c r="W24" s="269">
        <v>3</v>
      </c>
      <c r="X24" s="269">
        <v>0</v>
      </c>
      <c r="Y24" s="269">
        <v>6</v>
      </c>
      <c r="Z24" s="269">
        <v>0</v>
      </c>
      <c r="AA24" s="269">
        <v>0</v>
      </c>
      <c r="AB24" s="269">
        <v>0</v>
      </c>
      <c r="AC24" s="269">
        <v>1</v>
      </c>
      <c r="AD24" s="269">
        <v>0</v>
      </c>
      <c r="AE24" s="269">
        <v>0</v>
      </c>
      <c r="AF24" s="269">
        <v>0</v>
      </c>
      <c r="AG24" s="269">
        <v>0</v>
      </c>
      <c r="AH24" s="269">
        <v>7</v>
      </c>
      <c r="AI24" s="269">
        <v>1</v>
      </c>
      <c r="AJ24" s="269">
        <v>0</v>
      </c>
      <c r="AK24" s="269">
        <v>0</v>
      </c>
      <c r="AL24" s="269">
        <v>3</v>
      </c>
      <c r="AM24" s="269">
        <v>0</v>
      </c>
      <c r="AN24" s="269">
        <v>0</v>
      </c>
      <c r="AO24" s="269">
        <v>0</v>
      </c>
      <c r="AP24" s="270">
        <v>38</v>
      </c>
      <c r="AQ24" s="269">
        <v>0</v>
      </c>
      <c r="AR24" s="269">
        <v>761</v>
      </c>
      <c r="AS24" s="269">
        <v>0</v>
      </c>
      <c r="AT24" s="269">
        <v>497</v>
      </c>
      <c r="AU24" s="269">
        <v>53</v>
      </c>
      <c r="AV24" s="269">
        <v>-4</v>
      </c>
      <c r="AW24" s="270">
        <v>1307</v>
      </c>
      <c r="AX24" s="269">
        <v>1345</v>
      </c>
      <c r="AY24" s="270">
        <v>368</v>
      </c>
      <c r="AZ24" s="270">
        <v>1675</v>
      </c>
      <c r="BA24" s="269">
        <v>1713</v>
      </c>
      <c r="BB24" s="270">
        <v>-1112</v>
      </c>
      <c r="BC24" s="269">
        <v>563</v>
      </c>
      <c r="BD24" s="270">
        <v>601</v>
      </c>
      <c r="BE24" s="271"/>
      <c r="BG24" s="281" t="s">
        <v>464</v>
      </c>
      <c r="BH24" s="283" t="s">
        <v>465</v>
      </c>
      <c r="BI24" s="273">
        <f t="shared" si="0"/>
        <v>1345</v>
      </c>
      <c r="BJ24" s="274">
        <f t="shared" si="1"/>
        <v>1112</v>
      </c>
      <c r="BK24" s="275">
        <f t="shared" si="2"/>
        <v>0.82676579925650562</v>
      </c>
      <c r="BL24" s="276">
        <f t="shared" si="3"/>
        <v>0.17323420074349438</v>
      </c>
      <c r="BM24" s="277"/>
      <c r="BN24" s="281" t="s">
        <v>464</v>
      </c>
      <c r="BO24" s="283" t="s">
        <v>465</v>
      </c>
      <c r="BP24" s="278">
        <f t="shared" si="4"/>
        <v>368</v>
      </c>
      <c r="BQ24" s="279">
        <f t="shared" si="5"/>
        <v>1112</v>
      </c>
      <c r="BR24" s="280">
        <f t="shared" si="6"/>
        <v>-744</v>
      </c>
      <c r="BS24" s="277"/>
    </row>
    <row r="25" spans="1:71" x14ac:dyDescent="0.2">
      <c r="A25" s="281" t="s">
        <v>466</v>
      </c>
      <c r="B25" s="282" t="s">
        <v>191</v>
      </c>
      <c r="C25" s="269">
        <v>0</v>
      </c>
      <c r="D25" s="269">
        <v>0</v>
      </c>
      <c r="E25" s="269">
        <v>0</v>
      </c>
      <c r="F25" s="269">
        <v>0</v>
      </c>
      <c r="G25" s="269">
        <v>0</v>
      </c>
      <c r="H25" s="269">
        <v>0</v>
      </c>
      <c r="I25" s="269">
        <v>0</v>
      </c>
      <c r="J25" s="269">
        <v>0</v>
      </c>
      <c r="K25" s="269">
        <v>0</v>
      </c>
      <c r="L25" s="269">
        <v>0</v>
      </c>
      <c r="M25" s="269">
        <v>0</v>
      </c>
      <c r="N25" s="269">
        <v>0</v>
      </c>
      <c r="O25" s="269">
        <v>0</v>
      </c>
      <c r="P25" s="269">
        <v>0</v>
      </c>
      <c r="Q25" s="269">
        <v>0</v>
      </c>
      <c r="R25" s="269">
        <v>0</v>
      </c>
      <c r="S25" s="269">
        <v>0</v>
      </c>
      <c r="T25" s="269">
        <v>0</v>
      </c>
      <c r="U25" s="269">
        <v>0</v>
      </c>
      <c r="V25" s="269">
        <v>0</v>
      </c>
      <c r="W25" s="269">
        <v>236</v>
      </c>
      <c r="X25" s="269">
        <v>0</v>
      </c>
      <c r="Y25" s="269">
        <v>0</v>
      </c>
      <c r="Z25" s="269">
        <v>0</v>
      </c>
      <c r="AA25" s="269">
        <v>0</v>
      </c>
      <c r="AB25" s="269">
        <v>0</v>
      </c>
      <c r="AC25" s="269">
        <v>0</v>
      </c>
      <c r="AD25" s="269">
        <v>0</v>
      </c>
      <c r="AE25" s="269">
        <v>0</v>
      </c>
      <c r="AF25" s="269">
        <v>0</v>
      </c>
      <c r="AG25" s="269">
        <v>0</v>
      </c>
      <c r="AH25" s="269">
        <v>25</v>
      </c>
      <c r="AI25" s="269">
        <v>0</v>
      </c>
      <c r="AJ25" s="269">
        <v>0</v>
      </c>
      <c r="AK25" s="269">
        <v>0</v>
      </c>
      <c r="AL25" s="269">
        <v>44</v>
      </c>
      <c r="AM25" s="269">
        <v>0</v>
      </c>
      <c r="AN25" s="269">
        <v>0</v>
      </c>
      <c r="AO25" s="269">
        <v>0</v>
      </c>
      <c r="AP25" s="270">
        <v>305</v>
      </c>
      <c r="AQ25" s="269">
        <v>0</v>
      </c>
      <c r="AR25" s="269">
        <v>1532</v>
      </c>
      <c r="AS25" s="269">
        <v>0</v>
      </c>
      <c r="AT25" s="269">
        <v>467</v>
      </c>
      <c r="AU25" s="269">
        <v>96</v>
      </c>
      <c r="AV25" s="269">
        <v>4</v>
      </c>
      <c r="AW25" s="270">
        <v>2099</v>
      </c>
      <c r="AX25" s="269">
        <v>2404</v>
      </c>
      <c r="AY25" s="270">
        <v>432</v>
      </c>
      <c r="AZ25" s="270">
        <v>2531</v>
      </c>
      <c r="BA25" s="269">
        <v>2836</v>
      </c>
      <c r="BB25" s="270">
        <v>-2337</v>
      </c>
      <c r="BC25" s="269">
        <v>194</v>
      </c>
      <c r="BD25" s="270">
        <v>499</v>
      </c>
      <c r="BE25" s="271"/>
      <c r="BG25" s="281" t="s">
        <v>466</v>
      </c>
      <c r="BH25" s="283" t="s">
        <v>191</v>
      </c>
      <c r="BI25" s="273">
        <f t="shared" si="0"/>
        <v>2404</v>
      </c>
      <c r="BJ25" s="274">
        <f t="shared" si="1"/>
        <v>2337</v>
      </c>
      <c r="BK25" s="275">
        <f t="shared" si="2"/>
        <v>0.97212978369384362</v>
      </c>
      <c r="BL25" s="276">
        <f t="shared" si="3"/>
        <v>2.7870216306156381E-2</v>
      </c>
      <c r="BM25" s="277"/>
      <c r="BN25" s="281" t="s">
        <v>466</v>
      </c>
      <c r="BO25" s="283" t="s">
        <v>191</v>
      </c>
      <c r="BP25" s="278">
        <f t="shared" si="4"/>
        <v>432</v>
      </c>
      <c r="BQ25" s="279">
        <f t="shared" si="5"/>
        <v>2337</v>
      </c>
      <c r="BR25" s="280">
        <f t="shared" si="6"/>
        <v>-1905</v>
      </c>
      <c r="BS25" s="277"/>
    </row>
    <row r="26" spans="1:71" x14ac:dyDescent="0.2">
      <c r="A26" s="281" t="s">
        <v>467</v>
      </c>
      <c r="B26" s="282" t="s">
        <v>50</v>
      </c>
      <c r="C26" s="269">
        <v>1</v>
      </c>
      <c r="D26" s="269">
        <v>0</v>
      </c>
      <c r="E26" s="269">
        <v>0</v>
      </c>
      <c r="F26" s="269">
        <v>0</v>
      </c>
      <c r="G26" s="269">
        <v>4</v>
      </c>
      <c r="H26" s="269">
        <v>0</v>
      </c>
      <c r="I26" s="269">
        <v>0</v>
      </c>
      <c r="J26" s="269">
        <v>1</v>
      </c>
      <c r="K26" s="269">
        <v>0</v>
      </c>
      <c r="L26" s="269">
        <v>0</v>
      </c>
      <c r="M26" s="269">
        <v>9</v>
      </c>
      <c r="N26" s="269">
        <v>3</v>
      </c>
      <c r="O26" s="269">
        <v>1</v>
      </c>
      <c r="P26" s="269">
        <v>3</v>
      </c>
      <c r="Q26" s="269">
        <v>0</v>
      </c>
      <c r="R26" s="269">
        <v>0</v>
      </c>
      <c r="S26" s="269">
        <v>0</v>
      </c>
      <c r="T26" s="269">
        <v>11</v>
      </c>
      <c r="U26" s="269">
        <v>0</v>
      </c>
      <c r="V26" s="269">
        <v>5</v>
      </c>
      <c r="W26" s="269">
        <v>0</v>
      </c>
      <c r="X26" s="269">
        <v>11</v>
      </c>
      <c r="Y26" s="269">
        <v>11</v>
      </c>
      <c r="Z26" s="269">
        <v>76</v>
      </c>
      <c r="AA26" s="269">
        <v>1</v>
      </c>
      <c r="AB26" s="269">
        <v>3</v>
      </c>
      <c r="AC26" s="269">
        <v>29</v>
      </c>
      <c r="AD26" s="269">
        <v>4</v>
      </c>
      <c r="AE26" s="269">
        <v>0</v>
      </c>
      <c r="AF26" s="269">
        <v>5</v>
      </c>
      <c r="AG26" s="269">
        <v>2</v>
      </c>
      <c r="AH26" s="269">
        <v>40</v>
      </c>
      <c r="AI26" s="269">
        <v>143</v>
      </c>
      <c r="AJ26" s="269">
        <v>35</v>
      </c>
      <c r="AK26" s="269">
        <v>0</v>
      </c>
      <c r="AL26" s="269">
        <v>6</v>
      </c>
      <c r="AM26" s="269">
        <v>25</v>
      </c>
      <c r="AN26" s="269">
        <v>2</v>
      </c>
      <c r="AO26" s="269">
        <v>4</v>
      </c>
      <c r="AP26" s="270">
        <v>435</v>
      </c>
      <c r="AQ26" s="269">
        <v>15</v>
      </c>
      <c r="AR26" s="269">
        <v>710</v>
      </c>
      <c r="AS26" s="269">
        <v>0</v>
      </c>
      <c r="AT26" s="269">
        <v>58</v>
      </c>
      <c r="AU26" s="269">
        <v>21</v>
      </c>
      <c r="AV26" s="269">
        <v>2</v>
      </c>
      <c r="AW26" s="270">
        <v>806</v>
      </c>
      <c r="AX26" s="269">
        <v>1241</v>
      </c>
      <c r="AY26" s="270">
        <v>140</v>
      </c>
      <c r="AZ26" s="270">
        <v>946</v>
      </c>
      <c r="BA26" s="269">
        <v>1381</v>
      </c>
      <c r="BB26" s="270">
        <v>-1153</v>
      </c>
      <c r="BC26" s="269">
        <v>-207</v>
      </c>
      <c r="BD26" s="270">
        <v>228</v>
      </c>
      <c r="BE26" s="271"/>
      <c r="BG26" s="281" t="s">
        <v>467</v>
      </c>
      <c r="BH26" s="283" t="s">
        <v>50</v>
      </c>
      <c r="BI26" s="273">
        <f t="shared" si="0"/>
        <v>1241</v>
      </c>
      <c r="BJ26" s="274">
        <f t="shared" si="1"/>
        <v>1153</v>
      </c>
      <c r="BK26" s="275">
        <f t="shared" si="2"/>
        <v>0.92908944399677684</v>
      </c>
      <c r="BL26" s="276">
        <f t="shared" si="3"/>
        <v>7.0910556003223157E-2</v>
      </c>
      <c r="BM26" s="277"/>
      <c r="BN26" s="281" t="s">
        <v>467</v>
      </c>
      <c r="BO26" s="283" t="s">
        <v>50</v>
      </c>
      <c r="BP26" s="278">
        <f t="shared" si="4"/>
        <v>140</v>
      </c>
      <c r="BQ26" s="279">
        <f t="shared" si="5"/>
        <v>1153</v>
      </c>
      <c r="BR26" s="280">
        <f t="shared" si="6"/>
        <v>-1013</v>
      </c>
      <c r="BS26" s="277"/>
    </row>
    <row r="27" spans="1:71" x14ac:dyDescent="0.2">
      <c r="A27" s="281" t="s">
        <v>468</v>
      </c>
      <c r="B27" s="282" t="s">
        <v>36</v>
      </c>
      <c r="C27" s="269">
        <v>2</v>
      </c>
      <c r="D27" s="269">
        <v>0</v>
      </c>
      <c r="E27" s="269">
        <v>0</v>
      </c>
      <c r="F27" s="269">
        <v>0</v>
      </c>
      <c r="G27" s="269">
        <v>0</v>
      </c>
      <c r="H27" s="269">
        <v>0</v>
      </c>
      <c r="I27" s="269">
        <v>0</v>
      </c>
      <c r="J27" s="269">
        <v>1</v>
      </c>
      <c r="K27" s="269">
        <v>0</v>
      </c>
      <c r="L27" s="269">
        <v>1</v>
      </c>
      <c r="M27" s="269">
        <v>5</v>
      </c>
      <c r="N27" s="269">
        <v>1</v>
      </c>
      <c r="O27" s="269">
        <v>0</v>
      </c>
      <c r="P27" s="269">
        <v>4</v>
      </c>
      <c r="Q27" s="269">
        <v>0</v>
      </c>
      <c r="R27" s="269">
        <v>0</v>
      </c>
      <c r="S27" s="269">
        <v>0</v>
      </c>
      <c r="T27" s="269">
        <v>6</v>
      </c>
      <c r="U27" s="269">
        <v>0</v>
      </c>
      <c r="V27" s="269">
        <v>2</v>
      </c>
      <c r="W27" s="269">
        <v>0</v>
      </c>
      <c r="X27" s="269">
        <v>0</v>
      </c>
      <c r="Y27" s="269">
        <v>2</v>
      </c>
      <c r="Z27" s="269">
        <v>115</v>
      </c>
      <c r="AA27" s="269">
        <v>11</v>
      </c>
      <c r="AB27" s="269">
        <v>3</v>
      </c>
      <c r="AC27" s="269">
        <v>15</v>
      </c>
      <c r="AD27" s="269">
        <v>1</v>
      </c>
      <c r="AE27" s="269">
        <v>124</v>
      </c>
      <c r="AF27" s="269">
        <v>3</v>
      </c>
      <c r="AG27" s="269">
        <v>0</v>
      </c>
      <c r="AH27" s="269">
        <v>38</v>
      </c>
      <c r="AI27" s="269">
        <v>43</v>
      </c>
      <c r="AJ27" s="269">
        <v>24</v>
      </c>
      <c r="AK27" s="269">
        <v>0</v>
      </c>
      <c r="AL27" s="269">
        <v>1</v>
      </c>
      <c r="AM27" s="269">
        <v>7</v>
      </c>
      <c r="AN27" s="269">
        <v>0</v>
      </c>
      <c r="AO27" s="269">
        <v>0</v>
      </c>
      <c r="AP27" s="270">
        <v>409</v>
      </c>
      <c r="AQ27" s="269">
        <v>0</v>
      </c>
      <c r="AR27" s="269">
        <v>0</v>
      </c>
      <c r="AS27" s="269">
        <v>0</v>
      </c>
      <c r="AT27" s="269">
        <v>2743</v>
      </c>
      <c r="AU27" s="269">
        <v>175</v>
      </c>
      <c r="AV27" s="269">
        <v>0</v>
      </c>
      <c r="AW27" s="270">
        <v>2918</v>
      </c>
      <c r="AX27" s="269">
        <v>3327</v>
      </c>
      <c r="AY27" s="270">
        <v>0</v>
      </c>
      <c r="AZ27" s="270">
        <v>2918</v>
      </c>
      <c r="BA27" s="269">
        <v>3327</v>
      </c>
      <c r="BB27" s="270">
        <v>0</v>
      </c>
      <c r="BC27" s="269">
        <v>2918</v>
      </c>
      <c r="BD27" s="270">
        <v>3327</v>
      </c>
      <c r="BE27" s="271"/>
      <c r="BG27" s="281" t="s">
        <v>468</v>
      </c>
      <c r="BH27" s="283" t="s">
        <v>36</v>
      </c>
      <c r="BI27" s="273">
        <f t="shared" si="0"/>
        <v>3327</v>
      </c>
      <c r="BJ27" s="274">
        <f t="shared" si="1"/>
        <v>0</v>
      </c>
      <c r="BK27" s="275">
        <f t="shared" si="2"/>
        <v>0</v>
      </c>
      <c r="BL27" s="276">
        <f t="shared" si="3"/>
        <v>1</v>
      </c>
      <c r="BM27" s="277"/>
      <c r="BN27" s="281" t="s">
        <v>468</v>
      </c>
      <c r="BO27" s="283" t="s">
        <v>36</v>
      </c>
      <c r="BP27" s="278">
        <f t="shared" si="4"/>
        <v>0</v>
      </c>
      <c r="BQ27" s="279">
        <f t="shared" si="5"/>
        <v>0</v>
      </c>
      <c r="BR27" s="280">
        <f t="shared" si="6"/>
        <v>0</v>
      </c>
      <c r="BS27" s="277"/>
    </row>
    <row r="28" spans="1:71" x14ac:dyDescent="0.2">
      <c r="A28" s="281" t="s">
        <v>469</v>
      </c>
      <c r="B28" s="282" t="s">
        <v>192</v>
      </c>
      <c r="C28" s="269">
        <v>7</v>
      </c>
      <c r="D28" s="269">
        <v>0</v>
      </c>
      <c r="E28" s="269">
        <v>0</v>
      </c>
      <c r="F28" s="269">
        <v>0</v>
      </c>
      <c r="G28" s="269">
        <v>7</v>
      </c>
      <c r="H28" s="269">
        <v>0</v>
      </c>
      <c r="I28" s="269">
        <v>3</v>
      </c>
      <c r="J28" s="269">
        <v>11</v>
      </c>
      <c r="K28" s="269">
        <v>0</v>
      </c>
      <c r="L28" s="269">
        <v>7</v>
      </c>
      <c r="M28" s="269">
        <v>51</v>
      </c>
      <c r="N28" s="269">
        <v>15</v>
      </c>
      <c r="O28" s="269">
        <v>2</v>
      </c>
      <c r="P28" s="269">
        <v>26</v>
      </c>
      <c r="Q28" s="269">
        <v>1</v>
      </c>
      <c r="R28" s="269">
        <v>1</v>
      </c>
      <c r="S28" s="269">
        <v>0</v>
      </c>
      <c r="T28" s="269">
        <v>52</v>
      </c>
      <c r="U28" s="269">
        <v>1</v>
      </c>
      <c r="V28" s="269">
        <v>3</v>
      </c>
      <c r="W28" s="269">
        <v>7</v>
      </c>
      <c r="X28" s="269">
        <v>3</v>
      </c>
      <c r="Y28" s="269">
        <v>11</v>
      </c>
      <c r="Z28" s="269">
        <v>893</v>
      </c>
      <c r="AA28" s="269">
        <v>15</v>
      </c>
      <c r="AB28" s="269">
        <v>69</v>
      </c>
      <c r="AC28" s="269">
        <v>111</v>
      </c>
      <c r="AD28" s="269">
        <v>1</v>
      </c>
      <c r="AE28" s="269">
        <v>2</v>
      </c>
      <c r="AF28" s="269">
        <v>11</v>
      </c>
      <c r="AG28" s="269">
        <v>0</v>
      </c>
      <c r="AH28" s="269">
        <v>55</v>
      </c>
      <c r="AI28" s="269">
        <v>150</v>
      </c>
      <c r="AJ28" s="269">
        <v>115</v>
      </c>
      <c r="AK28" s="269">
        <v>0</v>
      </c>
      <c r="AL28" s="269">
        <v>8</v>
      </c>
      <c r="AM28" s="269">
        <v>168</v>
      </c>
      <c r="AN28" s="269">
        <v>0</v>
      </c>
      <c r="AO28" s="269">
        <v>1</v>
      </c>
      <c r="AP28" s="270">
        <v>1807</v>
      </c>
      <c r="AQ28" s="269">
        <v>0</v>
      </c>
      <c r="AR28" s="269">
        <v>7364</v>
      </c>
      <c r="AS28" s="269">
        <v>0</v>
      </c>
      <c r="AT28" s="269">
        <v>0</v>
      </c>
      <c r="AU28" s="269">
        <v>0</v>
      </c>
      <c r="AV28" s="269">
        <v>0</v>
      </c>
      <c r="AW28" s="270">
        <v>7364</v>
      </c>
      <c r="AX28" s="269">
        <v>9171</v>
      </c>
      <c r="AY28" s="270">
        <v>62</v>
      </c>
      <c r="AZ28" s="270">
        <v>7426</v>
      </c>
      <c r="BA28" s="269">
        <v>9233</v>
      </c>
      <c r="BB28" s="270">
        <v>-477</v>
      </c>
      <c r="BC28" s="269">
        <v>6949</v>
      </c>
      <c r="BD28" s="270">
        <v>8756</v>
      </c>
      <c r="BE28" s="271"/>
      <c r="BG28" s="281" t="s">
        <v>469</v>
      </c>
      <c r="BH28" s="283" t="s">
        <v>192</v>
      </c>
      <c r="BI28" s="273">
        <f t="shared" si="0"/>
        <v>9171</v>
      </c>
      <c r="BJ28" s="274">
        <f t="shared" si="1"/>
        <v>477</v>
      </c>
      <c r="BK28" s="275">
        <f t="shared" si="2"/>
        <v>5.2011776251226695E-2</v>
      </c>
      <c r="BL28" s="276">
        <f t="shared" si="3"/>
        <v>0.94798822374877334</v>
      </c>
      <c r="BM28" s="277"/>
      <c r="BN28" s="281" t="s">
        <v>469</v>
      </c>
      <c r="BO28" s="283" t="s">
        <v>192</v>
      </c>
      <c r="BP28" s="278">
        <f t="shared" si="4"/>
        <v>62</v>
      </c>
      <c r="BQ28" s="279">
        <f t="shared" si="5"/>
        <v>477</v>
      </c>
      <c r="BR28" s="280">
        <f t="shared" si="6"/>
        <v>-415</v>
      </c>
      <c r="BS28" s="277"/>
    </row>
    <row r="29" spans="1:71" x14ac:dyDescent="0.2">
      <c r="A29" s="281" t="s">
        <v>470</v>
      </c>
      <c r="B29" s="282" t="s">
        <v>285</v>
      </c>
      <c r="C29" s="269">
        <v>0</v>
      </c>
      <c r="D29" s="269">
        <v>0</v>
      </c>
      <c r="E29" s="269">
        <v>0</v>
      </c>
      <c r="F29" s="269">
        <v>0</v>
      </c>
      <c r="G29" s="269">
        <v>1</v>
      </c>
      <c r="H29" s="269">
        <v>0</v>
      </c>
      <c r="I29" s="269">
        <v>0</v>
      </c>
      <c r="J29" s="269">
        <v>1</v>
      </c>
      <c r="K29" s="269">
        <v>0</v>
      </c>
      <c r="L29" s="269">
        <v>0</v>
      </c>
      <c r="M29" s="269">
        <v>1</v>
      </c>
      <c r="N29" s="269">
        <v>0</v>
      </c>
      <c r="O29" s="269">
        <v>0</v>
      </c>
      <c r="P29" s="269">
        <v>1</v>
      </c>
      <c r="Q29" s="269">
        <v>0</v>
      </c>
      <c r="R29" s="269">
        <v>0</v>
      </c>
      <c r="S29" s="269">
        <v>0</v>
      </c>
      <c r="T29" s="269">
        <v>3</v>
      </c>
      <c r="U29" s="269">
        <v>0</v>
      </c>
      <c r="V29" s="269">
        <v>0</v>
      </c>
      <c r="W29" s="269">
        <v>0</v>
      </c>
      <c r="X29" s="269">
        <v>0</v>
      </c>
      <c r="Y29" s="269">
        <v>2</v>
      </c>
      <c r="Z29" s="269">
        <v>3</v>
      </c>
      <c r="AA29" s="269">
        <v>32</v>
      </c>
      <c r="AB29" s="269">
        <v>8</v>
      </c>
      <c r="AC29" s="269">
        <v>11</v>
      </c>
      <c r="AD29" s="269">
        <v>0</v>
      </c>
      <c r="AE29" s="269">
        <v>0</v>
      </c>
      <c r="AF29" s="269">
        <v>3</v>
      </c>
      <c r="AG29" s="269">
        <v>0</v>
      </c>
      <c r="AH29" s="269">
        <v>18</v>
      </c>
      <c r="AI29" s="269">
        <v>71</v>
      </c>
      <c r="AJ29" s="269">
        <v>49</v>
      </c>
      <c r="AK29" s="269">
        <v>0</v>
      </c>
      <c r="AL29" s="269">
        <v>1</v>
      </c>
      <c r="AM29" s="269">
        <v>41</v>
      </c>
      <c r="AN29" s="269">
        <v>0</v>
      </c>
      <c r="AO29" s="269">
        <v>0</v>
      </c>
      <c r="AP29" s="270">
        <v>246</v>
      </c>
      <c r="AQ29" s="269">
        <v>0</v>
      </c>
      <c r="AR29" s="269">
        <v>461</v>
      </c>
      <c r="AS29" s="269">
        <v>-6</v>
      </c>
      <c r="AT29" s="269">
        <v>0</v>
      </c>
      <c r="AU29" s="269">
        <v>0</v>
      </c>
      <c r="AV29" s="269">
        <v>0</v>
      </c>
      <c r="AW29" s="270">
        <v>455</v>
      </c>
      <c r="AX29" s="269">
        <v>701</v>
      </c>
      <c r="AY29" s="270">
        <v>2</v>
      </c>
      <c r="AZ29" s="270">
        <v>457</v>
      </c>
      <c r="BA29" s="269">
        <v>703</v>
      </c>
      <c r="BB29" s="270">
        <v>-363</v>
      </c>
      <c r="BC29" s="269">
        <v>94</v>
      </c>
      <c r="BD29" s="270">
        <v>340</v>
      </c>
      <c r="BE29" s="271"/>
      <c r="BG29" s="281" t="s">
        <v>470</v>
      </c>
      <c r="BH29" s="283" t="s">
        <v>285</v>
      </c>
      <c r="BI29" s="273">
        <f t="shared" si="0"/>
        <v>701</v>
      </c>
      <c r="BJ29" s="274">
        <f t="shared" si="1"/>
        <v>363</v>
      </c>
      <c r="BK29" s="275">
        <f t="shared" si="2"/>
        <v>0.51783166904422251</v>
      </c>
      <c r="BL29" s="276">
        <f t="shared" si="3"/>
        <v>0.48216833095577749</v>
      </c>
      <c r="BM29" s="277"/>
      <c r="BN29" s="281" t="s">
        <v>470</v>
      </c>
      <c r="BO29" s="283" t="s">
        <v>285</v>
      </c>
      <c r="BP29" s="278">
        <f t="shared" si="4"/>
        <v>2</v>
      </c>
      <c r="BQ29" s="279">
        <f t="shared" si="5"/>
        <v>363</v>
      </c>
      <c r="BR29" s="280">
        <f t="shared" si="6"/>
        <v>-361</v>
      </c>
      <c r="BS29" s="277"/>
    </row>
    <row r="30" spans="1:71" x14ac:dyDescent="0.2">
      <c r="A30" s="281" t="s">
        <v>471</v>
      </c>
      <c r="B30" s="282" t="s">
        <v>281</v>
      </c>
      <c r="C30" s="269">
        <v>0</v>
      </c>
      <c r="D30" s="269">
        <v>0</v>
      </c>
      <c r="E30" s="269">
        <v>0</v>
      </c>
      <c r="F30" s="269">
        <v>0</v>
      </c>
      <c r="G30" s="269">
        <v>0</v>
      </c>
      <c r="H30" s="269">
        <v>0</v>
      </c>
      <c r="I30" s="269">
        <v>0</v>
      </c>
      <c r="J30" s="269">
        <v>1</v>
      </c>
      <c r="K30" s="269">
        <v>0</v>
      </c>
      <c r="L30" s="269">
        <v>0</v>
      </c>
      <c r="M30" s="269">
        <v>2</v>
      </c>
      <c r="N30" s="269">
        <v>0</v>
      </c>
      <c r="O30" s="269">
        <v>0</v>
      </c>
      <c r="P30" s="269">
        <v>0</v>
      </c>
      <c r="Q30" s="269">
        <v>0</v>
      </c>
      <c r="R30" s="269">
        <v>0</v>
      </c>
      <c r="S30" s="269">
        <v>0</v>
      </c>
      <c r="T30" s="269">
        <v>2</v>
      </c>
      <c r="U30" s="269">
        <v>0</v>
      </c>
      <c r="V30" s="269">
        <v>0</v>
      </c>
      <c r="W30" s="269">
        <v>0</v>
      </c>
      <c r="X30" s="269">
        <v>0</v>
      </c>
      <c r="Y30" s="269">
        <v>7</v>
      </c>
      <c r="Z30" s="269">
        <v>108</v>
      </c>
      <c r="AA30" s="269">
        <v>1</v>
      </c>
      <c r="AB30" s="269">
        <v>0</v>
      </c>
      <c r="AC30" s="269">
        <v>7</v>
      </c>
      <c r="AD30" s="269">
        <v>1</v>
      </c>
      <c r="AE30" s="269">
        <v>0</v>
      </c>
      <c r="AF30" s="269">
        <v>5</v>
      </c>
      <c r="AG30" s="269">
        <v>0</v>
      </c>
      <c r="AH30" s="269">
        <v>126</v>
      </c>
      <c r="AI30" s="269">
        <v>37</v>
      </c>
      <c r="AJ30" s="269">
        <v>41</v>
      </c>
      <c r="AK30" s="269">
        <v>0</v>
      </c>
      <c r="AL30" s="269">
        <v>0</v>
      </c>
      <c r="AM30" s="269">
        <v>86</v>
      </c>
      <c r="AN30" s="269">
        <v>0</v>
      </c>
      <c r="AO30" s="269">
        <v>1</v>
      </c>
      <c r="AP30" s="270">
        <v>425</v>
      </c>
      <c r="AQ30" s="269">
        <v>0</v>
      </c>
      <c r="AR30" s="269">
        <v>67</v>
      </c>
      <c r="AS30" s="269">
        <v>135</v>
      </c>
      <c r="AT30" s="269">
        <v>0</v>
      </c>
      <c r="AU30" s="269">
        <v>0</v>
      </c>
      <c r="AV30" s="269">
        <v>0</v>
      </c>
      <c r="AW30" s="270">
        <v>202</v>
      </c>
      <c r="AX30" s="269">
        <v>627</v>
      </c>
      <c r="AY30" s="270">
        <v>259</v>
      </c>
      <c r="AZ30" s="270">
        <v>461</v>
      </c>
      <c r="BA30" s="269">
        <v>886</v>
      </c>
      <c r="BB30" s="270">
        <v>0</v>
      </c>
      <c r="BC30" s="269">
        <v>461</v>
      </c>
      <c r="BD30" s="270">
        <v>886</v>
      </c>
      <c r="BE30" s="271"/>
      <c r="BG30" s="281" t="s">
        <v>471</v>
      </c>
      <c r="BH30" s="283" t="s">
        <v>281</v>
      </c>
      <c r="BI30" s="273">
        <f t="shared" si="0"/>
        <v>627</v>
      </c>
      <c r="BJ30" s="274">
        <f t="shared" si="1"/>
        <v>0</v>
      </c>
      <c r="BK30" s="275">
        <f t="shared" si="2"/>
        <v>0</v>
      </c>
      <c r="BL30" s="276">
        <f t="shared" si="3"/>
        <v>1</v>
      </c>
      <c r="BM30" s="277"/>
      <c r="BN30" s="281" t="s">
        <v>471</v>
      </c>
      <c r="BO30" s="283" t="s">
        <v>281</v>
      </c>
      <c r="BP30" s="278">
        <f t="shared" si="4"/>
        <v>259</v>
      </c>
      <c r="BQ30" s="279">
        <f t="shared" si="5"/>
        <v>0</v>
      </c>
      <c r="BR30" s="280">
        <f t="shared" si="6"/>
        <v>259</v>
      </c>
      <c r="BS30" s="277"/>
    </row>
    <row r="31" spans="1:71" x14ac:dyDescent="0.2">
      <c r="A31" s="281" t="s">
        <v>472</v>
      </c>
      <c r="B31" s="282" t="s">
        <v>384</v>
      </c>
      <c r="C31" s="269">
        <v>53</v>
      </c>
      <c r="D31" s="269">
        <v>0</v>
      </c>
      <c r="E31" s="269">
        <v>0</v>
      </c>
      <c r="F31" s="269">
        <v>0</v>
      </c>
      <c r="G31" s="269">
        <v>36</v>
      </c>
      <c r="H31" s="269">
        <v>0</v>
      </c>
      <c r="I31" s="269">
        <v>5</v>
      </c>
      <c r="J31" s="269">
        <v>15</v>
      </c>
      <c r="K31" s="269">
        <v>0</v>
      </c>
      <c r="L31" s="269">
        <v>13</v>
      </c>
      <c r="M31" s="269">
        <v>33</v>
      </c>
      <c r="N31" s="269">
        <v>8</v>
      </c>
      <c r="O31" s="269">
        <v>2</v>
      </c>
      <c r="P31" s="269">
        <v>52</v>
      </c>
      <c r="Q31" s="269">
        <v>2</v>
      </c>
      <c r="R31" s="269">
        <v>3</v>
      </c>
      <c r="S31" s="269">
        <v>1</v>
      </c>
      <c r="T31" s="269">
        <v>78</v>
      </c>
      <c r="U31" s="269">
        <v>4</v>
      </c>
      <c r="V31" s="269">
        <v>26</v>
      </c>
      <c r="W31" s="269">
        <v>21</v>
      </c>
      <c r="X31" s="269">
        <v>17</v>
      </c>
      <c r="Y31" s="269">
        <v>196</v>
      </c>
      <c r="Z31" s="269">
        <v>151</v>
      </c>
      <c r="AA31" s="269">
        <v>6</v>
      </c>
      <c r="AB31" s="269">
        <v>14</v>
      </c>
      <c r="AC31" s="269">
        <v>54</v>
      </c>
      <c r="AD31" s="269">
        <v>1</v>
      </c>
      <c r="AE31" s="269">
        <v>8</v>
      </c>
      <c r="AF31" s="269">
        <v>30</v>
      </c>
      <c r="AG31" s="269">
        <v>1</v>
      </c>
      <c r="AH31" s="269">
        <v>45</v>
      </c>
      <c r="AI31" s="269">
        <v>156</v>
      </c>
      <c r="AJ31" s="269">
        <v>674</v>
      </c>
      <c r="AK31" s="269">
        <v>0</v>
      </c>
      <c r="AL31" s="269">
        <v>28</v>
      </c>
      <c r="AM31" s="269">
        <v>410</v>
      </c>
      <c r="AN31" s="269">
        <v>19</v>
      </c>
      <c r="AO31" s="269">
        <v>7</v>
      </c>
      <c r="AP31" s="270">
        <v>2169</v>
      </c>
      <c r="AQ31" s="269">
        <v>73</v>
      </c>
      <c r="AR31" s="269">
        <v>11290</v>
      </c>
      <c r="AS31" s="269">
        <v>1</v>
      </c>
      <c r="AT31" s="269">
        <v>313</v>
      </c>
      <c r="AU31" s="269">
        <v>214</v>
      </c>
      <c r="AV31" s="269">
        <v>5</v>
      </c>
      <c r="AW31" s="270">
        <v>11896</v>
      </c>
      <c r="AX31" s="269">
        <v>14065</v>
      </c>
      <c r="AY31" s="270">
        <v>1858</v>
      </c>
      <c r="AZ31" s="270">
        <v>13754</v>
      </c>
      <c r="BA31" s="269">
        <v>15923</v>
      </c>
      <c r="BB31" s="270">
        <v>-11177</v>
      </c>
      <c r="BC31" s="269">
        <v>2577</v>
      </c>
      <c r="BD31" s="270">
        <v>4746</v>
      </c>
      <c r="BE31" s="271"/>
      <c r="BG31" s="281" t="s">
        <v>472</v>
      </c>
      <c r="BH31" s="283" t="s">
        <v>384</v>
      </c>
      <c r="BI31" s="273">
        <f t="shared" si="0"/>
        <v>14065</v>
      </c>
      <c r="BJ31" s="274">
        <f t="shared" si="1"/>
        <v>11177</v>
      </c>
      <c r="BK31" s="275">
        <f t="shared" si="2"/>
        <v>0.7946676146462851</v>
      </c>
      <c r="BL31" s="276">
        <f t="shared" si="3"/>
        <v>0.2053323853537149</v>
      </c>
      <c r="BM31" s="277"/>
      <c r="BN31" s="281" t="s">
        <v>472</v>
      </c>
      <c r="BO31" s="283" t="s">
        <v>384</v>
      </c>
      <c r="BP31" s="278">
        <f t="shared" si="4"/>
        <v>1858</v>
      </c>
      <c r="BQ31" s="279">
        <f t="shared" si="5"/>
        <v>11177</v>
      </c>
      <c r="BR31" s="280">
        <f t="shared" si="6"/>
        <v>-9319</v>
      </c>
      <c r="BS31" s="277"/>
    </row>
    <row r="32" spans="1:71" x14ac:dyDescent="0.2">
      <c r="A32" s="281" t="s">
        <v>473</v>
      </c>
      <c r="B32" s="282" t="s">
        <v>37</v>
      </c>
      <c r="C32" s="269">
        <v>4</v>
      </c>
      <c r="D32" s="269">
        <v>0</v>
      </c>
      <c r="E32" s="269">
        <v>0</v>
      </c>
      <c r="F32" s="269">
        <v>0</v>
      </c>
      <c r="G32" s="269">
        <v>4</v>
      </c>
      <c r="H32" s="269">
        <v>0</v>
      </c>
      <c r="I32" s="269">
        <v>0</v>
      </c>
      <c r="J32" s="269">
        <v>2</v>
      </c>
      <c r="K32" s="269">
        <v>0</v>
      </c>
      <c r="L32" s="269">
        <v>1</v>
      </c>
      <c r="M32" s="269">
        <v>10</v>
      </c>
      <c r="N32" s="269">
        <v>1</v>
      </c>
      <c r="O32" s="269">
        <v>0</v>
      </c>
      <c r="P32" s="269">
        <v>12</v>
      </c>
      <c r="Q32" s="269">
        <v>0</v>
      </c>
      <c r="R32" s="269">
        <v>1</v>
      </c>
      <c r="S32" s="269">
        <v>0</v>
      </c>
      <c r="T32" s="269">
        <v>10</v>
      </c>
      <c r="U32" s="269">
        <v>0</v>
      </c>
      <c r="V32" s="269">
        <v>3</v>
      </c>
      <c r="W32" s="269">
        <v>2</v>
      </c>
      <c r="X32" s="269">
        <v>6</v>
      </c>
      <c r="Y32" s="269">
        <v>42</v>
      </c>
      <c r="Z32" s="269">
        <v>167</v>
      </c>
      <c r="AA32" s="269">
        <v>8</v>
      </c>
      <c r="AB32" s="269">
        <v>24</v>
      </c>
      <c r="AC32" s="269">
        <v>84</v>
      </c>
      <c r="AD32" s="269">
        <v>15</v>
      </c>
      <c r="AE32" s="269">
        <v>945</v>
      </c>
      <c r="AF32" s="269">
        <v>27</v>
      </c>
      <c r="AG32" s="269">
        <v>0</v>
      </c>
      <c r="AH32" s="269">
        <v>96</v>
      </c>
      <c r="AI32" s="269">
        <v>54</v>
      </c>
      <c r="AJ32" s="269">
        <v>78</v>
      </c>
      <c r="AK32" s="269">
        <v>0</v>
      </c>
      <c r="AL32" s="269">
        <v>6</v>
      </c>
      <c r="AM32" s="269">
        <v>29</v>
      </c>
      <c r="AN32" s="269">
        <v>0</v>
      </c>
      <c r="AO32" s="269">
        <v>0</v>
      </c>
      <c r="AP32" s="270">
        <v>1631</v>
      </c>
      <c r="AQ32" s="269">
        <v>0</v>
      </c>
      <c r="AR32" s="269">
        <v>4352</v>
      </c>
      <c r="AS32" s="269">
        <v>0</v>
      </c>
      <c r="AT32" s="269">
        <v>0</v>
      </c>
      <c r="AU32" s="269">
        <v>0</v>
      </c>
      <c r="AV32" s="269">
        <v>0</v>
      </c>
      <c r="AW32" s="270">
        <v>4352</v>
      </c>
      <c r="AX32" s="269">
        <v>5983</v>
      </c>
      <c r="AY32" s="270">
        <v>18</v>
      </c>
      <c r="AZ32" s="270">
        <v>4370</v>
      </c>
      <c r="BA32" s="269">
        <v>6001</v>
      </c>
      <c r="BB32" s="270">
        <v>-5712</v>
      </c>
      <c r="BC32" s="269">
        <v>-1342</v>
      </c>
      <c r="BD32" s="270">
        <v>289</v>
      </c>
      <c r="BE32" s="271"/>
      <c r="BG32" s="281" t="s">
        <v>473</v>
      </c>
      <c r="BH32" s="283" t="s">
        <v>37</v>
      </c>
      <c r="BI32" s="273">
        <f t="shared" si="0"/>
        <v>5983</v>
      </c>
      <c r="BJ32" s="274">
        <f t="shared" si="1"/>
        <v>5712</v>
      </c>
      <c r="BK32" s="275">
        <f t="shared" si="2"/>
        <v>0.9547049974928965</v>
      </c>
      <c r="BL32" s="276">
        <f t="shared" si="3"/>
        <v>4.5295002507103499E-2</v>
      </c>
      <c r="BM32" s="277"/>
      <c r="BN32" s="281" t="s">
        <v>473</v>
      </c>
      <c r="BO32" s="283" t="s">
        <v>37</v>
      </c>
      <c r="BP32" s="278">
        <f t="shared" si="4"/>
        <v>18</v>
      </c>
      <c r="BQ32" s="279">
        <f t="shared" si="5"/>
        <v>5712</v>
      </c>
      <c r="BR32" s="280">
        <f t="shared" si="6"/>
        <v>-5694</v>
      </c>
      <c r="BS32" s="277"/>
    </row>
    <row r="33" spans="1:71" x14ac:dyDescent="0.2">
      <c r="A33" s="281" t="s">
        <v>474</v>
      </c>
      <c r="B33" s="282" t="s">
        <v>38</v>
      </c>
      <c r="C33" s="269">
        <v>1</v>
      </c>
      <c r="D33" s="269">
        <v>0</v>
      </c>
      <c r="E33" s="269">
        <v>0</v>
      </c>
      <c r="F33" s="269">
        <v>0</v>
      </c>
      <c r="G33" s="269">
        <v>0</v>
      </c>
      <c r="H33" s="269">
        <v>0</v>
      </c>
      <c r="I33" s="269">
        <v>0</v>
      </c>
      <c r="J33" s="269">
        <v>1</v>
      </c>
      <c r="K33" s="269">
        <v>0</v>
      </c>
      <c r="L33" s="269">
        <v>0</v>
      </c>
      <c r="M33" s="269">
        <v>2</v>
      </c>
      <c r="N33" s="269">
        <v>0</v>
      </c>
      <c r="O33" s="269">
        <v>0</v>
      </c>
      <c r="P33" s="269">
        <v>4</v>
      </c>
      <c r="Q33" s="269">
        <v>0</v>
      </c>
      <c r="R33" s="269">
        <v>0</v>
      </c>
      <c r="S33" s="269">
        <v>0</v>
      </c>
      <c r="T33" s="269">
        <v>1</v>
      </c>
      <c r="U33" s="269">
        <v>0</v>
      </c>
      <c r="V33" s="269">
        <v>2</v>
      </c>
      <c r="W33" s="269">
        <v>0</v>
      </c>
      <c r="X33" s="269">
        <v>0</v>
      </c>
      <c r="Y33" s="269">
        <v>11</v>
      </c>
      <c r="Z33" s="269">
        <v>18</v>
      </c>
      <c r="AA33" s="269">
        <v>0</v>
      </c>
      <c r="AB33" s="269">
        <v>1</v>
      </c>
      <c r="AC33" s="269">
        <v>130</v>
      </c>
      <c r="AD33" s="269">
        <v>4</v>
      </c>
      <c r="AE33" s="269">
        <v>114</v>
      </c>
      <c r="AF33" s="269">
        <v>33</v>
      </c>
      <c r="AG33" s="269">
        <v>2</v>
      </c>
      <c r="AH33" s="269">
        <v>7</v>
      </c>
      <c r="AI33" s="269">
        <v>51</v>
      </c>
      <c r="AJ33" s="269">
        <v>211</v>
      </c>
      <c r="AK33" s="269">
        <v>0</v>
      </c>
      <c r="AL33" s="269">
        <v>6</v>
      </c>
      <c r="AM33" s="269">
        <v>45</v>
      </c>
      <c r="AN33" s="269">
        <v>0</v>
      </c>
      <c r="AO33" s="269">
        <v>3</v>
      </c>
      <c r="AP33" s="270">
        <v>647</v>
      </c>
      <c r="AQ33" s="269">
        <v>0</v>
      </c>
      <c r="AR33" s="269">
        <v>14651</v>
      </c>
      <c r="AS33" s="269">
        <v>3</v>
      </c>
      <c r="AT33" s="269">
        <v>0</v>
      </c>
      <c r="AU33" s="269">
        <v>79</v>
      </c>
      <c r="AV33" s="269">
        <v>0</v>
      </c>
      <c r="AW33" s="270">
        <v>14733</v>
      </c>
      <c r="AX33" s="269">
        <v>15380</v>
      </c>
      <c r="AY33" s="270">
        <v>2</v>
      </c>
      <c r="AZ33" s="270">
        <v>14735</v>
      </c>
      <c r="BA33" s="269">
        <v>15382</v>
      </c>
      <c r="BB33" s="270">
        <v>-2816</v>
      </c>
      <c r="BC33" s="269">
        <v>11919</v>
      </c>
      <c r="BD33" s="270">
        <v>12566</v>
      </c>
      <c r="BE33" s="271"/>
      <c r="BG33" s="281" t="s">
        <v>474</v>
      </c>
      <c r="BH33" s="283" t="s">
        <v>38</v>
      </c>
      <c r="BI33" s="273">
        <f t="shared" si="0"/>
        <v>15380</v>
      </c>
      <c r="BJ33" s="274">
        <f t="shared" si="1"/>
        <v>2816</v>
      </c>
      <c r="BK33" s="275">
        <f t="shared" si="2"/>
        <v>0.18309492847854356</v>
      </c>
      <c r="BL33" s="276">
        <f t="shared" si="3"/>
        <v>0.81690507152145642</v>
      </c>
      <c r="BM33" s="277"/>
      <c r="BN33" s="281" t="s">
        <v>474</v>
      </c>
      <c r="BO33" s="283" t="s">
        <v>38</v>
      </c>
      <c r="BP33" s="278">
        <f t="shared" si="4"/>
        <v>2</v>
      </c>
      <c r="BQ33" s="279">
        <f t="shared" si="5"/>
        <v>2816</v>
      </c>
      <c r="BR33" s="280">
        <f t="shared" si="6"/>
        <v>-2814</v>
      </c>
      <c r="BS33" s="277"/>
    </row>
    <row r="34" spans="1:71" x14ac:dyDescent="0.2">
      <c r="A34" s="281" t="s">
        <v>475</v>
      </c>
      <c r="B34" s="282" t="s">
        <v>476</v>
      </c>
      <c r="C34" s="269">
        <v>21</v>
      </c>
      <c r="D34" s="269">
        <v>2</v>
      </c>
      <c r="E34" s="269">
        <v>0</v>
      </c>
      <c r="F34" s="269">
        <v>0</v>
      </c>
      <c r="G34" s="269">
        <v>12</v>
      </c>
      <c r="H34" s="269">
        <v>0</v>
      </c>
      <c r="I34" s="269">
        <v>2</v>
      </c>
      <c r="J34" s="269">
        <v>8</v>
      </c>
      <c r="K34" s="269">
        <v>0</v>
      </c>
      <c r="L34" s="269">
        <v>2</v>
      </c>
      <c r="M34" s="269">
        <v>40</v>
      </c>
      <c r="N34" s="269">
        <v>5</v>
      </c>
      <c r="O34" s="269">
        <v>1</v>
      </c>
      <c r="P34" s="269">
        <v>22</v>
      </c>
      <c r="Q34" s="269">
        <v>0</v>
      </c>
      <c r="R34" s="269">
        <v>1</v>
      </c>
      <c r="S34" s="269">
        <v>0</v>
      </c>
      <c r="T34" s="269">
        <v>30</v>
      </c>
      <c r="U34" s="269">
        <v>1</v>
      </c>
      <c r="V34" s="269">
        <v>11</v>
      </c>
      <c r="W34" s="269">
        <v>7</v>
      </c>
      <c r="X34" s="269">
        <v>30</v>
      </c>
      <c r="Y34" s="269">
        <v>87</v>
      </c>
      <c r="Z34" s="269">
        <v>282</v>
      </c>
      <c r="AA34" s="269">
        <v>4</v>
      </c>
      <c r="AB34" s="269">
        <v>39</v>
      </c>
      <c r="AC34" s="269">
        <v>98</v>
      </c>
      <c r="AD34" s="269">
        <v>7</v>
      </c>
      <c r="AE34" s="269">
        <v>1</v>
      </c>
      <c r="AF34" s="269">
        <v>125</v>
      </c>
      <c r="AG34" s="269">
        <v>0</v>
      </c>
      <c r="AH34" s="269">
        <v>106</v>
      </c>
      <c r="AI34" s="269">
        <v>147</v>
      </c>
      <c r="AJ34" s="269">
        <v>131</v>
      </c>
      <c r="AK34" s="269">
        <v>0</v>
      </c>
      <c r="AL34" s="269">
        <v>10</v>
      </c>
      <c r="AM34" s="269">
        <v>117</v>
      </c>
      <c r="AN34" s="269">
        <v>12</v>
      </c>
      <c r="AO34" s="269">
        <v>7</v>
      </c>
      <c r="AP34" s="270">
        <v>1368</v>
      </c>
      <c r="AQ34" s="269">
        <v>20</v>
      </c>
      <c r="AR34" s="269">
        <v>3315</v>
      </c>
      <c r="AS34" s="269">
        <v>15</v>
      </c>
      <c r="AT34" s="269">
        <v>31</v>
      </c>
      <c r="AU34" s="269">
        <v>14</v>
      </c>
      <c r="AV34" s="269">
        <v>2</v>
      </c>
      <c r="AW34" s="270">
        <v>3397</v>
      </c>
      <c r="AX34" s="269">
        <v>4765</v>
      </c>
      <c r="AY34" s="270">
        <v>927</v>
      </c>
      <c r="AZ34" s="270">
        <v>4324</v>
      </c>
      <c r="BA34" s="269">
        <v>5692</v>
      </c>
      <c r="BB34" s="270">
        <v>-3340</v>
      </c>
      <c r="BC34" s="269">
        <v>984</v>
      </c>
      <c r="BD34" s="270">
        <v>2352</v>
      </c>
      <c r="BE34" s="271"/>
      <c r="BG34" s="281" t="s">
        <v>475</v>
      </c>
      <c r="BH34" s="283" t="s">
        <v>476</v>
      </c>
      <c r="BI34" s="273">
        <f t="shared" si="0"/>
        <v>4765</v>
      </c>
      <c r="BJ34" s="274">
        <f t="shared" si="1"/>
        <v>3340</v>
      </c>
      <c r="BK34" s="275">
        <f t="shared" si="2"/>
        <v>0.70094438614900312</v>
      </c>
      <c r="BL34" s="276">
        <f t="shared" si="3"/>
        <v>0.29905561385099688</v>
      </c>
      <c r="BM34" s="277"/>
      <c r="BN34" s="281" t="s">
        <v>475</v>
      </c>
      <c r="BO34" s="283" t="s">
        <v>476</v>
      </c>
      <c r="BP34" s="278">
        <f t="shared" si="4"/>
        <v>927</v>
      </c>
      <c r="BQ34" s="279">
        <f t="shared" si="5"/>
        <v>3340</v>
      </c>
      <c r="BR34" s="280">
        <f t="shared" si="6"/>
        <v>-2413</v>
      </c>
      <c r="BS34" s="277"/>
    </row>
    <row r="35" spans="1:71" x14ac:dyDescent="0.2">
      <c r="A35" s="281" t="s">
        <v>477</v>
      </c>
      <c r="B35" s="282" t="s">
        <v>193</v>
      </c>
      <c r="C35" s="269">
        <v>2</v>
      </c>
      <c r="D35" s="269">
        <v>0</v>
      </c>
      <c r="E35" s="269">
        <v>0</v>
      </c>
      <c r="F35" s="269">
        <v>0</v>
      </c>
      <c r="G35" s="269">
        <v>1</v>
      </c>
      <c r="H35" s="269">
        <v>0</v>
      </c>
      <c r="I35" s="269">
        <v>0</v>
      </c>
      <c r="J35" s="269">
        <v>5</v>
      </c>
      <c r="K35" s="269">
        <v>0</v>
      </c>
      <c r="L35" s="269">
        <v>0</v>
      </c>
      <c r="M35" s="269">
        <v>4</v>
      </c>
      <c r="N35" s="269">
        <v>0</v>
      </c>
      <c r="O35" s="269">
        <v>0</v>
      </c>
      <c r="P35" s="269">
        <v>8</v>
      </c>
      <c r="Q35" s="269">
        <v>0</v>
      </c>
      <c r="R35" s="269">
        <v>1</v>
      </c>
      <c r="S35" s="269">
        <v>0</v>
      </c>
      <c r="T35" s="269">
        <v>11</v>
      </c>
      <c r="U35" s="269">
        <v>1</v>
      </c>
      <c r="V35" s="269">
        <v>13</v>
      </c>
      <c r="W35" s="269">
        <v>1</v>
      </c>
      <c r="X35" s="269">
        <v>0</v>
      </c>
      <c r="Y35" s="269">
        <v>27</v>
      </c>
      <c r="Z35" s="269">
        <v>54</v>
      </c>
      <c r="AA35" s="269">
        <v>14</v>
      </c>
      <c r="AB35" s="269">
        <v>9</v>
      </c>
      <c r="AC35" s="269">
        <v>183</v>
      </c>
      <c r="AD35" s="269">
        <v>17</v>
      </c>
      <c r="AE35" s="269">
        <v>1</v>
      </c>
      <c r="AF35" s="269">
        <v>23</v>
      </c>
      <c r="AG35" s="269">
        <v>3</v>
      </c>
      <c r="AH35" s="269">
        <v>140</v>
      </c>
      <c r="AI35" s="269">
        <v>229</v>
      </c>
      <c r="AJ35" s="269">
        <v>123</v>
      </c>
      <c r="AK35" s="269">
        <v>0</v>
      </c>
      <c r="AL35" s="269">
        <v>35</v>
      </c>
      <c r="AM35" s="269">
        <v>80</v>
      </c>
      <c r="AN35" s="269">
        <v>0</v>
      </c>
      <c r="AO35" s="269">
        <v>6</v>
      </c>
      <c r="AP35" s="270">
        <v>991</v>
      </c>
      <c r="AQ35" s="269">
        <v>9</v>
      </c>
      <c r="AR35" s="269">
        <v>3023</v>
      </c>
      <c r="AS35" s="269">
        <v>1</v>
      </c>
      <c r="AT35" s="269">
        <v>552</v>
      </c>
      <c r="AU35" s="269">
        <v>148</v>
      </c>
      <c r="AV35" s="269">
        <v>-1</v>
      </c>
      <c r="AW35" s="270">
        <v>3732</v>
      </c>
      <c r="AX35" s="269">
        <v>4723</v>
      </c>
      <c r="AY35" s="270">
        <v>20</v>
      </c>
      <c r="AZ35" s="270">
        <v>3752</v>
      </c>
      <c r="BA35" s="269">
        <v>4743</v>
      </c>
      <c r="BB35" s="270">
        <v>-4702</v>
      </c>
      <c r="BC35" s="269">
        <v>-950</v>
      </c>
      <c r="BD35" s="270">
        <v>41</v>
      </c>
      <c r="BE35" s="271"/>
      <c r="BG35" s="281" t="s">
        <v>477</v>
      </c>
      <c r="BH35" s="283" t="s">
        <v>193</v>
      </c>
      <c r="BI35" s="273">
        <f t="shared" si="0"/>
        <v>4723</v>
      </c>
      <c r="BJ35" s="274">
        <f t="shared" si="1"/>
        <v>4702</v>
      </c>
      <c r="BK35" s="275">
        <f t="shared" si="2"/>
        <v>0.99555367351259794</v>
      </c>
      <c r="BL35" s="276">
        <f t="shared" si="3"/>
        <v>4.4463264874020636E-3</v>
      </c>
      <c r="BM35" s="277"/>
      <c r="BN35" s="281" t="s">
        <v>477</v>
      </c>
      <c r="BO35" s="283" t="s">
        <v>193</v>
      </c>
      <c r="BP35" s="278">
        <f t="shared" si="4"/>
        <v>20</v>
      </c>
      <c r="BQ35" s="279">
        <f t="shared" si="5"/>
        <v>4702</v>
      </c>
      <c r="BR35" s="280">
        <f t="shared" si="6"/>
        <v>-4682</v>
      </c>
      <c r="BS35" s="277"/>
    </row>
    <row r="36" spans="1:71" x14ac:dyDescent="0.2">
      <c r="A36" s="281" t="s">
        <v>478</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21</v>
      </c>
      <c r="AP36" s="270">
        <v>21</v>
      </c>
      <c r="AQ36" s="269">
        <v>0</v>
      </c>
      <c r="AR36" s="269">
        <v>267</v>
      </c>
      <c r="AS36" s="269">
        <v>4265</v>
      </c>
      <c r="AT36" s="269">
        <v>0</v>
      </c>
      <c r="AU36" s="269">
        <v>0</v>
      </c>
      <c r="AV36" s="269">
        <v>0</v>
      </c>
      <c r="AW36" s="270">
        <v>4532</v>
      </c>
      <c r="AX36" s="269">
        <v>4553</v>
      </c>
      <c r="AY36" s="270">
        <v>0</v>
      </c>
      <c r="AZ36" s="270">
        <v>4532</v>
      </c>
      <c r="BA36" s="269">
        <v>4553</v>
      </c>
      <c r="BB36" s="270">
        <v>0</v>
      </c>
      <c r="BC36" s="269">
        <v>4532</v>
      </c>
      <c r="BD36" s="270">
        <v>4553</v>
      </c>
      <c r="BE36" s="271"/>
      <c r="BG36" s="281" t="s">
        <v>478</v>
      </c>
      <c r="BH36" s="283" t="s">
        <v>39</v>
      </c>
      <c r="BI36" s="273">
        <f t="shared" si="0"/>
        <v>4553</v>
      </c>
      <c r="BJ36" s="274">
        <f t="shared" si="1"/>
        <v>0</v>
      </c>
      <c r="BK36" s="275">
        <f t="shared" si="2"/>
        <v>0</v>
      </c>
      <c r="BL36" s="276">
        <f t="shared" si="3"/>
        <v>1</v>
      </c>
      <c r="BM36" s="277"/>
      <c r="BN36" s="281" t="s">
        <v>478</v>
      </c>
      <c r="BO36" s="283" t="s">
        <v>39</v>
      </c>
      <c r="BP36" s="278">
        <f t="shared" si="4"/>
        <v>0</v>
      </c>
      <c r="BQ36" s="279">
        <f t="shared" si="5"/>
        <v>0</v>
      </c>
      <c r="BR36" s="280">
        <f t="shared" si="6"/>
        <v>0</v>
      </c>
      <c r="BS36" s="277"/>
    </row>
    <row r="37" spans="1:71" x14ac:dyDescent="0.2">
      <c r="A37" s="281" t="s">
        <v>479</v>
      </c>
      <c r="B37" s="282" t="s">
        <v>40</v>
      </c>
      <c r="C37" s="269">
        <v>0</v>
      </c>
      <c r="D37" s="269">
        <v>0</v>
      </c>
      <c r="E37" s="269">
        <v>0</v>
      </c>
      <c r="F37" s="269">
        <v>0</v>
      </c>
      <c r="G37" s="269">
        <v>0</v>
      </c>
      <c r="H37" s="269">
        <v>0</v>
      </c>
      <c r="I37" s="269">
        <v>0</v>
      </c>
      <c r="J37" s="269">
        <v>0</v>
      </c>
      <c r="K37" s="269">
        <v>0</v>
      </c>
      <c r="L37" s="269">
        <v>0</v>
      </c>
      <c r="M37" s="269">
        <v>0</v>
      </c>
      <c r="N37" s="269">
        <v>0</v>
      </c>
      <c r="O37" s="269">
        <v>0</v>
      </c>
      <c r="P37" s="269">
        <v>0</v>
      </c>
      <c r="Q37" s="269">
        <v>0</v>
      </c>
      <c r="R37" s="269">
        <v>0</v>
      </c>
      <c r="S37" s="269">
        <v>0</v>
      </c>
      <c r="T37" s="269">
        <v>2</v>
      </c>
      <c r="U37" s="269">
        <v>0</v>
      </c>
      <c r="V37" s="269">
        <v>0</v>
      </c>
      <c r="W37" s="269">
        <v>0</v>
      </c>
      <c r="X37" s="269">
        <v>0</v>
      </c>
      <c r="Y37" s="269">
        <v>1</v>
      </c>
      <c r="Z37" s="269">
        <v>1</v>
      </c>
      <c r="AA37" s="269">
        <v>0</v>
      </c>
      <c r="AB37" s="269">
        <v>0</v>
      </c>
      <c r="AC37" s="269">
        <v>0</v>
      </c>
      <c r="AD37" s="269">
        <v>0</v>
      </c>
      <c r="AE37" s="269">
        <v>0</v>
      </c>
      <c r="AF37" s="269">
        <v>0</v>
      </c>
      <c r="AG37" s="269">
        <v>0</v>
      </c>
      <c r="AH37" s="269">
        <v>1</v>
      </c>
      <c r="AI37" s="269">
        <v>0</v>
      </c>
      <c r="AJ37" s="269">
        <v>1</v>
      </c>
      <c r="AK37" s="269">
        <v>0</v>
      </c>
      <c r="AL37" s="269">
        <v>0</v>
      </c>
      <c r="AM37" s="269">
        <v>0</v>
      </c>
      <c r="AN37" s="269">
        <v>0</v>
      </c>
      <c r="AO37" s="269">
        <v>0</v>
      </c>
      <c r="AP37" s="270">
        <v>6</v>
      </c>
      <c r="AQ37" s="269">
        <v>0</v>
      </c>
      <c r="AR37" s="269">
        <v>2534</v>
      </c>
      <c r="AS37" s="269">
        <v>2925</v>
      </c>
      <c r="AT37" s="269">
        <v>1509</v>
      </c>
      <c r="AU37" s="269">
        <v>433</v>
      </c>
      <c r="AV37" s="269">
        <v>0</v>
      </c>
      <c r="AW37" s="270">
        <v>7401</v>
      </c>
      <c r="AX37" s="269">
        <v>7407</v>
      </c>
      <c r="AY37" s="270">
        <v>1338</v>
      </c>
      <c r="AZ37" s="270">
        <v>8739</v>
      </c>
      <c r="BA37" s="269">
        <v>8745</v>
      </c>
      <c r="BB37" s="270">
        <v>-1191</v>
      </c>
      <c r="BC37" s="269">
        <v>7548</v>
      </c>
      <c r="BD37" s="270">
        <v>7554</v>
      </c>
      <c r="BE37" s="271"/>
      <c r="BG37" s="281" t="s">
        <v>479</v>
      </c>
      <c r="BH37" s="283" t="s">
        <v>40</v>
      </c>
      <c r="BI37" s="273">
        <f t="shared" si="0"/>
        <v>7407</v>
      </c>
      <c r="BJ37" s="274">
        <f t="shared" si="1"/>
        <v>1191</v>
      </c>
      <c r="BK37" s="275">
        <f t="shared" si="2"/>
        <v>0.16079384366140137</v>
      </c>
      <c r="BL37" s="276">
        <f t="shared" si="3"/>
        <v>0.83920615633859863</v>
      </c>
      <c r="BM37" s="277"/>
      <c r="BN37" s="281" t="s">
        <v>479</v>
      </c>
      <c r="BO37" s="283" t="s">
        <v>40</v>
      </c>
      <c r="BP37" s="278">
        <f t="shared" si="4"/>
        <v>1338</v>
      </c>
      <c r="BQ37" s="279">
        <f t="shared" si="5"/>
        <v>1191</v>
      </c>
      <c r="BR37" s="280">
        <f t="shared" si="6"/>
        <v>147</v>
      </c>
      <c r="BS37" s="277"/>
    </row>
    <row r="38" spans="1:71" x14ac:dyDescent="0.2">
      <c r="A38" s="281" t="s">
        <v>480</v>
      </c>
      <c r="B38" s="282" t="s">
        <v>481</v>
      </c>
      <c r="C38" s="269">
        <v>0</v>
      </c>
      <c r="D38" s="269">
        <v>0</v>
      </c>
      <c r="E38" s="269">
        <v>0</v>
      </c>
      <c r="F38" s="269">
        <v>0</v>
      </c>
      <c r="G38" s="269">
        <v>0</v>
      </c>
      <c r="H38" s="269">
        <v>0</v>
      </c>
      <c r="I38" s="269">
        <v>0</v>
      </c>
      <c r="J38" s="269">
        <v>0</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0</v>
      </c>
      <c r="AB38" s="269">
        <v>0</v>
      </c>
      <c r="AC38" s="269">
        <v>0</v>
      </c>
      <c r="AD38" s="269">
        <v>0</v>
      </c>
      <c r="AE38" s="269">
        <v>0</v>
      </c>
      <c r="AF38" s="269">
        <v>0</v>
      </c>
      <c r="AG38" s="269">
        <v>0</v>
      </c>
      <c r="AH38" s="269">
        <v>0</v>
      </c>
      <c r="AI38" s="269">
        <v>0</v>
      </c>
      <c r="AJ38" s="269">
        <v>225</v>
      </c>
      <c r="AK38" s="269">
        <v>0</v>
      </c>
      <c r="AL38" s="269">
        <v>0</v>
      </c>
      <c r="AM38" s="269">
        <v>0</v>
      </c>
      <c r="AN38" s="269">
        <v>0</v>
      </c>
      <c r="AO38" s="269">
        <v>0</v>
      </c>
      <c r="AP38" s="270">
        <v>225</v>
      </c>
      <c r="AQ38" s="269">
        <v>27</v>
      </c>
      <c r="AR38" s="269">
        <v>3615</v>
      </c>
      <c r="AS38" s="269">
        <v>8711</v>
      </c>
      <c r="AT38" s="269">
        <v>0</v>
      </c>
      <c r="AU38" s="269">
        <v>0</v>
      </c>
      <c r="AV38" s="269">
        <v>0</v>
      </c>
      <c r="AW38" s="270">
        <v>12353</v>
      </c>
      <c r="AX38" s="269">
        <v>12578</v>
      </c>
      <c r="AY38" s="270">
        <v>882</v>
      </c>
      <c r="AZ38" s="270">
        <v>13235</v>
      </c>
      <c r="BA38" s="269">
        <v>13460</v>
      </c>
      <c r="BB38" s="270">
        <v>-2666</v>
      </c>
      <c r="BC38" s="269">
        <v>10569</v>
      </c>
      <c r="BD38" s="270">
        <v>10794</v>
      </c>
      <c r="BE38" s="271"/>
      <c r="BG38" s="281" t="s">
        <v>480</v>
      </c>
      <c r="BH38" s="283" t="s">
        <v>481</v>
      </c>
      <c r="BI38" s="273">
        <f t="shared" si="0"/>
        <v>12578</v>
      </c>
      <c r="BJ38" s="274">
        <f t="shared" si="1"/>
        <v>2666</v>
      </c>
      <c r="BK38" s="275">
        <f t="shared" si="2"/>
        <v>0.21195738591190968</v>
      </c>
      <c r="BL38" s="276">
        <f t="shared" si="3"/>
        <v>0.78804261408809029</v>
      </c>
      <c r="BM38" s="277"/>
      <c r="BN38" s="281" t="s">
        <v>480</v>
      </c>
      <c r="BO38" s="283" t="s">
        <v>481</v>
      </c>
      <c r="BP38" s="278">
        <f t="shared" si="4"/>
        <v>882</v>
      </c>
      <c r="BQ38" s="279">
        <f t="shared" si="5"/>
        <v>2666</v>
      </c>
      <c r="BR38" s="280">
        <f t="shared" si="6"/>
        <v>-1784</v>
      </c>
      <c r="BS38" s="277"/>
    </row>
    <row r="39" spans="1:71" x14ac:dyDescent="0.2">
      <c r="A39" s="281" t="s">
        <v>482</v>
      </c>
      <c r="B39" s="282" t="s">
        <v>483</v>
      </c>
      <c r="C39" s="269">
        <v>0</v>
      </c>
      <c r="D39" s="269">
        <v>0</v>
      </c>
      <c r="E39" s="269">
        <v>0</v>
      </c>
      <c r="F39" s="269">
        <v>0</v>
      </c>
      <c r="G39" s="269">
        <v>1</v>
      </c>
      <c r="H39" s="269">
        <v>0</v>
      </c>
      <c r="I39" s="269">
        <v>0</v>
      </c>
      <c r="J39" s="269">
        <v>1</v>
      </c>
      <c r="K39" s="269">
        <v>0</v>
      </c>
      <c r="L39" s="269">
        <v>0</v>
      </c>
      <c r="M39" s="269">
        <v>0</v>
      </c>
      <c r="N39" s="269">
        <v>0</v>
      </c>
      <c r="O39" s="269">
        <v>0</v>
      </c>
      <c r="P39" s="269">
        <v>1</v>
      </c>
      <c r="Q39" s="269">
        <v>0</v>
      </c>
      <c r="R39" s="269">
        <v>0</v>
      </c>
      <c r="S39" s="269">
        <v>0</v>
      </c>
      <c r="T39" s="269">
        <v>1</v>
      </c>
      <c r="U39" s="269">
        <v>0</v>
      </c>
      <c r="V39" s="269">
        <v>0</v>
      </c>
      <c r="W39" s="269">
        <v>0</v>
      </c>
      <c r="X39" s="269">
        <v>0</v>
      </c>
      <c r="Y39" s="269">
        <v>2</v>
      </c>
      <c r="Z39" s="269">
        <v>3</v>
      </c>
      <c r="AA39" s="269">
        <v>3</v>
      </c>
      <c r="AB39" s="269">
        <v>2</v>
      </c>
      <c r="AC39" s="269">
        <v>1</v>
      </c>
      <c r="AD39" s="269">
        <v>1</v>
      </c>
      <c r="AE39" s="269">
        <v>0</v>
      </c>
      <c r="AF39" s="269">
        <v>4</v>
      </c>
      <c r="AG39" s="269">
        <v>0</v>
      </c>
      <c r="AH39" s="269">
        <v>0</v>
      </c>
      <c r="AI39" s="269">
        <v>16</v>
      </c>
      <c r="AJ39" s="269">
        <v>11</v>
      </c>
      <c r="AK39" s="269">
        <v>0</v>
      </c>
      <c r="AL39" s="269">
        <v>2</v>
      </c>
      <c r="AM39" s="269">
        <v>8</v>
      </c>
      <c r="AN39" s="269">
        <v>0</v>
      </c>
      <c r="AO39" s="269">
        <v>1</v>
      </c>
      <c r="AP39" s="270">
        <v>58</v>
      </c>
      <c r="AQ39" s="269">
        <v>0</v>
      </c>
      <c r="AR39" s="269">
        <v>852</v>
      </c>
      <c r="AS39" s="269">
        <v>0</v>
      </c>
      <c r="AT39" s="269">
        <v>0</v>
      </c>
      <c r="AU39" s="269">
        <v>0</v>
      </c>
      <c r="AV39" s="269">
        <v>0</v>
      </c>
      <c r="AW39" s="270">
        <v>852</v>
      </c>
      <c r="AX39" s="269">
        <v>910</v>
      </c>
      <c r="AY39" s="270">
        <v>0</v>
      </c>
      <c r="AZ39" s="270">
        <v>852</v>
      </c>
      <c r="BA39" s="269">
        <v>910</v>
      </c>
      <c r="BB39" s="270">
        <v>-910</v>
      </c>
      <c r="BC39" s="269">
        <v>-58</v>
      </c>
      <c r="BD39" s="270">
        <v>0</v>
      </c>
      <c r="BE39" s="271"/>
      <c r="BG39" s="281" t="s">
        <v>482</v>
      </c>
      <c r="BH39" s="283" t="s">
        <v>483</v>
      </c>
      <c r="BI39" s="273">
        <f t="shared" si="0"/>
        <v>910</v>
      </c>
      <c r="BJ39" s="274">
        <f t="shared" si="1"/>
        <v>910</v>
      </c>
      <c r="BK39" s="275">
        <f t="shared" si="2"/>
        <v>1</v>
      </c>
      <c r="BL39" s="276">
        <f t="shared" si="3"/>
        <v>0</v>
      </c>
      <c r="BM39" s="277"/>
      <c r="BN39" s="281" t="s">
        <v>482</v>
      </c>
      <c r="BO39" s="283" t="s">
        <v>483</v>
      </c>
      <c r="BP39" s="278">
        <f t="shared" si="4"/>
        <v>0</v>
      </c>
      <c r="BQ39" s="279">
        <f t="shared" si="5"/>
        <v>910</v>
      </c>
      <c r="BR39" s="280">
        <f t="shared" si="6"/>
        <v>-910</v>
      </c>
      <c r="BS39" s="277"/>
    </row>
    <row r="40" spans="1:71" x14ac:dyDescent="0.2">
      <c r="A40" s="281" t="s">
        <v>484</v>
      </c>
      <c r="B40" s="282" t="s">
        <v>41</v>
      </c>
      <c r="C40" s="269">
        <v>13</v>
      </c>
      <c r="D40" s="269">
        <v>0</v>
      </c>
      <c r="E40" s="269">
        <v>0</v>
      </c>
      <c r="F40" s="269">
        <v>0</v>
      </c>
      <c r="G40" s="269">
        <v>17</v>
      </c>
      <c r="H40" s="269">
        <v>0</v>
      </c>
      <c r="I40" s="269">
        <v>0</v>
      </c>
      <c r="J40" s="269">
        <v>17</v>
      </c>
      <c r="K40" s="269">
        <v>0</v>
      </c>
      <c r="L40" s="269">
        <v>8</v>
      </c>
      <c r="M40" s="269">
        <v>46</v>
      </c>
      <c r="N40" s="269">
        <v>4</v>
      </c>
      <c r="O40" s="269">
        <v>0</v>
      </c>
      <c r="P40" s="269">
        <v>29</v>
      </c>
      <c r="Q40" s="269">
        <v>1</v>
      </c>
      <c r="R40" s="269">
        <v>4</v>
      </c>
      <c r="S40" s="269">
        <v>0</v>
      </c>
      <c r="T40" s="269">
        <v>78</v>
      </c>
      <c r="U40" s="269">
        <v>3</v>
      </c>
      <c r="V40" s="269">
        <v>21</v>
      </c>
      <c r="W40" s="269">
        <v>12</v>
      </c>
      <c r="X40" s="269">
        <v>7</v>
      </c>
      <c r="Y40" s="269">
        <v>317</v>
      </c>
      <c r="Z40" s="269">
        <v>596</v>
      </c>
      <c r="AA40" s="269">
        <v>46</v>
      </c>
      <c r="AB40" s="269">
        <v>54</v>
      </c>
      <c r="AC40" s="269">
        <v>409</v>
      </c>
      <c r="AD40" s="269">
        <v>32</v>
      </c>
      <c r="AE40" s="269">
        <v>29</v>
      </c>
      <c r="AF40" s="269">
        <v>133</v>
      </c>
      <c r="AG40" s="269">
        <v>6</v>
      </c>
      <c r="AH40" s="269">
        <v>419</v>
      </c>
      <c r="AI40" s="269">
        <v>547</v>
      </c>
      <c r="AJ40" s="269">
        <v>499</v>
      </c>
      <c r="AK40" s="269">
        <v>0</v>
      </c>
      <c r="AL40" s="269">
        <v>186</v>
      </c>
      <c r="AM40" s="269">
        <v>139</v>
      </c>
      <c r="AN40" s="269">
        <v>0</v>
      </c>
      <c r="AO40" s="269">
        <v>4</v>
      </c>
      <c r="AP40" s="270">
        <v>3676</v>
      </c>
      <c r="AQ40" s="269">
        <v>29</v>
      </c>
      <c r="AR40" s="269">
        <v>2378</v>
      </c>
      <c r="AS40" s="269">
        <v>0</v>
      </c>
      <c r="AT40" s="269">
        <v>92</v>
      </c>
      <c r="AU40" s="269">
        <v>41</v>
      </c>
      <c r="AV40" s="269">
        <v>0</v>
      </c>
      <c r="AW40" s="270">
        <v>2540</v>
      </c>
      <c r="AX40" s="269">
        <v>6216</v>
      </c>
      <c r="AY40" s="270">
        <v>59</v>
      </c>
      <c r="AZ40" s="270">
        <v>2599</v>
      </c>
      <c r="BA40" s="269">
        <v>6275</v>
      </c>
      <c r="BB40" s="270">
        <v>-4962</v>
      </c>
      <c r="BC40" s="269">
        <v>-2363</v>
      </c>
      <c r="BD40" s="270">
        <v>1313</v>
      </c>
      <c r="BE40" s="271"/>
      <c r="BG40" s="281" t="s">
        <v>484</v>
      </c>
      <c r="BH40" s="283" t="s">
        <v>41</v>
      </c>
      <c r="BI40" s="273">
        <f t="shared" si="0"/>
        <v>6216</v>
      </c>
      <c r="BJ40" s="274">
        <f t="shared" si="1"/>
        <v>4962</v>
      </c>
      <c r="BK40" s="275">
        <f t="shared" si="2"/>
        <v>0.79826254826254828</v>
      </c>
      <c r="BL40" s="276">
        <f t="shared" si="3"/>
        <v>0.20173745173745172</v>
      </c>
      <c r="BM40" s="277"/>
      <c r="BN40" s="281" t="s">
        <v>484</v>
      </c>
      <c r="BO40" s="283" t="s">
        <v>41</v>
      </c>
      <c r="BP40" s="278">
        <f t="shared" si="4"/>
        <v>59</v>
      </c>
      <c r="BQ40" s="279">
        <f t="shared" si="5"/>
        <v>4962</v>
      </c>
      <c r="BR40" s="280">
        <f t="shared" si="6"/>
        <v>-4903</v>
      </c>
      <c r="BS40" s="277"/>
    </row>
    <row r="41" spans="1:71" x14ac:dyDescent="0.2">
      <c r="A41" s="286">
        <v>37</v>
      </c>
      <c r="B41" s="282" t="s">
        <v>42</v>
      </c>
      <c r="C41" s="269">
        <v>0</v>
      </c>
      <c r="D41" s="269">
        <v>0</v>
      </c>
      <c r="E41" s="269">
        <v>0</v>
      </c>
      <c r="F41" s="269">
        <v>0</v>
      </c>
      <c r="G41" s="269">
        <v>0</v>
      </c>
      <c r="H41" s="269">
        <v>0</v>
      </c>
      <c r="I41" s="269">
        <v>0</v>
      </c>
      <c r="J41" s="269">
        <v>0</v>
      </c>
      <c r="K41" s="269">
        <v>0</v>
      </c>
      <c r="L41" s="269">
        <v>0</v>
      </c>
      <c r="M41" s="269">
        <v>0</v>
      </c>
      <c r="N41" s="269">
        <v>0</v>
      </c>
      <c r="O41" s="269">
        <v>0</v>
      </c>
      <c r="P41" s="269">
        <v>0</v>
      </c>
      <c r="Q41" s="269">
        <v>0</v>
      </c>
      <c r="R41" s="269">
        <v>0</v>
      </c>
      <c r="S41" s="269">
        <v>0</v>
      </c>
      <c r="T41" s="269">
        <v>0</v>
      </c>
      <c r="U41" s="269">
        <v>0</v>
      </c>
      <c r="V41" s="269">
        <v>0</v>
      </c>
      <c r="W41" s="269">
        <v>0</v>
      </c>
      <c r="X41" s="269">
        <v>0</v>
      </c>
      <c r="Y41" s="269">
        <v>1</v>
      </c>
      <c r="Z41" s="269">
        <v>1</v>
      </c>
      <c r="AA41" s="269">
        <v>0</v>
      </c>
      <c r="AB41" s="269">
        <v>0</v>
      </c>
      <c r="AC41" s="269">
        <v>3</v>
      </c>
      <c r="AD41" s="269">
        <v>0</v>
      </c>
      <c r="AE41" s="269">
        <v>4</v>
      </c>
      <c r="AF41" s="269">
        <v>1</v>
      </c>
      <c r="AG41" s="269">
        <v>1</v>
      </c>
      <c r="AH41" s="269">
        <v>3</v>
      </c>
      <c r="AI41" s="269">
        <v>22</v>
      </c>
      <c r="AJ41" s="269">
        <v>137</v>
      </c>
      <c r="AK41" s="269">
        <v>0</v>
      </c>
      <c r="AL41" s="269">
        <v>1</v>
      </c>
      <c r="AM41" s="269">
        <v>68</v>
      </c>
      <c r="AN41" s="269">
        <v>0</v>
      </c>
      <c r="AO41" s="269">
        <v>0</v>
      </c>
      <c r="AP41" s="270">
        <v>242</v>
      </c>
      <c r="AQ41" s="269">
        <v>505</v>
      </c>
      <c r="AR41" s="269">
        <v>7618</v>
      </c>
      <c r="AS41" s="269">
        <v>0</v>
      </c>
      <c r="AT41" s="269">
        <v>0</v>
      </c>
      <c r="AU41" s="269">
        <v>0</v>
      </c>
      <c r="AV41" s="269">
        <v>0</v>
      </c>
      <c r="AW41" s="270">
        <v>8123</v>
      </c>
      <c r="AX41" s="269">
        <v>8365</v>
      </c>
      <c r="AY41" s="270">
        <v>2134</v>
      </c>
      <c r="AZ41" s="270">
        <v>10257</v>
      </c>
      <c r="BA41" s="269">
        <v>10499</v>
      </c>
      <c r="BB41" s="270">
        <v>-6053</v>
      </c>
      <c r="BC41" s="269">
        <v>4204</v>
      </c>
      <c r="BD41" s="270">
        <v>4446</v>
      </c>
      <c r="BE41" s="271"/>
      <c r="BG41" s="286">
        <v>37</v>
      </c>
      <c r="BH41" s="283" t="s">
        <v>42</v>
      </c>
      <c r="BI41" s="273">
        <f t="shared" si="0"/>
        <v>8365</v>
      </c>
      <c r="BJ41" s="274">
        <f t="shared" si="1"/>
        <v>6053</v>
      </c>
      <c r="BK41" s="275">
        <f t="shared" si="2"/>
        <v>0.72361028093245672</v>
      </c>
      <c r="BL41" s="276">
        <f t="shared" si="3"/>
        <v>0.27638971906754328</v>
      </c>
      <c r="BM41" s="277"/>
      <c r="BN41" s="286">
        <v>37</v>
      </c>
      <c r="BO41" s="283" t="s">
        <v>42</v>
      </c>
      <c r="BP41" s="278">
        <f t="shared" si="4"/>
        <v>2134</v>
      </c>
      <c r="BQ41" s="279">
        <f t="shared" si="5"/>
        <v>6053</v>
      </c>
      <c r="BR41" s="280">
        <f t="shared" si="6"/>
        <v>-3919</v>
      </c>
      <c r="BS41" s="277"/>
    </row>
    <row r="42" spans="1:71" x14ac:dyDescent="0.2">
      <c r="A42" s="287">
        <v>38</v>
      </c>
      <c r="B42" s="268" t="s">
        <v>282</v>
      </c>
      <c r="C42" s="269">
        <v>0</v>
      </c>
      <c r="D42" s="269">
        <v>0</v>
      </c>
      <c r="E42" s="269">
        <v>0</v>
      </c>
      <c r="F42" s="269">
        <v>0</v>
      </c>
      <c r="G42" s="269">
        <v>0</v>
      </c>
      <c r="H42" s="269">
        <v>0</v>
      </c>
      <c r="I42" s="269">
        <v>0</v>
      </c>
      <c r="J42" s="269">
        <v>0</v>
      </c>
      <c r="K42" s="269">
        <v>0</v>
      </c>
      <c r="L42" s="269">
        <v>0</v>
      </c>
      <c r="M42" s="269">
        <v>0</v>
      </c>
      <c r="N42" s="269">
        <v>0</v>
      </c>
      <c r="O42" s="269">
        <v>0</v>
      </c>
      <c r="P42" s="269">
        <v>0</v>
      </c>
      <c r="Q42" s="269">
        <v>0</v>
      </c>
      <c r="R42" s="269">
        <v>0</v>
      </c>
      <c r="S42" s="269">
        <v>0</v>
      </c>
      <c r="T42" s="269">
        <v>1</v>
      </c>
      <c r="U42" s="269">
        <v>0</v>
      </c>
      <c r="V42" s="269">
        <v>0</v>
      </c>
      <c r="W42" s="269">
        <v>0</v>
      </c>
      <c r="X42" s="269">
        <v>0</v>
      </c>
      <c r="Y42" s="269">
        <v>2</v>
      </c>
      <c r="Z42" s="269">
        <v>0</v>
      </c>
      <c r="AA42" s="269">
        <v>0</v>
      </c>
      <c r="AB42" s="269">
        <v>1</v>
      </c>
      <c r="AC42" s="269">
        <v>6</v>
      </c>
      <c r="AD42" s="269">
        <v>0</v>
      </c>
      <c r="AE42" s="269">
        <v>0</v>
      </c>
      <c r="AF42" s="269">
        <v>2</v>
      </c>
      <c r="AG42" s="269">
        <v>0</v>
      </c>
      <c r="AH42" s="269">
        <v>8</v>
      </c>
      <c r="AI42" s="269">
        <v>18</v>
      </c>
      <c r="AJ42" s="269">
        <v>10</v>
      </c>
      <c r="AK42" s="269">
        <v>0</v>
      </c>
      <c r="AL42" s="269">
        <v>1</v>
      </c>
      <c r="AM42" s="269">
        <v>1</v>
      </c>
      <c r="AN42" s="269">
        <v>0</v>
      </c>
      <c r="AO42" s="269">
        <v>0</v>
      </c>
      <c r="AP42" s="270">
        <v>50</v>
      </c>
      <c r="AQ42" s="269">
        <v>0</v>
      </c>
      <c r="AR42" s="269">
        <v>0</v>
      </c>
      <c r="AS42" s="269">
        <v>0</v>
      </c>
      <c r="AT42" s="269">
        <v>0</v>
      </c>
      <c r="AU42" s="269">
        <v>0</v>
      </c>
      <c r="AV42" s="269">
        <v>0</v>
      </c>
      <c r="AW42" s="270">
        <v>0</v>
      </c>
      <c r="AX42" s="269">
        <v>50</v>
      </c>
      <c r="AY42" s="270">
        <v>0</v>
      </c>
      <c r="AZ42" s="270">
        <v>0</v>
      </c>
      <c r="BA42" s="269">
        <v>50</v>
      </c>
      <c r="BB42" s="270">
        <v>0</v>
      </c>
      <c r="BC42" s="269">
        <v>0</v>
      </c>
      <c r="BD42" s="270">
        <v>50</v>
      </c>
      <c r="BE42" s="271"/>
      <c r="BG42" s="287">
        <v>38</v>
      </c>
      <c r="BH42" s="272" t="s">
        <v>282</v>
      </c>
      <c r="BI42" s="273">
        <f t="shared" si="0"/>
        <v>50</v>
      </c>
      <c r="BJ42" s="274">
        <f t="shared" si="1"/>
        <v>0</v>
      </c>
      <c r="BK42" s="275">
        <f t="shared" si="2"/>
        <v>0</v>
      </c>
      <c r="BL42" s="276">
        <f t="shared" si="3"/>
        <v>1</v>
      </c>
      <c r="BM42" s="277"/>
      <c r="BN42" s="287">
        <v>38</v>
      </c>
      <c r="BO42" s="272" t="s">
        <v>282</v>
      </c>
      <c r="BP42" s="278">
        <f t="shared" si="4"/>
        <v>0</v>
      </c>
      <c r="BQ42" s="279">
        <f t="shared" si="5"/>
        <v>0</v>
      </c>
      <c r="BR42" s="280">
        <f t="shared" si="6"/>
        <v>0</v>
      </c>
      <c r="BS42" s="277"/>
    </row>
    <row r="43" spans="1:71" x14ac:dyDescent="0.2">
      <c r="A43" s="287">
        <v>39</v>
      </c>
      <c r="B43" s="268" t="s">
        <v>283</v>
      </c>
      <c r="C43" s="269">
        <v>3</v>
      </c>
      <c r="D43" s="269">
        <v>0</v>
      </c>
      <c r="E43" s="269">
        <v>0</v>
      </c>
      <c r="F43" s="269">
        <v>0</v>
      </c>
      <c r="G43" s="269">
        <v>5</v>
      </c>
      <c r="H43" s="269">
        <v>0</v>
      </c>
      <c r="I43" s="269">
        <v>0</v>
      </c>
      <c r="J43" s="269">
        <v>1</v>
      </c>
      <c r="K43" s="269">
        <v>0</v>
      </c>
      <c r="L43" s="269">
        <v>0</v>
      </c>
      <c r="M43" s="269">
        <v>8</v>
      </c>
      <c r="N43" s="269">
        <v>1</v>
      </c>
      <c r="O43" s="269">
        <v>0</v>
      </c>
      <c r="P43" s="269">
        <v>5</v>
      </c>
      <c r="Q43" s="269">
        <v>0</v>
      </c>
      <c r="R43" s="269">
        <v>1</v>
      </c>
      <c r="S43" s="269">
        <v>0</v>
      </c>
      <c r="T43" s="269">
        <v>3</v>
      </c>
      <c r="U43" s="269">
        <v>0</v>
      </c>
      <c r="V43" s="269">
        <v>2</v>
      </c>
      <c r="W43" s="269">
        <v>1</v>
      </c>
      <c r="X43" s="269">
        <v>1</v>
      </c>
      <c r="Y43" s="269">
        <v>52</v>
      </c>
      <c r="Z43" s="269">
        <v>28</v>
      </c>
      <c r="AA43" s="269">
        <v>4</v>
      </c>
      <c r="AB43" s="269">
        <v>22</v>
      </c>
      <c r="AC43" s="269">
        <v>44</v>
      </c>
      <c r="AD43" s="269">
        <v>3</v>
      </c>
      <c r="AE43" s="269">
        <v>1</v>
      </c>
      <c r="AF43" s="269">
        <v>33</v>
      </c>
      <c r="AG43" s="269">
        <v>0</v>
      </c>
      <c r="AH43" s="269">
        <v>17</v>
      </c>
      <c r="AI43" s="269">
        <v>109</v>
      </c>
      <c r="AJ43" s="269">
        <v>49</v>
      </c>
      <c r="AK43" s="269">
        <v>0</v>
      </c>
      <c r="AL43" s="269">
        <v>7</v>
      </c>
      <c r="AM43" s="269">
        <v>19</v>
      </c>
      <c r="AN43" s="269">
        <v>0</v>
      </c>
      <c r="AO43" s="269">
        <v>0</v>
      </c>
      <c r="AP43" s="270">
        <v>419</v>
      </c>
      <c r="AQ43" s="269">
        <v>4</v>
      </c>
      <c r="AR43" s="269">
        <v>1589</v>
      </c>
      <c r="AS43" s="269">
        <v>0</v>
      </c>
      <c r="AT43" s="269">
        <v>0</v>
      </c>
      <c r="AU43" s="269">
        <v>0</v>
      </c>
      <c r="AV43" s="269">
        <v>0</v>
      </c>
      <c r="AW43" s="270">
        <v>1593</v>
      </c>
      <c r="AX43" s="269">
        <v>2012</v>
      </c>
      <c r="AY43" s="270">
        <v>0</v>
      </c>
      <c r="AZ43" s="270">
        <v>1593</v>
      </c>
      <c r="BA43" s="269">
        <v>2012</v>
      </c>
      <c r="BB43" s="270">
        <v>-1904</v>
      </c>
      <c r="BC43" s="269">
        <v>-311</v>
      </c>
      <c r="BD43" s="270">
        <v>108</v>
      </c>
      <c r="BE43" s="271"/>
      <c r="BG43" s="287">
        <v>39</v>
      </c>
      <c r="BH43" s="272" t="s">
        <v>283</v>
      </c>
      <c r="BI43" s="273">
        <f t="shared" si="0"/>
        <v>2012</v>
      </c>
      <c r="BJ43" s="274">
        <f t="shared" si="1"/>
        <v>1904</v>
      </c>
      <c r="BK43" s="275">
        <f t="shared" si="2"/>
        <v>0.94632206759443338</v>
      </c>
      <c r="BL43" s="276">
        <f t="shared" si="3"/>
        <v>5.367793240556662E-2</v>
      </c>
      <c r="BM43" s="277"/>
      <c r="BN43" s="287">
        <v>39</v>
      </c>
      <c r="BO43" s="272" t="s">
        <v>283</v>
      </c>
      <c r="BP43" s="278">
        <f t="shared" si="4"/>
        <v>0</v>
      </c>
      <c r="BQ43" s="279">
        <f t="shared" si="5"/>
        <v>1904</v>
      </c>
      <c r="BR43" s="280">
        <f t="shared" si="6"/>
        <v>-1904</v>
      </c>
      <c r="BS43" s="277"/>
    </row>
    <row r="44" spans="1:71" x14ac:dyDescent="0.2">
      <c r="A44" s="288">
        <v>40</v>
      </c>
      <c r="B44" s="289" t="s">
        <v>43</v>
      </c>
      <c r="C44" s="290">
        <v>392</v>
      </c>
      <c r="D44" s="290">
        <v>5</v>
      </c>
      <c r="E44" s="290">
        <v>0</v>
      </c>
      <c r="F44" s="290">
        <v>0</v>
      </c>
      <c r="G44" s="290">
        <v>310</v>
      </c>
      <c r="H44" s="290">
        <v>0</v>
      </c>
      <c r="I44" s="290">
        <v>34</v>
      </c>
      <c r="J44" s="290">
        <v>249</v>
      </c>
      <c r="K44" s="290">
        <v>6</v>
      </c>
      <c r="L44" s="290">
        <v>140</v>
      </c>
      <c r="M44" s="290">
        <v>453</v>
      </c>
      <c r="N44" s="290">
        <v>252</v>
      </c>
      <c r="O44" s="290">
        <v>33</v>
      </c>
      <c r="P44" s="290">
        <v>621</v>
      </c>
      <c r="Q44" s="290">
        <v>23</v>
      </c>
      <c r="R44" s="290">
        <v>48</v>
      </c>
      <c r="S44" s="290">
        <v>9</v>
      </c>
      <c r="T44" s="290">
        <v>1149</v>
      </c>
      <c r="U44" s="290">
        <v>53</v>
      </c>
      <c r="V44" s="290">
        <v>399</v>
      </c>
      <c r="W44" s="290">
        <v>389</v>
      </c>
      <c r="X44" s="290">
        <v>137</v>
      </c>
      <c r="Y44" s="290">
        <v>1786</v>
      </c>
      <c r="Z44" s="290">
        <v>5661</v>
      </c>
      <c r="AA44" s="290">
        <v>171</v>
      </c>
      <c r="AB44" s="290">
        <v>292</v>
      </c>
      <c r="AC44" s="290">
        <v>1305</v>
      </c>
      <c r="AD44" s="290">
        <v>89</v>
      </c>
      <c r="AE44" s="290">
        <v>1244</v>
      </c>
      <c r="AF44" s="290">
        <v>588</v>
      </c>
      <c r="AG44" s="290">
        <v>17</v>
      </c>
      <c r="AH44" s="290">
        <v>1295</v>
      </c>
      <c r="AI44" s="290">
        <v>2072</v>
      </c>
      <c r="AJ44" s="290">
        <v>4759</v>
      </c>
      <c r="AK44" s="290">
        <v>0</v>
      </c>
      <c r="AL44" s="290">
        <v>449</v>
      </c>
      <c r="AM44" s="290">
        <v>2213</v>
      </c>
      <c r="AN44" s="290">
        <v>50</v>
      </c>
      <c r="AO44" s="290">
        <v>75</v>
      </c>
      <c r="AP44" s="291">
        <v>26768</v>
      </c>
      <c r="AQ44" s="290">
        <v>755</v>
      </c>
      <c r="AR44" s="290">
        <v>77676</v>
      </c>
      <c r="AS44" s="290">
        <v>16051</v>
      </c>
      <c r="AT44" s="290">
        <v>6830</v>
      </c>
      <c r="AU44" s="290">
        <v>1822</v>
      </c>
      <c r="AV44" s="290">
        <v>-102</v>
      </c>
      <c r="AW44" s="291">
        <v>103032</v>
      </c>
      <c r="AX44" s="290">
        <v>129800</v>
      </c>
      <c r="AY44" s="291">
        <v>13843</v>
      </c>
      <c r="AZ44" s="291">
        <v>116875</v>
      </c>
      <c r="BA44" s="290">
        <v>143643</v>
      </c>
      <c r="BB44" s="291">
        <v>-73855</v>
      </c>
      <c r="BC44" s="290">
        <v>43020</v>
      </c>
      <c r="BD44" s="291">
        <v>69788</v>
      </c>
      <c r="BE44" s="271"/>
      <c r="BG44" s="288">
        <v>40</v>
      </c>
      <c r="BH44" s="292" t="s">
        <v>43</v>
      </c>
      <c r="BI44" s="293">
        <f t="shared" si="0"/>
        <v>129800</v>
      </c>
      <c r="BJ44" s="294">
        <f t="shared" si="1"/>
        <v>73855</v>
      </c>
      <c r="BK44" s="295">
        <f t="shared" si="2"/>
        <v>0.56899075500770413</v>
      </c>
      <c r="BL44" s="296">
        <f t="shared" si="3"/>
        <v>0.43100924499229587</v>
      </c>
      <c r="BM44" s="277"/>
      <c r="BN44" s="288">
        <v>40</v>
      </c>
      <c r="BO44" s="292" t="s">
        <v>43</v>
      </c>
      <c r="BP44" s="297">
        <f t="shared" si="4"/>
        <v>13843</v>
      </c>
      <c r="BQ44" s="298">
        <f t="shared" si="5"/>
        <v>73855</v>
      </c>
      <c r="BR44" s="299">
        <f t="shared" si="6"/>
        <v>-60012</v>
      </c>
    </row>
    <row r="45" spans="1:71" x14ac:dyDescent="0.2">
      <c r="A45" s="300">
        <v>41</v>
      </c>
      <c r="B45" s="301" t="s">
        <v>52</v>
      </c>
      <c r="C45" s="302">
        <v>2</v>
      </c>
      <c r="D45" s="302">
        <v>0</v>
      </c>
      <c r="E45" s="302">
        <v>0</v>
      </c>
      <c r="F45" s="302">
        <v>0</v>
      </c>
      <c r="G45" s="302">
        <v>7</v>
      </c>
      <c r="H45" s="302">
        <v>0</v>
      </c>
      <c r="I45" s="302">
        <v>1</v>
      </c>
      <c r="J45" s="302">
        <v>5</v>
      </c>
      <c r="K45" s="302">
        <v>0</v>
      </c>
      <c r="L45" s="302">
        <v>4</v>
      </c>
      <c r="M45" s="302">
        <v>15</v>
      </c>
      <c r="N45" s="302">
        <v>4</v>
      </c>
      <c r="O45" s="302">
        <v>0</v>
      </c>
      <c r="P45" s="302">
        <v>16</v>
      </c>
      <c r="Q45" s="302">
        <v>1</v>
      </c>
      <c r="R45" s="302">
        <v>1</v>
      </c>
      <c r="S45" s="302">
        <v>0</v>
      </c>
      <c r="T45" s="302">
        <v>21</v>
      </c>
      <c r="U45" s="302">
        <v>1</v>
      </c>
      <c r="V45" s="302">
        <v>11</v>
      </c>
      <c r="W45" s="302">
        <v>3</v>
      </c>
      <c r="X45" s="302">
        <v>4</v>
      </c>
      <c r="Y45" s="302">
        <v>71</v>
      </c>
      <c r="Z45" s="302">
        <v>75</v>
      </c>
      <c r="AA45" s="302">
        <v>5</v>
      </c>
      <c r="AB45" s="302">
        <v>23</v>
      </c>
      <c r="AC45" s="302">
        <v>112</v>
      </c>
      <c r="AD45" s="302">
        <v>9</v>
      </c>
      <c r="AE45" s="302">
        <v>1</v>
      </c>
      <c r="AF45" s="302">
        <v>43</v>
      </c>
      <c r="AG45" s="302">
        <v>1</v>
      </c>
      <c r="AH45" s="302">
        <v>48</v>
      </c>
      <c r="AI45" s="302">
        <v>73</v>
      </c>
      <c r="AJ45" s="302">
        <v>91</v>
      </c>
      <c r="AK45" s="302">
        <v>0</v>
      </c>
      <c r="AL45" s="302">
        <v>20</v>
      </c>
      <c r="AM45" s="302">
        <v>87</v>
      </c>
      <c r="AN45" s="302">
        <v>0</v>
      </c>
      <c r="AO45" s="302">
        <v>0</v>
      </c>
      <c r="AP45" s="303">
        <v>755</v>
      </c>
      <c r="AQ45" s="269"/>
      <c r="AR45" s="269"/>
      <c r="AS45" s="269"/>
      <c r="AT45" s="269"/>
      <c r="AU45" s="269"/>
      <c r="AV45" s="269"/>
      <c r="AW45" s="269"/>
      <c r="AX45" s="269"/>
      <c r="AY45" s="269"/>
      <c r="AZ45" s="269"/>
      <c r="BA45" s="269"/>
      <c r="BB45" s="269"/>
      <c r="BC45" s="269"/>
      <c r="BD45" s="269"/>
      <c r="BE45" s="271"/>
      <c r="BG45" s="56" t="s">
        <v>485</v>
      </c>
      <c r="BI45" s="274"/>
      <c r="BJ45" s="274"/>
      <c r="BN45" s="56" t="s">
        <v>485</v>
      </c>
    </row>
    <row r="46" spans="1:71" x14ac:dyDescent="0.2">
      <c r="A46" s="286">
        <v>42</v>
      </c>
      <c r="B46" s="282" t="s">
        <v>53</v>
      </c>
      <c r="C46" s="269">
        <v>87</v>
      </c>
      <c r="D46" s="269">
        <v>6</v>
      </c>
      <c r="E46" s="269">
        <v>0</v>
      </c>
      <c r="F46" s="269">
        <v>3</v>
      </c>
      <c r="G46" s="269">
        <v>68</v>
      </c>
      <c r="H46" s="269">
        <v>1</v>
      </c>
      <c r="I46" s="269">
        <v>12</v>
      </c>
      <c r="J46" s="269">
        <v>35</v>
      </c>
      <c r="K46" s="269">
        <v>1</v>
      </c>
      <c r="L46" s="269">
        <v>47</v>
      </c>
      <c r="M46" s="269">
        <v>187</v>
      </c>
      <c r="N46" s="269">
        <v>20</v>
      </c>
      <c r="O46" s="269">
        <v>4</v>
      </c>
      <c r="P46" s="269">
        <v>316</v>
      </c>
      <c r="Q46" s="269">
        <v>10</v>
      </c>
      <c r="R46" s="269">
        <v>19</v>
      </c>
      <c r="S46" s="269">
        <v>5</v>
      </c>
      <c r="T46" s="269">
        <v>355</v>
      </c>
      <c r="U46" s="269">
        <v>17</v>
      </c>
      <c r="V46" s="269">
        <v>101</v>
      </c>
      <c r="W46" s="269">
        <v>63</v>
      </c>
      <c r="X46" s="269">
        <v>60</v>
      </c>
      <c r="Y46" s="269">
        <v>1149</v>
      </c>
      <c r="Z46" s="269">
        <v>621</v>
      </c>
      <c r="AA46" s="269">
        <v>48</v>
      </c>
      <c r="AB46" s="269">
        <v>447</v>
      </c>
      <c r="AC46" s="269">
        <v>2018</v>
      </c>
      <c r="AD46" s="269">
        <v>93</v>
      </c>
      <c r="AE46" s="269">
        <v>31</v>
      </c>
      <c r="AF46" s="269">
        <v>1225</v>
      </c>
      <c r="AG46" s="269">
        <v>14</v>
      </c>
      <c r="AH46" s="269">
        <v>1613</v>
      </c>
      <c r="AI46" s="269">
        <v>3910</v>
      </c>
      <c r="AJ46" s="269">
        <v>4808</v>
      </c>
      <c r="AK46" s="269">
        <v>0</v>
      </c>
      <c r="AL46" s="269">
        <v>526</v>
      </c>
      <c r="AM46" s="269">
        <v>1209</v>
      </c>
      <c r="AN46" s="269">
        <v>0</v>
      </c>
      <c r="AO46" s="269">
        <v>1</v>
      </c>
      <c r="AP46" s="270">
        <v>19130</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147</v>
      </c>
      <c r="D47" s="269">
        <v>11</v>
      </c>
      <c r="E47" s="269">
        <v>0</v>
      </c>
      <c r="F47" s="269">
        <v>0</v>
      </c>
      <c r="G47" s="269">
        <v>53</v>
      </c>
      <c r="H47" s="269">
        <v>0</v>
      </c>
      <c r="I47" s="269">
        <v>7</v>
      </c>
      <c r="J47" s="269">
        <v>22</v>
      </c>
      <c r="K47" s="269">
        <v>0</v>
      </c>
      <c r="L47" s="269">
        <v>-1</v>
      </c>
      <c r="M47" s="269">
        <v>85</v>
      </c>
      <c r="N47" s="269">
        <v>38</v>
      </c>
      <c r="O47" s="269">
        <v>4</v>
      </c>
      <c r="P47" s="269">
        <v>35</v>
      </c>
      <c r="Q47" s="269">
        <v>5</v>
      </c>
      <c r="R47" s="269">
        <v>10</v>
      </c>
      <c r="S47" s="269">
        <v>1</v>
      </c>
      <c r="T47" s="269">
        <v>-75</v>
      </c>
      <c r="U47" s="269">
        <v>-2</v>
      </c>
      <c r="V47" s="269">
        <v>-29</v>
      </c>
      <c r="W47" s="269">
        <v>6</v>
      </c>
      <c r="X47" s="269">
        <v>-1</v>
      </c>
      <c r="Y47" s="269">
        <v>90</v>
      </c>
      <c r="Z47" s="269">
        <v>451</v>
      </c>
      <c r="AA47" s="269">
        <v>44</v>
      </c>
      <c r="AB47" s="269">
        <v>35</v>
      </c>
      <c r="AC47" s="269">
        <v>655</v>
      </c>
      <c r="AD47" s="269">
        <v>74</v>
      </c>
      <c r="AE47" s="269">
        <v>6155</v>
      </c>
      <c r="AF47" s="269">
        <v>105</v>
      </c>
      <c r="AG47" s="269">
        <v>5</v>
      </c>
      <c r="AH47" s="269">
        <v>0</v>
      </c>
      <c r="AI47" s="269">
        <v>167</v>
      </c>
      <c r="AJ47" s="269">
        <v>419</v>
      </c>
      <c r="AK47" s="269">
        <v>0</v>
      </c>
      <c r="AL47" s="269">
        <v>129</v>
      </c>
      <c r="AM47" s="269">
        <v>343</v>
      </c>
      <c r="AN47" s="269">
        <v>0</v>
      </c>
      <c r="AO47" s="269">
        <v>28</v>
      </c>
      <c r="AP47" s="270">
        <v>9016</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116</v>
      </c>
      <c r="D48" s="269">
        <v>2</v>
      </c>
      <c r="E48" s="269">
        <v>0</v>
      </c>
      <c r="F48" s="269">
        <v>1</v>
      </c>
      <c r="G48" s="269">
        <v>33</v>
      </c>
      <c r="H48" s="269">
        <v>0</v>
      </c>
      <c r="I48" s="269">
        <v>3</v>
      </c>
      <c r="J48" s="269">
        <v>46</v>
      </c>
      <c r="K48" s="269">
        <v>1</v>
      </c>
      <c r="L48" s="269">
        <v>17</v>
      </c>
      <c r="M48" s="269">
        <v>101</v>
      </c>
      <c r="N48" s="269">
        <v>19</v>
      </c>
      <c r="O48" s="269">
        <v>1</v>
      </c>
      <c r="P48" s="269">
        <v>92</v>
      </c>
      <c r="Q48" s="269">
        <v>5</v>
      </c>
      <c r="R48" s="269">
        <v>9</v>
      </c>
      <c r="S48" s="269">
        <v>3</v>
      </c>
      <c r="T48" s="269">
        <v>338</v>
      </c>
      <c r="U48" s="269">
        <v>13</v>
      </c>
      <c r="V48" s="269">
        <v>111</v>
      </c>
      <c r="W48" s="269">
        <v>34</v>
      </c>
      <c r="X48" s="269">
        <v>22</v>
      </c>
      <c r="Y48" s="269">
        <v>122</v>
      </c>
      <c r="Z48" s="269">
        <v>1681</v>
      </c>
      <c r="AA48" s="269">
        <v>73</v>
      </c>
      <c r="AB48" s="269">
        <v>72</v>
      </c>
      <c r="AC48" s="269">
        <v>451</v>
      </c>
      <c r="AD48" s="269">
        <v>22</v>
      </c>
      <c r="AE48" s="269">
        <v>4594</v>
      </c>
      <c r="AF48" s="269">
        <v>204</v>
      </c>
      <c r="AG48" s="269">
        <v>2</v>
      </c>
      <c r="AH48" s="269">
        <v>1590</v>
      </c>
      <c r="AI48" s="269">
        <v>1259</v>
      </c>
      <c r="AJ48" s="269">
        <v>701</v>
      </c>
      <c r="AK48" s="269">
        <v>0</v>
      </c>
      <c r="AL48" s="269">
        <v>114</v>
      </c>
      <c r="AM48" s="269">
        <v>379</v>
      </c>
      <c r="AN48" s="269">
        <v>0</v>
      </c>
      <c r="AO48" s="269">
        <v>4</v>
      </c>
      <c r="AP48" s="270">
        <v>12235</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29</v>
      </c>
      <c r="D49" s="269">
        <v>0</v>
      </c>
      <c r="E49" s="269">
        <v>0</v>
      </c>
      <c r="F49" s="269">
        <v>0</v>
      </c>
      <c r="G49" s="269">
        <v>78</v>
      </c>
      <c r="H49" s="269">
        <v>0</v>
      </c>
      <c r="I49" s="269">
        <v>2</v>
      </c>
      <c r="J49" s="269">
        <v>7</v>
      </c>
      <c r="K49" s="269">
        <v>1</v>
      </c>
      <c r="L49" s="269">
        <v>8</v>
      </c>
      <c r="M49" s="269">
        <v>27</v>
      </c>
      <c r="N49" s="269">
        <v>6</v>
      </c>
      <c r="O49" s="269">
        <v>0</v>
      </c>
      <c r="P49" s="269">
        <v>31</v>
      </c>
      <c r="Q49" s="269">
        <v>0</v>
      </c>
      <c r="R49" s="269">
        <v>1</v>
      </c>
      <c r="S49" s="269">
        <v>0</v>
      </c>
      <c r="T49" s="269">
        <v>15</v>
      </c>
      <c r="U49" s="269">
        <v>0</v>
      </c>
      <c r="V49" s="269">
        <v>8</v>
      </c>
      <c r="W49" s="269">
        <v>4</v>
      </c>
      <c r="X49" s="269">
        <v>6</v>
      </c>
      <c r="Y49" s="269">
        <v>123</v>
      </c>
      <c r="Z49" s="269">
        <v>267</v>
      </c>
      <c r="AA49" s="269">
        <v>15</v>
      </c>
      <c r="AB49" s="269">
        <v>17</v>
      </c>
      <c r="AC49" s="269">
        <v>207</v>
      </c>
      <c r="AD49" s="269">
        <v>6</v>
      </c>
      <c r="AE49" s="269">
        <v>541</v>
      </c>
      <c r="AF49" s="269">
        <v>192</v>
      </c>
      <c r="AG49" s="269">
        <v>2</v>
      </c>
      <c r="AH49" s="269">
        <v>7</v>
      </c>
      <c r="AI49" s="269">
        <v>94</v>
      </c>
      <c r="AJ49" s="269">
        <v>162</v>
      </c>
      <c r="AK49" s="269">
        <v>0</v>
      </c>
      <c r="AL49" s="269">
        <v>75</v>
      </c>
      <c r="AM49" s="269">
        <v>215</v>
      </c>
      <c r="AN49" s="269">
        <v>0</v>
      </c>
      <c r="AO49" s="269">
        <v>1</v>
      </c>
      <c r="AP49" s="270">
        <v>2147</v>
      </c>
      <c r="AQ49" s="269"/>
      <c r="AR49" s="269"/>
      <c r="AS49" s="269"/>
      <c r="AT49" s="269"/>
      <c r="AU49" s="269"/>
      <c r="AV49" s="269"/>
      <c r="AW49" s="269"/>
      <c r="AX49" s="269"/>
      <c r="AY49" s="269"/>
      <c r="AZ49" s="269"/>
      <c r="BA49" s="269"/>
      <c r="BB49" s="269"/>
      <c r="BC49" s="269"/>
      <c r="BD49" s="269"/>
      <c r="BE49" s="271"/>
    </row>
    <row r="50" spans="1:57" x14ac:dyDescent="0.2">
      <c r="A50" s="286">
        <v>46</v>
      </c>
      <c r="B50" s="282" t="s">
        <v>204</v>
      </c>
      <c r="C50" s="269">
        <v>-51</v>
      </c>
      <c r="D50" s="269">
        <v>-2</v>
      </c>
      <c r="E50" s="269">
        <v>0</v>
      </c>
      <c r="F50" s="269">
        <v>0</v>
      </c>
      <c r="G50" s="269">
        <v>-1</v>
      </c>
      <c r="H50" s="269">
        <v>0</v>
      </c>
      <c r="I50" s="269">
        <v>0</v>
      </c>
      <c r="J50" s="269">
        <v>0</v>
      </c>
      <c r="K50" s="269">
        <v>0</v>
      </c>
      <c r="L50" s="269">
        <v>0</v>
      </c>
      <c r="M50" s="269">
        <v>0</v>
      </c>
      <c r="N50" s="269">
        <v>0</v>
      </c>
      <c r="O50" s="269">
        <v>0</v>
      </c>
      <c r="P50" s="269">
        <v>0</v>
      </c>
      <c r="Q50" s="269">
        <v>0</v>
      </c>
      <c r="R50" s="269">
        <v>0</v>
      </c>
      <c r="S50" s="269">
        <v>0</v>
      </c>
      <c r="T50" s="269">
        <v>0</v>
      </c>
      <c r="U50" s="269">
        <v>0</v>
      </c>
      <c r="V50" s="269">
        <v>0</v>
      </c>
      <c r="W50" s="269">
        <v>0</v>
      </c>
      <c r="X50" s="269">
        <v>0</v>
      </c>
      <c r="Y50" s="269">
        <v>-14</v>
      </c>
      <c r="Z50" s="269">
        <v>0</v>
      </c>
      <c r="AA50" s="269">
        <v>-16</v>
      </c>
      <c r="AB50" s="269">
        <v>0</v>
      </c>
      <c r="AC50" s="269">
        <v>-2</v>
      </c>
      <c r="AD50" s="269">
        <v>-4</v>
      </c>
      <c r="AE50" s="269">
        <v>0</v>
      </c>
      <c r="AF50" s="269">
        <v>-5</v>
      </c>
      <c r="AG50" s="269">
        <v>0</v>
      </c>
      <c r="AH50" s="269">
        <v>0</v>
      </c>
      <c r="AI50" s="269">
        <v>-21</v>
      </c>
      <c r="AJ50" s="269">
        <v>-146</v>
      </c>
      <c r="AK50" s="269">
        <v>0</v>
      </c>
      <c r="AL50" s="269">
        <v>0</v>
      </c>
      <c r="AM50" s="269">
        <v>0</v>
      </c>
      <c r="AN50" s="269">
        <v>0</v>
      </c>
      <c r="AO50" s="269">
        <v>-1</v>
      </c>
      <c r="AP50" s="270">
        <v>-263</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330</v>
      </c>
      <c r="D51" s="290">
        <v>17</v>
      </c>
      <c r="E51" s="290">
        <v>0</v>
      </c>
      <c r="F51" s="290">
        <v>4</v>
      </c>
      <c r="G51" s="290">
        <v>238</v>
      </c>
      <c r="H51" s="290">
        <v>1</v>
      </c>
      <c r="I51" s="290">
        <v>25</v>
      </c>
      <c r="J51" s="290">
        <v>115</v>
      </c>
      <c r="K51" s="290">
        <v>3</v>
      </c>
      <c r="L51" s="290">
        <v>75</v>
      </c>
      <c r="M51" s="290">
        <v>415</v>
      </c>
      <c r="N51" s="290">
        <v>87</v>
      </c>
      <c r="O51" s="290">
        <v>9</v>
      </c>
      <c r="P51" s="290">
        <v>490</v>
      </c>
      <c r="Q51" s="290">
        <v>21</v>
      </c>
      <c r="R51" s="290">
        <v>40</v>
      </c>
      <c r="S51" s="290">
        <v>9</v>
      </c>
      <c r="T51" s="290">
        <v>654</v>
      </c>
      <c r="U51" s="290">
        <v>29</v>
      </c>
      <c r="V51" s="290">
        <v>202</v>
      </c>
      <c r="W51" s="290">
        <v>110</v>
      </c>
      <c r="X51" s="290">
        <v>91</v>
      </c>
      <c r="Y51" s="290">
        <v>1541</v>
      </c>
      <c r="Z51" s="290">
        <v>3095</v>
      </c>
      <c r="AA51" s="290">
        <v>169</v>
      </c>
      <c r="AB51" s="290">
        <v>594</v>
      </c>
      <c r="AC51" s="290">
        <v>3441</v>
      </c>
      <c r="AD51" s="290">
        <v>200</v>
      </c>
      <c r="AE51" s="290">
        <v>11322</v>
      </c>
      <c r="AF51" s="290">
        <v>1764</v>
      </c>
      <c r="AG51" s="290">
        <v>24</v>
      </c>
      <c r="AH51" s="290">
        <v>3258</v>
      </c>
      <c r="AI51" s="290">
        <v>5482</v>
      </c>
      <c r="AJ51" s="290">
        <v>6035</v>
      </c>
      <c r="AK51" s="290">
        <v>0</v>
      </c>
      <c r="AL51" s="290">
        <v>864</v>
      </c>
      <c r="AM51" s="290">
        <v>2233</v>
      </c>
      <c r="AN51" s="290">
        <v>0</v>
      </c>
      <c r="AO51" s="290">
        <v>33</v>
      </c>
      <c r="AP51" s="291">
        <v>43020</v>
      </c>
      <c r="AQ51" s="269"/>
      <c r="AR51" s="269"/>
      <c r="AS51" s="269"/>
      <c r="AT51" s="269"/>
      <c r="AU51" s="269"/>
      <c r="AV51" s="269"/>
      <c r="AW51" s="269"/>
      <c r="AX51" s="269"/>
      <c r="AY51" s="269"/>
      <c r="AZ51" s="269"/>
      <c r="BA51" s="269"/>
      <c r="BB51" s="269"/>
      <c r="BC51" s="269"/>
      <c r="BD51" s="269"/>
      <c r="BE51" s="271"/>
    </row>
    <row r="52" spans="1:57" x14ac:dyDescent="0.2">
      <c r="A52" s="304">
        <v>48</v>
      </c>
      <c r="B52" s="305" t="s">
        <v>439</v>
      </c>
      <c r="C52" s="306">
        <v>722</v>
      </c>
      <c r="D52" s="306">
        <v>22</v>
      </c>
      <c r="E52" s="306">
        <v>0</v>
      </c>
      <c r="F52" s="306">
        <v>4</v>
      </c>
      <c r="G52" s="306">
        <v>548</v>
      </c>
      <c r="H52" s="306">
        <v>1</v>
      </c>
      <c r="I52" s="306">
        <v>59</v>
      </c>
      <c r="J52" s="306">
        <v>364</v>
      </c>
      <c r="K52" s="306">
        <v>9</v>
      </c>
      <c r="L52" s="306">
        <v>215</v>
      </c>
      <c r="M52" s="306">
        <v>868</v>
      </c>
      <c r="N52" s="306">
        <v>339</v>
      </c>
      <c r="O52" s="306">
        <v>42</v>
      </c>
      <c r="P52" s="306">
        <v>1111</v>
      </c>
      <c r="Q52" s="306">
        <v>44</v>
      </c>
      <c r="R52" s="306">
        <v>88</v>
      </c>
      <c r="S52" s="306">
        <v>18</v>
      </c>
      <c r="T52" s="306">
        <v>1803</v>
      </c>
      <c r="U52" s="306">
        <v>82</v>
      </c>
      <c r="V52" s="306">
        <v>601</v>
      </c>
      <c r="W52" s="306">
        <v>499</v>
      </c>
      <c r="X52" s="306">
        <v>228</v>
      </c>
      <c r="Y52" s="306">
        <v>3327</v>
      </c>
      <c r="Z52" s="306">
        <v>8756</v>
      </c>
      <c r="AA52" s="306">
        <v>340</v>
      </c>
      <c r="AB52" s="306">
        <v>886</v>
      </c>
      <c r="AC52" s="306">
        <v>4746</v>
      </c>
      <c r="AD52" s="306">
        <v>289</v>
      </c>
      <c r="AE52" s="306">
        <v>12566</v>
      </c>
      <c r="AF52" s="306">
        <v>2352</v>
      </c>
      <c r="AG52" s="306">
        <v>41</v>
      </c>
      <c r="AH52" s="306">
        <v>4553</v>
      </c>
      <c r="AI52" s="306">
        <v>7554</v>
      </c>
      <c r="AJ52" s="306">
        <v>10794</v>
      </c>
      <c r="AK52" s="306">
        <v>0</v>
      </c>
      <c r="AL52" s="306">
        <v>1313</v>
      </c>
      <c r="AM52" s="306">
        <v>4446</v>
      </c>
      <c r="AN52" s="306">
        <v>50</v>
      </c>
      <c r="AO52" s="306">
        <v>108</v>
      </c>
      <c r="AP52" s="307">
        <v>69788</v>
      </c>
      <c r="AQ52" s="269"/>
      <c r="AR52" s="269"/>
      <c r="AS52" s="269"/>
      <c r="AT52" s="269"/>
      <c r="AU52" s="269"/>
      <c r="AV52" s="269"/>
      <c r="AW52" s="269"/>
      <c r="AX52" s="269"/>
      <c r="AY52" s="269"/>
      <c r="AZ52" s="269"/>
      <c r="BA52" s="269"/>
      <c r="BB52" s="269"/>
      <c r="BC52" s="269"/>
      <c r="BD52" s="269"/>
      <c r="BE52" s="271"/>
    </row>
    <row r="53" spans="1:57" x14ac:dyDescent="0.2">
      <c r="A53" s="56" t="s">
        <v>485</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397</v>
      </c>
      <c r="B1" s="308"/>
      <c r="C1" s="308"/>
      <c r="D1" s="308"/>
      <c r="E1" s="308" t="s">
        <v>611</v>
      </c>
      <c r="F1" s="308"/>
      <c r="G1" s="309" t="s">
        <v>177</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348</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2"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row>
    <row r="5" spans="1:56" x14ac:dyDescent="0.2">
      <c r="A5" s="267" t="s">
        <v>442</v>
      </c>
      <c r="B5" s="272" t="s">
        <v>443</v>
      </c>
      <c r="C5" s="442">
        <v>0.14265927977839335</v>
      </c>
      <c r="D5" s="442">
        <v>0</v>
      </c>
      <c r="E5" s="442">
        <v>0</v>
      </c>
      <c r="F5" s="442">
        <v>0</v>
      </c>
      <c r="G5" s="442">
        <v>0.13686131386861314</v>
      </c>
      <c r="H5" s="442">
        <v>0</v>
      </c>
      <c r="I5" s="442">
        <v>0</v>
      </c>
      <c r="J5" s="442">
        <v>2.7472527472527475E-3</v>
      </c>
      <c r="K5" s="442">
        <v>0</v>
      </c>
      <c r="L5" s="442">
        <v>0</v>
      </c>
      <c r="M5" s="442">
        <v>0</v>
      </c>
      <c r="N5" s="442">
        <v>0</v>
      </c>
      <c r="O5" s="442">
        <v>0</v>
      </c>
      <c r="P5" s="442">
        <v>0</v>
      </c>
      <c r="Q5" s="442">
        <v>0</v>
      </c>
      <c r="R5" s="442">
        <v>0</v>
      </c>
      <c r="S5" s="442">
        <v>0</v>
      </c>
      <c r="T5" s="442">
        <v>0</v>
      </c>
      <c r="U5" s="442">
        <v>0</v>
      </c>
      <c r="V5" s="442">
        <v>0</v>
      </c>
      <c r="W5" s="442">
        <v>0</v>
      </c>
      <c r="X5" s="442">
        <v>4.3859649122807015E-3</v>
      </c>
      <c r="Y5" s="442">
        <v>9.0171325518485117E-4</v>
      </c>
      <c r="Z5" s="442">
        <v>0</v>
      </c>
      <c r="AA5" s="442">
        <v>0</v>
      </c>
      <c r="AB5" s="442">
        <v>0</v>
      </c>
      <c r="AC5" s="442">
        <v>2.1070375052675939E-4</v>
      </c>
      <c r="AD5" s="442">
        <v>0</v>
      </c>
      <c r="AE5" s="442">
        <v>0</v>
      </c>
      <c r="AF5" s="442">
        <v>0</v>
      </c>
      <c r="AG5" s="442">
        <v>0</v>
      </c>
      <c r="AH5" s="442">
        <v>0</v>
      </c>
      <c r="AI5" s="442">
        <v>2.1180831347630395E-3</v>
      </c>
      <c r="AJ5" s="442">
        <v>1.6675931072818232E-3</v>
      </c>
      <c r="AK5" s="442">
        <v>0</v>
      </c>
      <c r="AL5" s="442">
        <v>0</v>
      </c>
      <c r="AM5" s="442">
        <v>2.1142600089968509E-2</v>
      </c>
      <c r="AN5" s="442">
        <v>0</v>
      </c>
      <c r="AO5" s="442">
        <v>0</v>
      </c>
      <c r="AP5" s="443">
        <v>4.4706826388490857E-3</v>
      </c>
      <c r="AQ5" s="442">
        <v>2.6490066225165563E-3</v>
      </c>
      <c r="AR5" s="442">
        <v>1.0415057417992687E-2</v>
      </c>
      <c r="AS5" s="442">
        <v>0</v>
      </c>
      <c r="AT5" s="442">
        <v>0</v>
      </c>
      <c r="AU5" s="442">
        <v>2.7442371020856204E-3</v>
      </c>
      <c r="AV5" s="442">
        <v>0</v>
      </c>
      <c r="AW5" s="443">
        <v>7.9198695550896803E-3</v>
      </c>
      <c r="AX5" s="442">
        <v>8.6902927580893678E-3</v>
      </c>
      <c r="AY5" s="443">
        <v>2.7306219750054178E-2</v>
      </c>
      <c r="AZ5" s="443">
        <v>1.0216042780748663E-2</v>
      </c>
      <c r="BA5" s="442">
        <v>1.0484325724191224E-2</v>
      </c>
      <c r="BB5" s="443">
        <v>1.0615395030803602E-2</v>
      </c>
      <c r="BC5" s="442">
        <v>9.5304509530450953E-3</v>
      </c>
      <c r="BD5" s="443">
        <v>1.0345618157849488E-2</v>
      </c>
    </row>
    <row r="6" spans="1:56" x14ac:dyDescent="0.2">
      <c r="A6" s="267" t="s">
        <v>444</v>
      </c>
      <c r="B6" s="272" t="s">
        <v>445</v>
      </c>
      <c r="C6" s="442">
        <v>0</v>
      </c>
      <c r="D6" s="442">
        <v>0.13636363636363635</v>
      </c>
      <c r="E6" s="442">
        <v>0</v>
      </c>
      <c r="F6" s="442">
        <v>0</v>
      </c>
      <c r="G6" s="442">
        <v>0</v>
      </c>
      <c r="H6" s="442">
        <v>0</v>
      </c>
      <c r="I6" s="442">
        <v>8.4745762711864403E-2</v>
      </c>
      <c r="J6" s="442">
        <v>0</v>
      </c>
      <c r="K6" s="442">
        <v>0</v>
      </c>
      <c r="L6" s="442">
        <v>0</v>
      </c>
      <c r="M6" s="442">
        <v>0</v>
      </c>
      <c r="N6" s="442">
        <v>0</v>
      </c>
      <c r="O6" s="442">
        <v>0</v>
      </c>
      <c r="P6" s="442">
        <v>0</v>
      </c>
      <c r="Q6" s="442">
        <v>0</v>
      </c>
      <c r="R6" s="442">
        <v>0</v>
      </c>
      <c r="S6" s="442">
        <v>0</v>
      </c>
      <c r="T6" s="442">
        <v>0</v>
      </c>
      <c r="U6" s="442">
        <v>0</v>
      </c>
      <c r="V6" s="442">
        <v>0</v>
      </c>
      <c r="W6" s="442">
        <v>0</v>
      </c>
      <c r="X6" s="442">
        <v>0</v>
      </c>
      <c r="Y6" s="442">
        <v>0</v>
      </c>
      <c r="Z6" s="442">
        <v>0</v>
      </c>
      <c r="AA6" s="442">
        <v>0</v>
      </c>
      <c r="AB6" s="442">
        <v>0</v>
      </c>
      <c r="AC6" s="442">
        <v>0</v>
      </c>
      <c r="AD6" s="442">
        <v>0</v>
      </c>
      <c r="AE6" s="442">
        <v>0</v>
      </c>
      <c r="AF6" s="442">
        <v>0</v>
      </c>
      <c r="AG6" s="442">
        <v>0</v>
      </c>
      <c r="AH6" s="442">
        <v>0</v>
      </c>
      <c r="AI6" s="442">
        <v>0</v>
      </c>
      <c r="AJ6" s="442">
        <v>0</v>
      </c>
      <c r="AK6" s="442">
        <v>0</v>
      </c>
      <c r="AL6" s="442">
        <v>0</v>
      </c>
      <c r="AM6" s="442">
        <v>1.1246063877642825E-3</v>
      </c>
      <c r="AN6" s="442">
        <v>0</v>
      </c>
      <c r="AO6" s="442">
        <v>0</v>
      </c>
      <c r="AP6" s="443">
        <v>1.8627844328537857E-4</v>
      </c>
      <c r="AQ6" s="442">
        <v>0</v>
      </c>
      <c r="AR6" s="442">
        <v>5.5358154384880782E-4</v>
      </c>
      <c r="AS6" s="442">
        <v>0</v>
      </c>
      <c r="AT6" s="442">
        <v>0</v>
      </c>
      <c r="AU6" s="442">
        <v>0</v>
      </c>
      <c r="AV6" s="442">
        <v>-8.8235294117647065E-2</v>
      </c>
      <c r="AW6" s="443">
        <v>5.0469756968708746E-4</v>
      </c>
      <c r="AX6" s="442">
        <v>5.007704160246533E-4</v>
      </c>
      <c r="AY6" s="443">
        <v>1.4447735317488984E-4</v>
      </c>
      <c r="AZ6" s="443">
        <v>4.6203208556149731E-4</v>
      </c>
      <c r="BA6" s="442">
        <v>4.664341457641514E-4</v>
      </c>
      <c r="BB6" s="443">
        <v>6.0930201069663535E-4</v>
      </c>
      <c r="BC6" s="442">
        <v>2.0920502092050208E-4</v>
      </c>
      <c r="BD6" s="443">
        <v>3.1524044248294834E-4</v>
      </c>
    </row>
    <row r="7" spans="1:56" x14ac:dyDescent="0.2">
      <c r="A7" s="267" t="s">
        <v>446</v>
      </c>
      <c r="B7" s="272" t="s">
        <v>249</v>
      </c>
      <c r="C7" s="442">
        <v>0</v>
      </c>
      <c r="D7" s="442">
        <v>0</v>
      </c>
      <c r="E7" s="442">
        <v>0</v>
      </c>
      <c r="F7" s="442">
        <v>0</v>
      </c>
      <c r="G7" s="442">
        <v>1.6423357664233577E-2</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1.3157894736842105E-2</v>
      </c>
      <c r="Y7" s="442">
        <v>0</v>
      </c>
      <c r="Z7" s="442">
        <v>0</v>
      </c>
      <c r="AA7" s="442">
        <v>0</v>
      </c>
      <c r="AB7" s="442">
        <v>0</v>
      </c>
      <c r="AC7" s="442">
        <v>0</v>
      </c>
      <c r="AD7" s="442">
        <v>0</v>
      </c>
      <c r="AE7" s="442">
        <v>0</v>
      </c>
      <c r="AF7" s="442">
        <v>0</v>
      </c>
      <c r="AG7" s="442">
        <v>0</v>
      </c>
      <c r="AH7" s="442">
        <v>0</v>
      </c>
      <c r="AI7" s="442">
        <v>0</v>
      </c>
      <c r="AJ7" s="442">
        <v>3.7057624606262737E-4</v>
      </c>
      <c r="AK7" s="442">
        <v>0</v>
      </c>
      <c r="AL7" s="442">
        <v>0</v>
      </c>
      <c r="AM7" s="442">
        <v>4.7233468286099868E-3</v>
      </c>
      <c r="AN7" s="442">
        <v>0</v>
      </c>
      <c r="AO7" s="442">
        <v>0</v>
      </c>
      <c r="AP7" s="443">
        <v>5.3017710781223131E-4</v>
      </c>
      <c r="AQ7" s="442">
        <v>1.3245033112582781E-3</v>
      </c>
      <c r="AR7" s="442">
        <v>1.0685411195221176E-3</v>
      </c>
      <c r="AS7" s="442">
        <v>0</v>
      </c>
      <c r="AT7" s="442">
        <v>0</v>
      </c>
      <c r="AU7" s="442">
        <v>0</v>
      </c>
      <c r="AV7" s="442">
        <v>0</v>
      </c>
      <c r="AW7" s="443">
        <v>8.1528068949452597E-4</v>
      </c>
      <c r="AX7" s="442">
        <v>9.3220338983050852E-4</v>
      </c>
      <c r="AY7" s="443">
        <v>0</v>
      </c>
      <c r="AZ7" s="443">
        <v>7.1871657754010699E-4</v>
      </c>
      <c r="BA7" s="442">
        <v>8.4236614384272115E-4</v>
      </c>
      <c r="BB7" s="443">
        <v>1.6383454065398415E-3</v>
      </c>
      <c r="BC7" s="442">
        <v>-8.6006508600650858E-4</v>
      </c>
      <c r="BD7" s="443">
        <v>0</v>
      </c>
    </row>
    <row r="8" spans="1:56" x14ac:dyDescent="0.2">
      <c r="A8" s="267" t="s">
        <v>447</v>
      </c>
      <c r="B8" s="272" t="s">
        <v>27</v>
      </c>
      <c r="C8" s="442">
        <v>0</v>
      </c>
      <c r="D8" s="442">
        <v>0</v>
      </c>
      <c r="E8" s="442">
        <v>0</v>
      </c>
      <c r="F8" s="442">
        <v>0</v>
      </c>
      <c r="G8" s="442">
        <v>0</v>
      </c>
      <c r="H8" s="442">
        <v>0</v>
      </c>
      <c r="I8" s="442">
        <v>0</v>
      </c>
      <c r="J8" s="442">
        <v>5.4945054945054949E-3</v>
      </c>
      <c r="K8" s="442">
        <v>0.55555555555555558</v>
      </c>
      <c r="L8" s="442">
        <v>0</v>
      </c>
      <c r="M8" s="442">
        <v>6.7972350230414744E-2</v>
      </c>
      <c r="N8" s="442">
        <v>5.3097345132743362E-2</v>
      </c>
      <c r="O8" s="442">
        <v>0.16666666666666666</v>
      </c>
      <c r="P8" s="442">
        <v>0</v>
      </c>
      <c r="Q8" s="442">
        <v>0</v>
      </c>
      <c r="R8" s="442">
        <v>0</v>
      </c>
      <c r="S8" s="442">
        <v>0</v>
      </c>
      <c r="T8" s="442">
        <v>0</v>
      </c>
      <c r="U8" s="442">
        <v>0</v>
      </c>
      <c r="V8" s="442">
        <v>0</v>
      </c>
      <c r="W8" s="442">
        <v>0</v>
      </c>
      <c r="X8" s="442">
        <v>0</v>
      </c>
      <c r="Y8" s="442">
        <v>6.6125638713555755E-3</v>
      </c>
      <c r="Z8" s="442">
        <v>0.30082229328460486</v>
      </c>
      <c r="AA8" s="442">
        <v>0</v>
      </c>
      <c r="AB8" s="442">
        <v>0</v>
      </c>
      <c r="AC8" s="442">
        <v>0</v>
      </c>
      <c r="AD8" s="442">
        <v>0</v>
      </c>
      <c r="AE8" s="442">
        <v>0</v>
      </c>
      <c r="AF8" s="442">
        <v>0</v>
      </c>
      <c r="AG8" s="442">
        <v>0</v>
      </c>
      <c r="AH8" s="442">
        <v>0</v>
      </c>
      <c r="AI8" s="442">
        <v>0</v>
      </c>
      <c r="AJ8" s="442">
        <v>0</v>
      </c>
      <c r="AK8" s="442">
        <v>0</v>
      </c>
      <c r="AL8" s="442">
        <v>0</v>
      </c>
      <c r="AM8" s="442">
        <v>0</v>
      </c>
      <c r="AN8" s="442">
        <v>0</v>
      </c>
      <c r="AO8" s="442">
        <v>0</v>
      </c>
      <c r="AP8" s="443">
        <v>3.9362067977302691E-2</v>
      </c>
      <c r="AQ8" s="442">
        <v>0</v>
      </c>
      <c r="AR8" s="442">
        <v>-1.2873989391832741E-5</v>
      </c>
      <c r="AS8" s="442">
        <v>0</v>
      </c>
      <c r="AT8" s="442">
        <v>0</v>
      </c>
      <c r="AU8" s="442">
        <v>0</v>
      </c>
      <c r="AV8" s="442">
        <v>0</v>
      </c>
      <c r="AW8" s="443">
        <v>-9.7057224939824518E-6</v>
      </c>
      <c r="AX8" s="442">
        <v>2.1155624036979969E-2</v>
      </c>
      <c r="AY8" s="443">
        <v>1.4447735317488984E-4</v>
      </c>
      <c r="AZ8" s="443">
        <v>8.5561497326203209E-6</v>
      </c>
      <c r="BA8" s="442">
        <v>1.9130761679998328E-2</v>
      </c>
      <c r="BB8" s="443">
        <v>3.7153882607812605E-2</v>
      </c>
      <c r="BC8" s="442">
        <v>-6.3761041376104138E-2</v>
      </c>
      <c r="BD8" s="443">
        <v>5.7316444087808795E-5</v>
      </c>
    </row>
    <row r="9" spans="1:56" x14ac:dyDescent="0.2">
      <c r="A9" s="267" t="s">
        <v>448</v>
      </c>
      <c r="B9" s="272" t="s">
        <v>190</v>
      </c>
      <c r="C9" s="442">
        <v>0.1329639889196676</v>
      </c>
      <c r="D9" s="442">
        <v>0</v>
      </c>
      <c r="E9" s="442">
        <v>0</v>
      </c>
      <c r="F9" s="442">
        <v>0</v>
      </c>
      <c r="G9" s="442">
        <v>0.16605839416058393</v>
      </c>
      <c r="H9" s="442">
        <v>0</v>
      </c>
      <c r="I9" s="442">
        <v>0</v>
      </c>
      <c r="J9" s="442">
        <v>5.4945054945054949E-3</v>
      </c>
      <c r="K9" s="442">
        <v>0</v>
      </c>
      <c r="L9" s="442">
        <v>0</v>
      </c>
      <c r="M9" s="442">
        <v>0</v>
      </c>
      <c r="N9" s="442">
        <v>0</v>
      </c>
      <c r="O9" s="442">
        <v>0</v>
      </c>
      <c r="P9" s="442">
        <v>0</v>
      </c>
      <c r="Q9" s="442">
        <v>0</v>
      </c>
      <c r="R9" s="442">
        <v>0</v>
      </c>
      <c r="S9" s="442">
        <v>0</v>
      </c>
      <c r="T9" s="442">
        <v>0</v>
      </c>
      <c r="U9" s="442">
        <v>0</v>
      </c>
      <c r="V9" s="442">
        <v>0</v>
      </c>
      <c r="W9" s="442">
        <v>0</v>
      </c>
      <c r="X9" s="442">
        <v>0</v>
      </c>
      <c r="Y9" s="442">
        <v>0</v>
      </c>
      <c r="Z9" s="442">
        <v>0</v>
      </c>
      <c r="AA9" s="442">
        <v>0</v>
      </c>
      <c r="AB9" s="442">
        <v>0</v>
      </c>
      <c r="AC9" s="442">
        <v>2.1070375052675939E-4</v>
      </c>
      <c r="AD9" s="442">
        <v>0</v>
      </c>
      <c r="AE9" s="442">
        <v>0</v>
      </c>
      <c r="AF9" s="442">
        <v>0</v>
      </c>
      <c r="AG9" s="442">
        <v>0</v>
      </c>
      <c r="AH9" s="442">
        <v>2.1963540522732265E-4</v>
      </c>
      <c r="AI9" s="442">
        <v>6.0894890124437388E-3</v>
      </c>
      <c r="AJ9" s="442">
        <v>6.2071521215490083E-3</v>
      </c>
      <c r="AK9" s="442">
        <v>0</v>
      </c>
      <c r="AL9" s="442">
        <v>0</v>
      </c>
      <c r="AM9" s="442">
        <v>0.16464237516869096</v>
      </c>
      <c r="AN9" s="442">
        <v>0</v>
      </c>
      <c r="AO9" s="442">
        <v>0</v>
      </c>
      <c r="AP9" s="443">
        <v>1.4844959018742478E-2</v>
      </c>
      <c r="AQ9" s="442">
        <v>5.8278145695364242E-2</v>
      </c>
      <c r="AR9" s="442">
        <v>8.1814202585097071E-2</v>
      </c>
      <c r="AS9" s="442">
        <v>0</v>
      </c>
      <c r="AT9" s="442">
        <v>0</v>
      </c>
      <c r="AU9" s="442">
        <v>0</v>
      </c>
      <c r="AV9" s="442">
        <v>4.9019607843137254E-2</v>
      </c>
      <c r="AW9" s="443">
        <v>6.2058389626523797E-2</v>
      </c>
      <c r="AX9" s="442">
        <v>5.7241910631741139E-2</v>
      </c>
      <c r="AY9" s="443">
        <v>3.7130679765946688E-2</v>
      </c>
      <c r="AZ9" s="443">
        <v>5.9105882352941175E-2</v>
      </c>
      <c r="BA9" s="442">
        <v>5.5303773939558487E-2</v>
      </c>
      <c r="BB9" s="443">
        <v>0.10014217046916254</v>
      </c>
      <c r="BC9" s="442">
        <v>-1.1343561134356113E-2</v>
      </c>
      <c r="BD9" s="443">
        <v>7.8523528400298043E-3</v>
      </c>
    </row>
    <row r="10" spans="1:56" x14ac:dyDescent="0.2">
      <c r="A10" s="281" t="s">
        <v>449</v>
      </c>
      <c r="B10" s="283" t="s">
        <v>28</v>
      </c>
      <c r="C10" s="442">
        <v>4.1551246537396124E-3</v>
      </c>
      <c r="D10" s="442">
        <v>0</v>
      </c>
      <c r="E10" s="442">
        <v>0</v>
      </c>
      <c r="F10" s="442">
        <v>0</v>
      </c>
      <c r="G10" s="442">
        <v>0</v>
      </c>
      <c r="H10" s="442">
        <v>0</v>
      </c>
      <c r="I10" s="442">
        <v>0</v>
      </c>
      <c r="J10" s="442">
        <v>0</v>
      </c>
      <c r="K10" s="442">
        <v>0</v>
      </c>
      <c r="L10" s="442">
        <v>0</v>
      </c>
      <c r="M10" s="442">
        <v>3.4562211981566822E-3</v>
      </c>
      <c r="N10" s="442">
        <v>0</v>
      </c>
      <c r="O10" s="442">
        <v>0</v>
      </c>
      <c r="P10" s="442">
        <v>9.0009000900090005E-4</v>
      </c>
      <c r="Q10" s="442">
        <v>0</v>
      </c>
      <c r="R10" s="442">
        <v>0</v>
      </c>
      <c r="S10" s="442">
        <v>0</v>
      </c>
      <c r="T10" s="442">
        <v>3.3277870216306157E-3</v>
      </c>
      <c r="U10" s="442">
        <v>0</v>
      </c>
      <c r="V10" s="442">
        <v>3.3277870216306157E-3</v>
      </c>
      <c r="W10" s="442">
        <v>2.004008016032064E-3</v>
      </c>
      <c r="X10" s="442">
        <v>4.3859649122807015E-3</v>
      </c>
      <c r="Y10" s="442">
        <v>3.3062819356777877E-3</v>
      </c>
      <c r="Z10" s="442">
        <v>1.1420740063956144E-4</v>
      </c>
      <c r="AA10" s="442">
        <v>0</v>
      </c>
      <c r="AB10" s="442">
        <v>2.257336343115124E-3</v>
      </c>
      <c r="AC10" s="442">
        <v>4.4247787610619468E-3</v>
      </c>
      <c r="AD10" s="442">
        <v>0</v>
      </c>
      <c r="AE10" s="442">
        <v>0</v>
      </c>
      <c r="AF10" s="442">
        <v>1.2755102040816326E-3</v>
      </c>
      <c r="AG10" s="442">
        <v>0</v>
      </c>
      <c r="AH10" s="442">
        <v>3.5141664836371624E-3</v>
      </c>
      <c r="AI10" s="442">
        <v>3.9714058776806987E-4</v>
      </c>
      <c r="AJ10" s="442">
        <v>2.6866777839540485E-3</v>
      </c>
      <c r="AK10" s="442">
        <v>0</v>
      </c>
      <c r="AL10" s="442">
        <v>1.5232292460015233E-3</v>
      </c>
      <c r="AM10" s="442">
        <v>3.3738191632928477E-3</v>
      </c>
      <c r="AN10" s="442">
        <v>0</v>
      </c>
      <c r="AO10" s="442">
        <v>9.2592592592592587E-3</v>
      </c>
      <c r="AP10" s="443">
        <v>1.7338224336562161E-3</v>
      </c>
      <c r="AQ10" s="442">
        <v>6.6225165562913907E-3</v>
      </c>
      <c r="AR10" s="442">
        <v>1.2783871466089912E-2</v>
      </c>
      <c r="AS10" s="442">
        <v>0</v>
      </c>
      <c r="AT10" s="442">
        <v>1.4641288433382137E-4</v>
      </c>
      <c r="AU10" s="442">
        <v>2.7442371020856204E-3</v>
      </c>
      <c r="AV10" s="442">
        <v>0</v>
      </c>
      <c r="AW10" s="443">
        <v>9.744545383958381E-3</v>
      </c>
      <c r="AX10" s="442">
        <v>8.6671802773497682E-3</v>
      </c>
      <c r="AY10" s="443">
        <v>7.2238676587444919E-5</v>
      </c>
      <c r="AZ10" s="443">
        <v>8.5989304812834223E-3</v>
      </c>
      <c r="BA10" s="442">
        <v>7.8388783303049922E-3</v>
      </c>
      <c r="BB10" s="443">
        <v>1.5232550267415882E-2</v>
      </c>
      <c r="BC10" s="442">
        <v>-2.7894002789400278E-3</v>
      </c>
      <c r="BD10" s="443">
        <v>1.4329111021952199E-5</v>
      </c>
    </row>
    <row r="11" spans="1:56" x14ac:dyDescent="0.2">
      <c r="A11" s="281" t="s">
        <v>450</v>
      </c>
      <c r="B11" s="283" t="s">
        <v>284</v>
      </c>
      <c r="C11" s="442">
        <v>2.7700831024930747E-2</v>
      </c>
      <c r="D11" s="442">
        <v>0</v>
      </c>
      <c r="E11" s="442">
        <v>0</v>
      </c>
      <c r="F11" s="442">
        <v>0</v>
      </c>
      <c r="G11" s="442">
        <v>2.0072992700729927E-2</v>
      </c>
      <c r="H11" s="442">
        <v>0</v>
      </c>
      <c r="I11" s="442">
        <v>0.25423728813559321</v>
      </c>
      <c r="J11" s="442">
        <v>1.3736263736263736E-2</v>
      </c>
      <c r="K11" s="442">
        <v>0</v>
      </c>
      <c r="L11" s="442">
        <v>4.6511627906976744E-3</v>
      </c>
      <c r="M11" s="442">
        <v>1.9585253456221197E-2</v>
      </c>
      <c r="N11" s="442">
        <v>0</v>
      </c>
      <c r="O11" s="442">
        <v>0</v>
      </c>
      <c r="P11" s="442">
        <v>3.6003600360036002E-3</v>
      </c>
      <c r="Q11" s="442">
        <v>0</v>
      </c>
      <c r="R11" s="442">
        <v>0</v>
      </c>
      <c r="S11" s="442">
        <v>0</v>
      </c>
      <c r="T11" s="442">
        <v>6.1009428729894618E-3</v>
      </c>
      <c r="U11" s="442">
        <v>1.2195121951219513E-2</v>
      </c>
      <c r="V11" s="442">
        <v>6.6555740432612314E-3</v>
      </c>
      <c r="W11" s="442">
        <v>0</v>
      </c>
      <c r="X11" s="442">
        <v>5.2631578947368418E-2</v>
      </c>
      <c r="Y11" s="442">
        <v>5.0195371205290051E-2</v>
      </c>
      <c r="Z11" s="442">
        <v>3.0835998172681588E-3</v>
      </c>
      <c r="AA11" s="442">
        <v>2.9411764705882353E-3</v>
      </c>
      <c r="AB11" s="442">
        <v>4.5146726862302479E-3</v>
      </c>
      <c r="AC11" s="442">
        <v>8.2174462705436151E-3</v>
      </c>
      <c r="AD11" s="442">
        <v>3.4602076124567475E-3</v>
      </c>
      <c r="AE11" s="442">
        <v>2.3873945567404105E-4</v>
      </c>
      <c r="AF11" s="442">
        <v>8.5034013605442174E-4</v>
      </c>
      <c r="AG11" s="442">
        <v>4.878048780487805E-2</v>
      </c>
      <c r="AH11" s="442">
        <v>1.3178124313639359E-3</v>
      </c>
      <c r="AI11" s="442">
        <v>7.1485305798252583E-3</v>
      </c>
      <c r="AJ11" s="442">
        <v>3.8910505836575876E-3</v>
      </c>
      <c r="AK11" s="442">
        <v>0</v>
      </c>
      <c r="AL11" s="442">
        <v>3.8080731150038081E-3</v>
      </c>
      <c r="AM11" s="442">
        <v>6.0728744939271256E-3</v>
      </c>
      <c r="AN11" s="442">
        <v>0.06</v>
      </c>
      <c r="AO11" s="442">
        <v>0.10185185185185185</v>
      </c>
      <c r="AP11" s="443">
        <v>7.092909955866338E-3</v>
      </c>
      <c r="AQ11" s="442">
        <v>5.2980132450331126E-3</v>
      </c>
      <c r="AR11" s="442">
        <v>1.0556671301302847E-3</v>
      </c>
      <c r="AS11" s="442">
        <v>0</v>
      </c>
      <c r="AT11" s="442">
        <v>1.0248901903367497E-3</v>
      </c>
      <c r="AU11" s="442">
        <v>4.3907793633369925E-3</v>
      </c>
      <c r="AV11" s="442">
        <v>9.8039215686274508E-3</v>
      </c>
      <c r="AW11" s="443">
        <v>9.7057224939824517E-4</v>
      </c>
      <c r="AX11" s="442">
        <v>4.5839753466872107E-3</v>
      </c>
      <c r="AY11" s="443">
        <v>2.9617857400852416E-3</v>
      </c>
      <c r="AZ11" s="443">
        <v>1.2064171122994653E-3</v>
      </c>
      <c r="BA11" s="442">
        <v>4.4276435329253776E-3</v>
      </c>
      <c r="BB11" s="443">
        <v>7.8126057815990791E-3</v>
      </c>
      <c r="BC11" s="442">
        <v>-1.0134821013482101E-2</v>
      </c>
      <c r="BD11" s="443">
        <v>8.4541755029517965E-4</v>
      </c>
    </row>
    <row r="12" spans="1:56" x14ac:dyDescent="0.2">
      <c r="A12" s="281" t="s">
        <v>451</v>
      </c>
      <c r="B12" s="283" t="s">
        <v>29</v>
      </c>
      <c r="C12" s="442">
        <v>6.9252077562326875E-2</v>
      </c>
      <c r="D12" s="442">
        <v>0</v>
      </c>
      <c r="E12" s="442">
        <v>0</v>
      </c>
      <c r="F12" s="442">
        <v>0</v>
      </c>
      <c r="G12" s="442">
        <v>1.2773722627737226E-2</v>
      </c>
      <c r="H12" s="442">
        <v>0</v>
      </c>
      <c r="I12" s="442">
        <v>5.0847457627118647E-2</v>
      </c>
      <c r="J12" s="442">
        <v>0.35714285714285715</v>
      </c>
      <c r="K12" s="442">
        <v>0</v>
      </c>
      <c r="L12" s="442">
        <v>0.21395348837209302</v>
      </c>
      <c r="M12" s="442">
        <v>3.5714285714285712E-2</v>
      </c>
      <c r="N12" s="442">
        <v>2.9498525073746312E-3</v>
      </c>
      <c r="O12" s="442">
        <v>0</v>
      </c>
      <c r="P12" s="442">
        <v>9.9009900990099011E-3</v>
      </c>
      <c r="Q12" s="442">
        <v>0</v>
      </c>
      <c r="R12" s="442">
        <v>0</v>
      </c>
      <c r="S12" s="442">
        <v>0</v>
      </c>
      <c r="T12" s="442">
        <v>1.8302828618968387E-2</v>
      </c>
      <c r="U12" s="442">
        <v>1.2195121951219513E-2</v>
      </c>
      <c r="V12" s="442">
        <v>9.9833610648918467E-3</v>
      </c>
      <c r="W12" s="442">
        <v>1.002004008016032E-2</v>
      </c>
      <c r="X12" s="442">
        <v>4.3859649122807015E-2</v>
      </c>
      <c r="Y12" s="442">
        <v>5.7108506161707246E-3</v>
      </c>
      <c r="Z12" s="442">
        <v>3.4262220191868436E-4</v>
      </c>
      <c r="AA12" s="442">
        <v>8.8235294117647058E-3</v>
      </c>
      <c r="AB12" s="442">
        <v>1.4672686230248307E-2</v>
      </c>
      <c r="AC12" s="442">
        <v>0</v>
      </c>
      <c r="AD12" s="442">
        <v>0</v>
      </c>
      <c r="AE12" s="442">
        <v>7.9579818558013694E-5</v>
      </c>
      <c r="AF12" s="442">
        <v>4.2517006802721087E-4</v>
      </c>
      <c r="AG12" s="442">
        <v>0</v>
      </c>
      <c r="AH12" s="442">
        <v>1.0981770261366132E-3</v>
      </c>
      <c r="AI12" s="442">
        <v>8.737092930897538E-3</v>
      </c>
      <c r="AJ12" s="442">
        <v>0.18102649620159347</v>
      </c>
      <c r="AK12" s="442">
        <v>0</v>
      </c>
      <c r="AL12" s="442">
        <v>4.56968773800457E-3</v>
      </c>
      <c r="AM12" s="442">
        <v>5.6230319388214127E-3</v>
      </c>
      <c r="AN12" s="442">
        <v>0</v>
      </c>
      <c r="AO12" s="442">
        <v>9.2592592592592587E-3</v>
      </c>
      <c r="AP12" s="443">
        <v>3.4834068894365793E-2</v>
      </c>
      <c r="AQ12" s="442">
        <v>1.0596026490066225E-2</v>
      </c>
      <c r="AR12" s="442">
        <v>7.5570317730058187E-3</v>
      </c>
      <c r="AS12" s="442">
        <v>0</v>
      </c>
      <c r="AT12" s="442">
        <v>0</v>
      </c>
      <c r="AU12" s="442">
        <v>0</v>
      </c>
      <c r="AV12" s="442">
        <v>-0.16666666666666666</v>
      </c>
      <c r="AW12" s="443">
        <v>5.9399021663172607E-3</v>
      </c>
      <c r="AX12" s="442">
        <v>2.3443759630200307E-2</v>
      </c>
      <c r="AY12" s="443">
        <v>2.6294878277829951E-2</v>
      </c>
      <c r="AZ12" s="443">
        <v>8.3508021390374335E-3</v>
      </c>
      <c r="BA12" s="442">
        <v>2.3718524397290504E-2</v>
      </c>
      <c r="BB12" s="443">
        <v>4.1202355967774697E-2</v>
      </c>
      <c r="BC12" s="442">
        <v>-4.8047419804741982E-2</v>
      </c>
      <c r="BD12" s="443">
        <v>5.2157964119906005E-3</v>
      </c>
    </row>
    <row r="13" spans="1:56" x14ac:dyDescent="0.2">
      <c r="A13" s="281" t="s">
        <v>452</v>
      </c>
      <c r="B13" s="283" t="s">
        <v>30</v>
      </c>
      <c r="C13" s="442">
        <v>6.9252077562326868E-3</v>
      </c>
      <c r="D13" s="442">
        <v>0</v>
      </c>
      <c r="E13" s="442">
        <v>0</v>
      </c>
      <c r="F13" s="442">
        <v>0</v>
      </c>
      <c r="G13" s="442">
        <v>3.6496350364963502E-3</v>
      </c>
      <c r="H13" s="442">
        <v>0</v>
      </c>
      <c r="I13" s="442">
        <v>0</v>
      </c>
      <c r="J13" s="442">
        <v>8.2417582417582416E-2</v>
      </c>
      <c r="K13" s="442">
        <v>0.1111111111111111</v>
      </c>
      <c r="L13" s="442">
        <v>0</v>
      </c>
      <c r="M13" s="442">
        <v>2.3041474654377881E-2</v>
      </c>
      <c r="N13" s="442">
        <v>2.359882005899705E-2</v>
      </c>
      <c r="O13" s="442">
        <v>0</v>
      </c>
      <c r="P13" s="442">
        <v>3.6003600360036002E-3</v>
      </c>
      <c r="Q13" s="442">
        <v>0</v>
      </c>
      <c r="R13" s="442">
        <v>0</v>
      </c>
      <c r="S13" s="442">
        <v>0</v>
      </c>
      <c r="T13" s="442">
        <v>1.6638935108153079E-3</v>
      </c>
      <c r="U13" s="442">
        <v>0</v>
      </c>
      <c r="V13" s="442">
        <v>0</v>
      </c>
      <c r="W13" s="442">
        <v>2.004008016032064E-3</v>
      </c>
      <c r="X13" s="442">
        <v>0</v>
      </c>
      <c r="Y13" s="442">
        <v>1.2924556657649534E-2</v>
      </c>
      <c r="Z13" s="442">
        <v>5.6418455915943355E-2</v>
      </c>
      <c r="AA13" s="442">
        <v>1.1764705882352941E-2</v>
      </c>
      <c r="AB13" s="442">
        <v>1.2415349887133182E-2</v>
      </c>
      <c r="AC13" s="442">
        <v>1.6856300042140751E-3</v>
      </c>
      <c r="AD13" s="442">
        <v>0</v>
      </c>
      <c r="AE13" s="442">
        <v>0</v>
      </c>
      <c r="AF13" s="442">
        <v>5.7823129251700682E-2</v>
      </c>
      <c r="AG13" s="442">
        <v>0</v>
      </c>
      <c r="AH13" s="442">
        <v>1.0981770261366132E-2</v>
      </c>
      <c r="AI13" s="442">
        <v>3.7066454858353192E-3</v>
      </c>
      <c r="AJ13" s="442">
        <v>2.2234574763757642E-3</v>
      </c>
      <c r="AK13" s="442">
        <v>0</v>
      </c>
      <c r="AL13" s="442">
        <v>3.0464584920030465E-3</v>
      </c>
      <c r="AM13" s="442">
        <v>4.9482681061628429E-3</v>
      </c>
      <c r="AN13" s="442">
        <v>0</v>
      </c>
      <c r="AO13" s="442">
        <v>9.2592592592592587E-3</v>
      </c>
      <c r="AP13" s="443">
        <v>1.2881870808735025E-2</v>
      </c>
      <c r="AQ13" s="442">
        <v>1.3245033112582781E-3</v>
      </c>
      <c r="AR13" s="442">
        <v>1.5294299397497296E-2</v>
      </c>
      <c r="AS13" s="442">
        <v>0</v>
      </c>
      <c r="AT13" s="442">
        <v>0</v>
      </c>
      <c r="AU13" s="442">
        <v>0</v>
      </c>
      <c r="AV13" s="442">
        <v>0</v>
      </c>
      <c r="AW13" s="443">
        <v>1.1540104045345136E-2</v>
      </c>
      <c r="AX13" s="442">
        <v>1.6086286594761173E-2</v>
      </c>
      <c r="AY13" s="443">
        <v>3.6119338293722457E-4</v>
      </c>
      <c r="AZ13" s="443">
        <v>1.0216042780748663E-2</v>
      </c>
      <c r="BA13" s="442">
        <v>1.457084577737864E-2</v>
      </c>
      <c r="BB13" s="443">
        <v>2.8217453117595288E-2</v>
      </c>
      <c r="BC13" s="442">
        <v>-2.0688052068805207E-2</v>
      </c>
      <c r="BD13" s="443">
        <v>1.2896199919756979E-4</v>
      </c>
    </row>
    <row r="14" spans="1:56" x14ac:dyDescent="0.2">
      <c r="A14" s="281" t="s">
        <v>453</v>
      </c>
      <c r="B14" s="283" t="s">
        <v>454</v>
      </c>
      <c r="C14" s="442">
        <v>6.9252077562326868E-3</v>
      </c>
      <c r="D14" s="442">
        <v>0</v>
      </c>
      <c r="E14" s="442">
        <v>0</v>
      </c>
      <c r="F14" s="442">
        <v>0</v>
      </c>
      <c r="G14" s="442">
        <v>2.1897810218978103E-2</v>
      </c>
      <c r="H14" s="442">
        <v>0</v>
      </c>
      <c r="I14" s="442">
        <v>1.6949152542372881E-2</v>
      </c>
      <c r="J14" s="442">
        <v>1.9230769230769232E-2</v>
      </c>
      <c r="K14" s="442">
        <v>0</v>
      </c>
      <c r="L14" s="442">
        <v>0.26976744186046514</v>
      </c>
      <c r="M14" s="442">
        <v>8.0645161290322578E-3</v>
      </c>
      <c r="N14" s="442">
        <v>0</v>
      </c>
      <c r="O14" s="442">
        <v>0</v>
      </c>
      <c r="P14" s="442">
        <v>5.4005400540054005E-3</v>
      </c>
      <c r="Q14" s="442">
        <v>0</v>
      </c>
      <c r="R14" s="442">
        <v>3.4090909090909088E-2</v>
      </c>
      <c r="S14" s="442">
        <v>5.5555555555555552E-2</v>
      </c>
      <c r="T14" s="442">
        <v>2.0521353300055462E-2</v>
      </c>
      <c r="U14" s="442">
        <v>4.878048780487805E-2</v>
      </c>
      <c r="V14" s="442">
        <v>3.9933444259567387E-2</v>
      </c>
      <c r="W14" s="442">
        <v>3.6072144288577156E-2</v>
      </c>
      <c r="X14" s="442">
        <v>6.5789473684210523E-2</v>
      </c>
      <c r="Y14" s="442">
        <v>1.4427412082957619E-2</v>
      </c>
      <c r="Z14" s="442">
        <v>0</v>
      </c>
      <c r="AA14" s="442">
        <v>3.5294117647058823E-2</v>
      </c>
      <c r="AB14" s="442">
        <v>1.4672686230248307E-2</v>
      </c>
      <c r="AC14" s="442">
        <v>5.478297513695744E-3</v>
      </c>
      <c r="AD14" s="442">
        <v>3.4602076124567475E-3</v>
      </c>
      <c r="AE14" s="442">
        <v>3.9789909279006844E-4</v>
      </c>
      <c r="AF14" s="442">
        <v>2.1258503401360546E-3</v>
      </c>
      <c r="AG14" s="442">
        <v>0</v>
      </c>
      <c r="AH14" s="442">
        <v>1.976718647045904E-3</v>
      </c>
      <c r="AI14" s="442">
        <v>4.2361662695260789E-3</v>
      </c>
      <c r="AJ14" s="442">
        <v>2.3161015378914212E-3</v>
      </c>
      <c r="AK14" s="442">
        <v>0</v>
      </c>
      <c r="AL14" s="442">
        <v>1.2947448591012947E-2</v>
      </c>
      <c r="AM14" s="442">
        <v>2.249212775528565E-3</v>
      </c>
      <c r="AN14" s="442">
        <v>0.02</v>
      </c>
      <c r="AO14" s="442">
        <v>9.2592592592592587E-3</v>
      </c>
      <c r="AP14" s="443">
        <v>5.7746317418467356E-3</v>
      </c>
      <c r="AQ14" s="442">
        <v>1.3245033112582781E-3</v>
      </c>
      <c r="AR14" s="442">
        <v>2.7035377722848756E-3</v>
      </c>
      <c r="AS14" s="442">
        <v>6.2301414242103292E-5</v>
      </c>
      <c r="AT14" s="442">
        <v>0</v>
      </c>
      <c r="AU14" s="442">
        <v>0</v>
      </c>
      <c r="AV14" s="442">
        <v>-9.8039215686274508E-3</v>
      </c>
      <c r="AW14" s="443">
        <v>2.0673188912182622E-3</v>
      </c>
      <c r="AX14" s="442">
        <v>4.7457627118644066E-3</v>
      </c>
      <c r="AY14" s="443">
        <v>1.3075200462327531E-2</v>
      </c>
      <c r="AZ14" s="443">
        <v>3.3711229946524063E-3</v>
      </c>
      <c r="BA14" s="442">
        <v>5.5484778234929652E-3</v>
      </c>
      <c r="BB14" s="443">
        <v>7.8803060050098173E-3</v>
      </c>
      <c r="BC14" s="442">
        <v>-4.3700604370060436E-3</v>
      </c>
      <c r="BD14" s="443">
        <v>3.0807588697197227E-3</v>
      </c>
    </row>
    <row r="15" spans="1:56" x14ac:dyDescent="0.2">
      <c r="A15" s="281" t="s">
        <v>455</v>
      </c>
      <c r="B15" s="283" t="s">
        <v>31</v>
      </c>
      <c r="C15" s="442">
        <v>2.7700831024930748E-3</v>
      </c>
      <c r="D15" s="442">
        <v>0</v>
      </c>
      <c r="E15" s="442">
        <v>0</v>
      </c>
      <c r="F15" s="442">
        <v>0</v>
      </c>
      <c r="G15" s="442">
        <v>3.6496350364963502E-3</v>
      </c>
      <c r="H15" s="442">
        <v>0</v>
      </c>
      <c r="I15" s="442">
        <v>0</v>
      </c>
      <c r="J15" s="442">
        <v>5.4945054945054949E-3</v>
      </c>
      <c r="K15" s="442">
        <v>0</v>
      </c>
      <c r="L15" s="442">
        <v>4.6511627906976744E-3</v>
      </c>
      <c r="M15" s="442">
        <v>8.6405529953917051E-2</v>
      </c>
      <c r="N15" s="442">
        <v>5.8997050147492625E-3</v>
      </c>
      <c r="O15" s="442">
        <v>0</v>
      </c>
      <c r="P15" s="442">
        <v>3.6003600360036002E-3</v>
      </c>
      <c r="Q15" s="442">
        <v>0</v>
      </c>
      <c r="R15" s="442">
        <v>0</v>
      </c>
      <c r="S15" s="442">
        <v>0</v>
      </c>
      <c r="T15" s="442">
        <v>3.6051026067665005E-2</v>
      </c>
      <c r="U15" s="442">
        <v>1.2195121951219513E-2</v>
      </c>
      <c r="V15" s="442">
        <v>3.3277870216306157E-3</v>
      </c>
      <c r="W15" s="442">
        <v>6.0120240480961923E-3</v>
      </c>
      <c r="X15" s="442">
        <v>1.3157894736842105E-2</v>
      </c>
      <c r="Y15" s="442">
        <v>5.7108506161707241E-2</v>
      </c>
      <c r="Z15" s="442">
        <v>0</v>
      </c>
      <c r="AA15" s="442">
        <v>5.8823529411764705E-3</v>
      </c>
      <c r="AB15" s="442">
        <v>0</v>
      </c>
      <c r="AC15" s="442">
        <v>2.1070375052675939E-4</v>
      </c>
      <c r="AD15" s="442">
        <v>0</v>
      </c>
      <c r="AE15" s="442">
        <v>7.9579818558013694E-5</v>
      </c>
      <c r="AF15" s="442">
        <v>0</v>
      </c>
      <c r="AG15" s="442">
        <v>0</v>
      </c>
      <c r="AH15" s="442">
        <v>2.1963540522732265E-4</v>
      </c>
      <c r="AI15" s="442">
        <v>1.9857029388403494E-3</v>
      </c>
      <c r="AJ15" s="442">
        <v>8.3379655364091158E-4</v>
      </c>
      <c r="AK15" s="442">
        <v>0</v>
      </c>
      <c r="AL15" s="442">
        <v>1.5232292460015233E-3</v>
      </c>
      <c r="AM15" s="442">
        <v>1.1246063877642825E-3</v>
      </c>
      <c r="AN15" s="442">
        <v>0.02</v>
      </c>
      <c r="AO15" s="442">
        <v>9.2592592592592587E-3</v>
      </c>
      <c r="AP15" s="443">
        <v>5.588353298561357E-3</v>
      </c>
      <c r="AQ15" s="442">
        <v>1.3245033112582781E-3</v>
      </c>
      <c r="AR15" s="442">
        <v>3.9909367114681499E-4</v>
      </c>
      <c r="AS15" s="442">
        <v>0</v>
      </c>
      <c r="AT15" s="442">
        <v>0</v>
      </c>
      <c r="AU15" s="442">
        <v>0</v>
      </c>
      <c r="AV15" s="442">
        <v>0.18627450980392157</v>
      </c>
      <c r="AW15" s="443">
        <v>1.2617439242177186E-4</v>
      </c>
      <c r="AX15" s="442">
        <v>3.1047765793528505E-3</v>
      </c>
      <c r="AY15" s="443">
        <v>5.2300801849310123E-2</v>
      </c>
      <c r="AZ15" s="443">
        <v>6.3058823529411768E-3</v>
      </c>
      <c r="BA15" s="442">
        <v>7.845840033973114E-3</v>
      </c>
      <c r="BB15" s="443">
        <v>3.5068715726761898E-3</v>
      </c>
      <c r="BC15" s="442">
        <v>1.1111111111111112E-2</v>
      </c>
      <c r="BD15" s="443">
        <v>1.2437668367054507E-2</v>
      </c>
    </row>
    <row r="16" spans="1:56" x14ac:dyDescent="0.2">
      <c r="A16" s="281" t="s">
        <v>456</v>
      </c>
      <c r="B16" s="283" t="s">
        <v>32</v>
      </c>
      <c r="C16" s="442">
        <v>0</v>
      </c>
      <c r="D16" s="442">
        <v>0</v>
      </c>
      <c r="E16" s="442">
        <v>0</v>
      </c>
      <c r="F16" s="442">
        <v>0</v>
      </c>
      <c r="G16" s="442">
        <v>0</v>
      </c>
      <c r="H16" s="442">
        <v>0</v>
      </c>
      <c r="I16" s="442">
        <v>0</v>
      </c>
      <c r="J16" s="442">
        <v>0</v>
      </c>
      <c r="K16" s="442">
        <v>0</v>
      </c>
      <c r="L16" s="442">
        <v>0</v>
      </c>
      <c r="M16" s="442">
        <v>9.2165898617511521E-3</v>
      </c>
      <c r="N16" s="442">
        <v>0.53687315634218291</v>
      </c>
      <c r="O16" s="442">
        <v>0</v>
      </c>
      <c r="P16" s="442">
        <v>0.23492349234923493</v>
      </c>
      <c r="Q16" s="442">
        <v>0.13636363636363635</v>
      </c>
      <c r="R16" s="442">
        <v>9.0909090909090912E-2</v>
      </c>
      <c r="S16" s="442">
        <v>0</v>
      </c>
      <c r="T16" s="442">
        <v>6.1009428729894618E-3</v>
      </c>
      <c r="U16" s="442">
        <v>4.878048780487805E-2</v>
      </c>
      <c r="V16" s="442">
        <v>9.9833610648918467E-3</v>
      </c>
      <c r="W16" s="442">
        <v>5.6112224448897796E-2</v>
      </c>
      <c r="X16" s="442">
        <v>4.3859649122807015E-3</v>
      </c>
      <c r="Y16" s="442">
        <v>2.46468289750526E-2</v>
      </c>
      <c r="Z16" s="442">
        <v>0</v>
      </c>
      <c r="AA16" s="442">
        <v>0</v>
      </c>
      <c r="AB16" s="442">
        <v>0</v>
      </c>
      <c r="AC16" s="442">
        <v>0</v>
      </c>
      <c r="AD16" s="442">
        <v>0</v>
      </c>
      <c r="AE16" s="442">
        <v>0</v>
      </c>
      <c r="AF16" s="442">
        <v>0</v>
      </c>
      <c r="AG16" s="442">
        <v>0</v>
      </c>
      <c r="AH16" s="442">
        <v>0</v>
      </c>
      <c r="AI16" s="442">
        <v>0</v>
      </c>
      <c r="AJ16" s="442">
        <v>0</v>
      </c>
      <c r="AK16" s="442">
        <v>0</v>
      </c>
      <c r="AL16" s="442">
        <v>0</v>
      </c>
      <c r="AM16" s="442">
        <v>0</v>
      </c>
      <c r="AN16" s="442">
        <v>0</v>
      </c>
      <c r="AO16" s="442">
        <v>9.2592592592592587E-3</v>
      </c>
      <c r="AP16" s="443">
        <v>8.5688083911274141E-3</v>
      </c>
      <c r="AQ16" s="442">
        <v>0</v>
      </c>
      <c r="AR16" s="442">
        <v>-1.0299191513466193E-4</v>
      </c>
      <c r="AS16" s="442">
        <v>0</v>
      </c>
      <c r="AT16" s="442">
        <v>-2.342606149341142E-3</v>
      </c>
      <c r="AU16" s="442">
        <v>-1.6465422612513721E-3</v>
      </c>
      <c r="AV16" s="442">
        <v>1.9607843137254902E-2</v>
      </c>
      <c r="AW16" s="443">
        <v>-2.8146595232549109E-4</v>
      </c>
      <c r="AX16" s="442">
        <v>4.3836671802773494E-3</v>
      </c>
      <c r="AY16" s="443">
        <v>1.892653326591057E-2</v>
      </c>
      <c r="AZ16" s="443">
        <v>1.9935828877005349E-3</v>
      </c>
      <c r="BA16" s="442">
        <v>5.7851757482091015E-3</v>
      </c>
      <c r="BB16" s="443">
        <v>6.6617019836165458E-3</v>
      </c>
      <c r="BC16" s="442">
        <v>-6.0204556020455602E-3</v>
      </c>
      <c r="BD16" s="443">
        <v>4.8575686364417956E-3</v>
      </c>
    </row>
    <row r="17" spans="1:56" x14ac:dyDescent="0.2">
      <c r="A17" s="281" t="s">
        <v>457</v>
      </c>
      <c r="B17" s="283" t="s">
        <v>33</v>
      </c>
      <c r="C17" s="442">
        <v>0</v>
      </c>
      <c r="D17" s="442">
        <v>0</v>
      </c>
      <c r="E17" s="442">
        <v>0</v>
      </c>
      <c r="F17" s="442">
        <v>0</v>
      </c>
      <c r="G17" s="442">
        <v>1.8248175182481751E-3</v>
      </c>
      <c r="H17" s="442">
        <v>0</v>
      </c>
      <c r="I17" s="442">
        <v>0</v>
      </c>
      <c r="J17" s="442">
        <v>5.4945054945054949E-3</v>
      </c>
      <c r="K17" s="442">
        <v>0</v>
      </c>
      <c r="L17" s="442">
        <v>4.6511627906976744E-3</v>
      </c>
      <c r="M17" s="442">
        <v>1.0368663594470046E-2</v>
      </c>
      <c r="N17" s="442">
        <v>8.8495575221238937E-3</v>
      </c>
      <c r="O17" s="442">
        <v>0.47619047619047616</v>
      </c>
      <c r="P17" s="442">
        <v>6.840684068406841E-2</v>
      </c>
      <c r="Q17" s="442">
        <v>4.5454545454545456E-2</v>
      </c>
      <c r="R17" s="442">
        <v>2.2727272727272728E-2</v>
      </c>
      <c r="S17" s="442">
        <v>5.5555555555555552E-2</v>
      </c>
      <c r="T17" s="442">
        <v>4.7698280643372157E-2</v>
      </c>
      <c r="U17" s="442">
        <v>6.097560975609756E-2</v>
      </c>
      <c r="V17" s="442">
        <v>4.3261231281198007E-2</v>
      </c>
      <c r="W17" s="442">
        <v>2.4048096192384769E-2</v>
      </c>
      <c r="X17" s="442">
        <v>2.6315789473684209E-2</v>
      </c>
      <c r="Y17" s="442">
        <v>9.6182747219717458E-3</v>
      </c>
      <c r="Z17" s="442">
        <v>3.4262220191868436E-4</v>
      </c>
      <c r="AA17" s="442">
        <v>0</v>
      </c>
      <c r="AB17" s="442">
        <v>0</v>
      </c>
      <c r="AC17" s="442">
        <v>0</v>
      </c>
      <c r="AD17" s="442">
        <v>0</v>
      </c>
      <c r="AE17" s="442">
        <v>0</v>
      </c>
      <c r="AF17" s="442">
        <v>0</v>
      </c>
      <c r="AG17" s="442">
        <v>0</v>
      </c>
      <c r="AH17" s="442">
        <v>2.1963540522732265E-4</v>
      </c>
      <c r="AI17" s="442">
        <v>1.3238019592268997E-4</v>
      </c>
      <c r="AJ17" s="442">
        <v>1.6675931072818232E-3</v>
      </c>
      <c r="AK17" s="442">
        <v>0</v>
      </c>
      <c r="AL17" s="442">
        <v>0</v>
      </c>
      <c r="AM17" s="442">
        <v>2.2492127755285651E-4</v>
      </c>
      <c r="AN17" s="442">
        <v>0</v>
      </c>
      <c r="AO17" s="442">
        <v>0</v>
      </c>
      <c r="AP17" s="443">
        <v>4.4133661947612767E-3</v>
      </c>
      <c r="AQ17" s="442">
        <v>0</v>
      </c>
      <c r="AR17" s="442">
        <v>5.0208558628147691E-4</v>
      </c>
      <c r="AS17" s="442">
        <v>0</v>
      </c>
      <c r="AT17" s="442">
        <v>0</v>
      </c>
      <c r="AU17" s="442">
        <v>-2.1953896816684962E-3</v>
      </c>
      <c r="AV17" s="442">
        <v>9.8039215686274508E-3</v>
      </c>
      <c r="AW17" s="443">
        <v>3.2999456479540338E-4</v>
      </c>
      <c r="AX17" s="442">
        <v>2.6348228043143298E-3</v>
      </c>
      <c r="AY17" s="443">
        <v>2.600592357148017E-3</v>
      </c>
      <c r="AZ17" s="443">
        <v>5.9893048128342242E-4</v>
      </c>
      <c r="BA17" s="442">
        <v>2.6315239865499886E-3</v>
      </c>
      <c r="BB17" s="443">
        <v>4.5494550132015431E-3</v>
      </c>
      <c r="BC17" s="442">
        <v>-6.1831706183170616E-3</v>
      </c>
      <c r="BD17" s="443">
        <v>6.0182266292199227E-4</v>
      </c>
    </row>
    <row r="18" spans="1:56" x14ac:dyDescent="0.2">
      <c r="A18" s="281" t="s">
        <v>458</v>
      </c>
      <c r="B18" s="283" t="s">
        <v>34</v>
      </c>
      <c r="C18" s="442">
        <v>1.3850415512465374E-3</v>
      </c>
      <c r="D18" s="442">
        <v>0</v>
      </c>
      <c r="E18" s="442">
        <v>0</v>
      </c>
      <c r="F18" s="442">
        <v>0</v>
      </c>
      <c r="G18" s="442">
        <v>2.1897810218978103E-2</v>
      </c>
      <c r="H18" s="442">
        <v>0</v>
      </c>
      <c r="I18" s="442">
        <v>0</v>
      </c>
      <c r="J18" s="442">
        <v>8.241758241758242E-3</v>
      </c>
      <c r="K18" s="442">
        <v>0</v>
      </c>
      <c r="L18" s="442">
        <v>0</v>
      </c>
      <c r="M18" s="442">
        <v>1.1520737327188941E-2</v>
      </c>
      <c r="N18" s="442">
        <v>0</v>
      </c>
      <c r="O18" s="442">
        <v>0</v>
      </c>
      <c r="P18" s="442">
        <v>7.2907290729072913E-2</v>
      </c>
      <c r="Q18" s="442">
        <v>4.5454545454545456E-2</v>
      </c>
      <c r="R18" s="442">
        <v>3.4090909090909088E-2</v>
      </c>
      <c r="S18" s="442">
        <v>5.5555555555555552E-2</v>
      </c>
      <c r="T18" s="442">
        <v>2.1075984470327231E-2</v>
      </c>
      <c r="U18" s="442">
        <v>2.4390243902439025E-2</v>
      </c>
      <c r="V18" s="442">
        <v>2.8286189683860232E-2</v>
      </c>
      <c r="W18" s="442">
        <v>1.002004008016032E-2</v>
      </c>
      <c r="X18" s="442">
        <v>2.6315789473684209E-2</v>
      </c>
      <c r="Y18" s="442">
        <v>0.1021941689209498</v>
      </c>
      <c r="Z18" s="442">
        <v>3.4262220191868436E-4</v>
      </c>
      <c r="AA18" s="442">
        <v>0</v>
      </c>
      <c r="AB18" s="442">
        <v>0</v>
      </c>
      <c r="AC18" s="442">
        <v>3.1605562579013905E-3</v>
      </c>
      <c r="AD18" s="442">
        <v>0</v>
      </c>
      <c r="AE18" s="442">
        <v>3.9789909279006844E-4</v>
      </c>
      <c r="AF18" s="442">
        <v>1.2755102040816326E-3</v>
      </c>
      <c r="AG18" s="442">
        <v>0</v>
      </c>
      <c r="AH18" s="442">
        <v>4.3927081045464526E-3</v>
      </c>
      <c r="AI18" s="442">
        <v>2.6476039184537993E-4</v>
      </c>
      <c r="AJ18" s="442">
        <v>3.7057624606262737E-4</v>
      </c>
      <c r="AK18" s="442">
        <v>0</v>
      </c>
      <c r="AL18" s="442">
        <v>1.5232292460015233E-3</v>
      </c>
      <c r="AM18" s="442">
        <v>2.6990553306342779E-3</v>
      </c>
      <c r="AN18" s="442">
        <v>0</v>
      </c>
      <c r="AO18" s="442">
        <v>9.2592592592592587E-3</v>
      </c>
      <c r="AP18" s="443">
        <v>8.4255172809078929E-3</v>
      </c>
      <c r="AQ18" s="442">
        <v>1.3245033112582781E-3</v>
      </c>
      <c r="AR18" s="442">
        <v>8.3680931046912815E-4</v>
      </c>
      <c r="AS18" s="442">
        <v>0</v>
      </c>
      <c r="AT18" s="442">
        <v>1.4641288433382138E-3</v>
      </c>
      <c r="AU18" s="442">
        <v>5.4884742041712408E-3</v>
      </c>
      <c r="AV18" s="442">
        <v>6.8627450980392163E-2</v>
      </c>
      <c r="AW18" s="443">
        <v>7.6675207702461368E-4</v>
      </c>
      <c r="AX18" s="442">
        <v>5.1386748844375963E-3</v>
      </c>
      <c r="AY18" s="443">
        <v>6.9204652170772235E-2</v>
      </c>
      <c r="AZ18" s="443">
        <v>8.8727272727272734E-3</v>
      </c>
      <c r="BA18" s="442">
        <v>1.1312768460697701E-2</v>
      </c>
      <c r="BB18" s="443">
        <v>6.9595829666237894E-3</v>
      </c>
      <c r="BC18" s="442">
        <v>1.2157136215713621E-2</v>
      </c>
      <c r="BD18" s="443">
        <v>1.5919642345388892E-2</v>
      </c>
    </row>
    <row r="19" spans="1:56" x14ac:dyDescent="0.2">
      <c r="A19" s="281" t="s">
        <v>459</v>
      </c>
      <c r="B19" s="285" t="s">
        <v>268</v>
      </c>
      <c r="C19" s="442">
        <v>0</v>
      </c>
      <c r="D19" s="442">
        <v>0</v>
      </c>
      <c r="E19" s="442">
        <v>0</v>
      </c>
      <c r="F19" s="442">
        <v>0</v>
      </c>
      <c r="G19" s="442">
        <v>0</v>
      </c>
      <c r="H19" s="442">
        <v>0</v>
      </c>
      <c r="I19" s="442">
        <v>0</v>
      </c>
      <c r="J19" s="442">
        <v>0</v>
      </c>
      <c r="K19" s="442">
        <v>0</v>
      </c>
      <c r="L19" s="442">
        <v>0</v>
      </c>
      <c r="M19" s="442">
        <v>2.304147465437788E-3</v>
      </c>
      <c r="N19" s="442">
        <v>0</v>
      </c>
      <c r="O19" s="442">
        <v>0</v>
      </c>
      <c r="P19" s="442">
        <v>9.0009000900090005E-4</v>
      </c>
      <c r="Q19" s="442">
        <v>0.18181818181818182</v>
      </c>
      <c r="R19" s="442">
        <v>3.4090909090909088E-2</v>
      </c>
      <c r="S19" s="442">
        <v>0</v>
      </c>
      <c r="T19" s="442">
        <v>2.7731558513588465E-3</v>
      </c>
      <c r="U19" s="442">
        <v>1.2195121951219513E-2</v>
      </c>
      <c r="V19" s="442">
        <v>3.3277870216306157E-3</v>
      </c>
      <c r="W19" s="442">
        <v>8.0160320641282558E-3</v>
      </c>
      <c r="X19" s="442">
        <v>0</v>
      </c>
      <c r="Y19" s="442">
        <v>6.6125638713555755E-3</v>
      </c>
      <c r="Z19" s="442">
        <v>0</v>
      </c>
      <c r="AA19" s="442">
        <v>1.1764705882352941E-2</v>
      </c>
      <c r="AB19" s="442">
        <v>0</v>
      </c>
      <c r="AC19" s="442">
        <v>0</v>
      </c>
      <c r="AD19" s="442">
        <v>0</v>
      </c>
      <c r="AE19" s="442">
        <v>0</v>
      </c>
      <c r="AF19" s="442">
        <v>0</v>
      </c>
      <c r="AG19" s="442">
        <v>0</v>
      </c>
      <c r="AH19" s="442">
        <v>4.392708104546453E-4</v>
      </c>
      <c r="AI19" s="442">
        <v>0</v>
      </c>
      <c r="AJ19" s="442">
        <v>0</v>
      </c>
      <c r="AK19" s="442">
        <v>0</v>
      </c>
      <c r="AL19" s="442">
        <v>9.9009900990099011E-3</v>
      </c>
      <c r="AM19" s="442">
        <v>0</v>
      </c>
      <c r="AN19" s="442">
        <v>0</v>
      </c>
      <c r="AO19" s="442">
        <v>0</v>
      </c>
      <c r="AP19" s="443">
        <v>9.6005043847079727E-4</v>
      </c>
      <c r="AQ19" s="442">
        <v>0</v>
      </c>
      <c r="AR19" s="442">
        <v>3.8621968175498223E-5</v>
      </c>
      <c r="AS19" s="442">
        <v>0</v>
      </c>
      <c r="AT19" s="442">
        <v>1.2884333821376281E-2</v>
      </c>
      <c r="AU19" s="442">
        <v>5.8726673984632272E-2</v>
      </c>
      <c r="AV19" s="442">
        <v>-9.8039215686274508E-3</v>
      </c>
      <c r="AW19" s="443">
        <v>1.9314387763025079E-3</v>
      </c>
      <c r="AX19" s="442">
        <v>2.0493066255778121E-3</v>
      </c>
      <c r="AY19" s="443">
        <v>3.1785017698475766E-3</v>
      </c>
      <c r="AZ19" s="443">
        <v>2.0791443850267381E-3</v>
      </c>
      <c r="BA19" s="442">
        <v>2.1581281371177157E-3</v>
      </c>
      <c r="BB19" s="443">
        <v>3.6016518854512219E-3</v>
      </c>
      <c r="BC19" s="442">
        <v>-5.3463505346350532E-4</v>
      </c>
      <c r="BD19" s="443">
        <v>6.3048088496589667E-4</v>
      </c>
    </row>
    <row r="20" spans="1:56" x14ac:dyDescent="0.2">
      <c r="A20" s="281" t="s">
        <v>460</v>
      </c>
      <c r="B20" s="285" t="s">
        <v>269</v>
      </c>
      <c r="C20" s="442">
        <v>0</v>
      </c>
      <c r="D20" s="442">
        <v>0</v>
      </c>
      <c r="E20" s="442">
        <v>0</v>
      </c>
      <c r="F20" s="442">
        <v>0</v>
      </c>
      <c r="G20" s="442">
        <v>0</v>
      </c>
      <c r="H20" s="442">
        <v>0</v>
      </c>
      <c r="I20" s="442">
        <v>0</v>
      </c>
      <c r="J20" s="442">
        <v>0</v>
      </c>
      <c r="K20" s="442">
        <v>0</v>
      </c>
      <c r="L20" s="442">
        <v>4.6511627906976744E-3</v>
      </c>
      <c r="M20" s="442">
        <v>1.152073732718894E-3</v>
      </c>
      <c r="N20" s="442">
        <v>0</v>
      </c>
      <c r="O20" s="442">
        <v>0</v>
      </c>
      <c r="P20" s="442">
        <v>9.0009000900090005E-4</v>
      </c>
      <c r="Q20" s="442">
        <v>0</v>
      </c>
      <c r="R20" s="442">
        <v>0.14772727272727273</v>
      </c>
      <c r="S20" s="442">
        <v>0</v>
      </c>
      <c r="T20" s="442">
        <v>2.7731558513588465E-3</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1.2947448591012947E-2</v>
      </c>
      <c r="AM20" s="442">
        <v>0</v>
      </c>
      <c r="AN20" s="442">
        <v>0</v>
      </c>
      <c r="AO20" s="442">
        <v>0</v>
      </c>
      <c r="AP20" s="443">
        <v>5.4450621883418357E-4</v>
      </c>
      <c r="AQ20" s="442">
        <v>0</v>
      </c>
      <c r="AR20" s="442">
        <v>2.5747978783665482E-5</v>
      </c>
      <c r="AS20" s="442">
        <v>0</v>
      </c>
      <c r="AT20" s="442">
        <v>7.6134699853587116E-3</v>
      </c>
      <c r="AU20" s="442">
        <v>0.10043907793633369</v>
      </c>
      <c r="AV20" s="442">
        <v>0</v>
      </c>
      <c r="AW20" s="443">
        <v>2.3002562310738411E-3</v>
      </c>
      <c r="AX20" s="442">
        <v>2.1186440677966102E-3</v>
      </c>
      <c r="AY20" s="443">
        <v>6.3570035396951531E-3</v>
      </c>
      <c r="AZ20" s="443">
        <v>2.7807486631016044E-3</v>
      </c>
      <c r="BA20" s="442">
        <v>2.5270984315281637E-3</v>
      </c>
      <c r="BB20" s="443">
        <v>3.723512287590549E-3</v>
      </c>
      <c r="BC20" s="442">
        <v>1.1622501162250117E-3</v>
      </c>
      <c r="BD20" s="443">
        <v>1.2609617699317933E-3</v>
      </c>
    </row>
    <row r="21" spans="1:56" x14ac:dyDescent="0.2">
      <c r="A21" s="281" t="s">
        <v>461</v>
      </c>
      <c r="B21" s="285" t="s">
        <v>270</v>
      </c>
      <c r="C21" s="442">
        <v>0</v>
      </c>
      <c r="D21" s="442">
        <v>0</v>
      </c>
      <c r="E21" s="442">
        <v>0</v>
      </c>
      <c r="F21" s="442">
        <v>0</v>
      </c>
      <c r="G21" s="442">
        <v>0</v>
      </c>
      <c r="H21" s="442">
        <v>0</v>
      </c>
      <c r="I21" s="442">
        <v>0</v>
      </c>
      <c r="J21" s="442">
        <v>0</v>
      </c>
      <c r="K21" s="442">
        <v>0</v>
      </c>
      <c r="L21" s="442">
        <v>0</v>
      </c>
      <c r="M21" s="442">
        <v>0</v>
      </c>
      <c r="N21" s="442">
        <v>0</v>
      </c>
      <c r="O21" s="442">
        <v>0</v>
      </c>
      <c r="P21" s="442">
        <v>0</v>
      </c>
      <c r="Q21" s="442">
        <v>0</v>
      </c>
      <c r="R21" s="442">
        <v>1.1363636363636364E-2</v>
      </c>
      <c r="S21" s="442">
        <v>0.1111111111111111</v>
      </c>
      <c r="T21" s="442">
        <v>0</v>
      </c>
      <c r="U21" s="442">
        <v>0</v>
      </c>
      <c r="V21" s="442">
        <v>3.3277870216306157E-3</v>
      </c>
      <c r="W21" s="442">
        <v>0</v>
      </c>
      <c r="X21" s="442">
        <v>0</v>
      </c>
      <c r="Y21" s="442">
        <v>3.0057108506161706E-4</v>
      </c>
      <c r="Z21" s="442">
        <v>0</v>
      </c>
      <c r="AA21" s="442">
        <v>0</v>
      </c>
      <c r="AB21" s="442">
        <v>0</v>
      </c>
      <c r="AC21" s="442">
        <v>1.2642225031605564E-3</v>
      </c>
      <c r="AD21" s="442">
        <v>0</v>
      </c>
      <c r="AE21" s="442">
        <v>0</v>
      </c>
      <c r="AF21" s="442">
        <v>0</v>
      </c>
      <c r="AG21" s="442">
        <v>0</v>
      </c>
      <c r="AH21" s="442">
        <v>3.2945310784098397E-3</v>
      </c>
      <c r="AI21" s="442">
        <v>0</v>
      </c>
      <c r="AJ21" s="442">
        <v>1.3989253288864184E-2</v>
      </c>
      <c r="AK21" s="442">
        <v>0</v>
      </c>
      <c r="AL21" s="442">
        <v>4.56968773800457E-3</v>
      </c>
      <c r="AM21" s="442">
        <v>2.2492127755285651E-4</v>
      </c>
      <c r="AN21" s="442">
        <v>0</v>
      </c>
      <c r="AO21" s="442">
        <v>9.2592592592592587E-3</v>
      </c>
      <c r="AP21" s="443">
        <v>2.6652146500831088E-3</v>
      </c>
      <c r="AQ21" s="442">
        <v>1.3245033112582781E-3</v>
      </c>
      <c r="AR21" s="442">
        <v>2.9610175601215306E-4</v>
      </c>
      <c r="AS21" s="442">
        <v>0</v>
      </c>
      <c r="AT21" s="442">
        <v>3.7628111273792092E-2</v>
      </c>
      <c r="AU21" s="442">
        <v>6.4215148188803514E-2</v>
      </c>
      <c r="AV21" s="442">
        <v>-9.8039215686274508E-3</v>
      </c>
      <c r="AW21" s="443">
        <v>3.8725832750989985E-3</v>
      </c>
      <c r="AX21" s="442">
        <v>4.5069337442218797E-3</v>
      </c>
      <c r="AY21" s="443">
        <v>5.7790941269955935E-4</v>
      </c>
      <c r="AZ21" s="443">
        <v>3.4823529411764707E-3</v>
      </c>
      <c r="BA21" s="442">
        <v>4.128290275196146E-3</v>
      </c>
      <c r="BB21" s="443">
        <v>7.785525692234784E-3</v>
      </c>
      <c r="BC21" s="442">
        <v>-3.9051603905160392E-3</v>
      </c>
      <c r="BD21" s="443">
        <v>2.5792399839513958E-4</v>
      </c>
    </row>
    <row r="22" spans="1:56" x14ac:dyDescent="0.2">
      <c r="A22" s="281" t="s">
        <v>462</v>
      </c>
      <c r="B22" s="285" t="s">
        <v>280</v>
      </c>
      <c r="C22" s="442">
        <v>0</v>
      </c>
      <c r="D22" s="442">
        <v>0</v>
      </c>
      <c r="E22" s="442">
        <v>0</v>
      </c>
      <c r="F22" s="442">
        <v>0</v>
      </c>
      <c r="G22" s="442">
        <v>0</v>
      </c>
      <c r="H22" s="442">
        <v>0</v>
      </c>
      <c r="I22" s="442">
        <v>0</v>
      </c>
      <c r="J22" s="442">
        <v>0</v>
      </c>
      <c r="K22" s="442">
        <v>0</v>
      </c>
      <c r="L22" s="442">
        <v>0</v>
      </c>
      <c r="M22" s="442">
        <v>0</v>
      </c>
      <c r="N22" s="442">
        <v>0</v>
      </c>
      <c r="O22" s="442">
        <v>0</v>
      </c>
      <c r="P22" s="442">
        <v>2.7002700270027003E-3</v>
      </c>
      <c r="Q22" s="442">
        <v>0</v>
      </c>
      <c r="R22" s="442">
        <v>1.1363636363636364E-2</v>
      </c>
      <c r="S22" s="442">
        <v>0.16666666666666666</v>
      </c>
      <c r="T22" s="442">
        <v>0.28951747088186358</v>
      </c>
      <c r="U22" s="442">
        <v>0.15853658536585366</v>
      </c>
      <c r="V22" s="442">
        <v>0.31780366056572379</v>
      </c>
      <c r="W22" s="442">
        <v>1.002004008016032E-2</v>
      </c>
      <c r="X22" s="442">
        <v>1.7543859649122806E-2</v>
      </c>
      <c r="Y22" s="442">
        <v>3.0057108506161706E-4</v>
      </c>
      <c r="Z22" s="442">
        <v>0</v>
      </c>
      <c r="AA22" s="442">
        <v>0</v>
      </c>
      <c r="AB22" s="442">
        <v>0</v>
      </c>
      <c r="AC22" s="442">
        <v>0</v>
      </c>
      <c r="AD22" s="442">
        <v>0</v>
      </c>
      <c r="AE22" s="442">
        <v>0</v>
      </c>
      <c r="AF22" s="442">
        <v>0</v>
      </c>
      <c r="AG22" s="442">
        <v>0</v>
      </c>
      <c r="AH22" s="442">
        <v>2.1963540522732263E-3</v>
      </c>
      <c r="AI22" s="442">
        <v>1.5885623510722795E-3</v>
      </c>
      <c r="AJ22" s="442">
        <v>0</v>
      </c>
      <c r="AK22" s="442">
        <v>0</v>
      </c>
      <c r="AL22" s="442">
        <v>1.4470677837014471E-2</v>
      </c>
      <c r="AM22" s="442">
        <v>0</v>
      </c>
      <c r="AN22" s="442">
        <v>0.24</v>
      </c>
      <c r="AO22" s="442">
        <v>9.2592592592592587E-3</v>
      </c>
      <c r="AP22" s="443">
        <v>1.1420301484495902E-2</v>
      </c>
      <c r="AQ22" s="442">
        <v>0</v>
      </c>
      <c r="AR22" s="442">
        <v>4.6346361810597868E-4</v>
      </c>
      <c r="AS22" s="442">
        <v>0</v>
      </c>
      <c r="AT22" s="442">
        <v>0</v>
      </c>
      <c r="AU22" s="442">
        <v>0</v>
      </c>
      <c r="AV22" s="442">
        <v>1.0294117647058822</v>
      </c>
      <c r="AW22" s="443">
        <v>-6.696948520847892E-4</v>
      </c>
      <c r="AX22" s="442">
        <v>5.608628659476117E-3</v>
      </c>
      <c r="AY22" s="443">
        <v>0.12006068048833346</v>
      </c>
      <c r="AZ22" s="443">
        <v>1.3629946524064171E-2</v>
      </c>
      <c r="BA22" s="442">
        <v>1.6638471766810773E-2</v>
      </c>
      <c r="BB22" s="443">
        <v>7.9480062284205538E-3</v>
      </c>
      <c r="BC22" s="442">
        <v>2.3384472338447235E-2</v>
      </c>
      <c r="BD22" s="443">
        <v>2.5835387172579813E-2</v>
      </c>
    </row>
    <row r="23" spans="1:56" x14ac:dyDescent="0.2">
      <c r="A23" s="281" t="s">
        <v>463</v>
      </c>
      <c r="B23" s="283" t="s">
        <v>35</v>
      </c>
      <c r="C23" s="442">
        <v>0</v>
      </c>
      <c r="D23" s="442">
        <v>0</v>
      </c>
      <c r="E23" s="442">
        <v>0</v>
      </c>
      <c r="F23" s="442">
        <v>0</v>
      </c>
      <c r="G23" s="442">
        <v>0</v>
      </c>
      <c r="H23" s="442">
        <v>0</v>
      </c>
      <c r="I23" s="442">
        <v>0</v>
      </c>
      <c r="J23" s="442">
        <v>0</v>
      </c>
      <c r="K23" s="442">
        <v>0</v>
      </c>
      <c r="L23" s="442">
        <v>0</v>
      </c>
      <c r="M23" s="442">
        <v>0</v>
      </c>
      <c r="N23" s="442">
        <v>0</v>
      </c>
      <c r="O23" s="442">
        <v>0</v>
      </c>
      <c r="P23" s="442">
        <v>9.0009000900090005E-4</v>
      </c>
      <c r="Q23" s="442">
        <v>2.2727272727272728E-2</v>
      </c>
      <c r="R23" s="442">
        <v>2.2727272727272728E-2</v>
      </c>
      <c r="S23" s="442">
        <v>0</v>
      </c>
      <c r="T23" s="442">
        <v>2.1075984470327231E-2</v>
      </c>
      <c r="U23" s="442">
        <v>0.13414634146341464</v>
      </c>
      <c r="V23" s="442">
        <v>1.9966722129783693E-2</v>
      </c>
      <c r="W23" s="442">
        <v>3.406813627254509E-2</v>
      </c>
      <c r="X23" s="442">
        <v>0</v>
      </c>
      <c r="Y23" s="442">
        <v>8.4159903817252781E-3</v>
      </c>
      <c r="Z23" s="442">
        <v>0</v>
      </c>
      <c r="AA23" s="442">
        <v>0</v>
      </c>
      <c r="AB23" s="442">
        <v>0</v>
      </c>
      <c r="AC23" s="442">
        <v>2.1070375052675939E-4</v>
      </c>
      <c r="AD23" s="442">
        <v>0</v>
      </c>
      <c r="AE23" s="442">
        <v>0</v>
      </c>
      <c r="AF23" s="442">
        <v>0</v>
      </c>
      <c r="AG23" s="442">
        <v>0</v>
      </c>
      <c r="AH23" s="442">
        <v>1.7570832418185812E-3</v>
      </c>
      <c r="AI23" s="442">
        <v>3.9714058776806987E-4</v>
      </c>
      <c r="AJ23" s="442">
        <v>9.2644061515656843E-5</v>
      </c>
      <c r="AK23" s="442">
        <v>0</v>
      </c>
      <c r="AL23" s="442">
        <v>8.3777608530083772E-3</v>
      </c>
      <c r="AM23" s="442">
        <v>0</v>
      </c>
      <c r="AN23" s="442">
        <v>0</v>
      </c>
      <c r="AO23" s="442">
        <v>0</v>
      </c>
      <c r="AP23" s="443">
        <v>1.9201008769415945E-3</v>
      </c>
      <c r="AQ23" s="442">
        <v>5.2980132450331126E-3</v>
      </c>
      <c r="AR23" s="442">
        <v>9.7456099696173852E-3</v>
      </c>
      <c r="AS23" s="442">
        <v>0</v>
      </c>
      <c r="AT23" s="442">
        <v>2.4743777452415811E-2</v>
      </c>
      <c r="AU23" s="442">
        <v>6.5861690450054883E-2</v>
      </c>
      <c r="AV23" s="442">
        <v>-9.8039215686274508E-3</v>
      </c>
      <c r="AW23" s="443">
        <v>1.0200714341175558E-2</v>
      </c>
      <c r="AX23" s="442">
        <v>9.129429892141756E-3</v>
      </c>
      <c r="AY23" s="443">
        <v>5.201184714296034E-3</v>
      </c>
      <c r="AZ23" s="443">
        <v>9.6085561497326211E-3</v>
      </c>
      <c r="BA23" s="442">
        <v>8.7508615108289299E-3</v>
      </c>
      <c r="BB23" s="443">
        <v>1.5909552501523254E-2</v>
      </c>
      <c r="BC23" s="442">
        <v>-1.208740120874012E-3</v>
      </c>
      <c r="BD23" s="443">
        <v>1.1749871038000802E-3</v>
      </c>
    </row>
    <row r="24" spans="1:56" x14ac:dyDescent="0.2">
      <c r="A24" s="281" t="s">
        <v>464</v>
      </c>
      <c r="B24" s="283" t="s">
        <v>465</v>
      </c>
      <c r="C24" s="442">
        <v>0</v>
      </c>
      <c r="D24" s="442">
        <v>0</v>
      </c>
      <c r="E24" s="442">
        <v>0</v>
      </c>
      <c r="F24" s="442">
        <v>0</v>
      </c>
      <c r="G24" s="442">
        <v>0</v>
      </c>
      <c r="H24" s="442">
        <v>0</v>
      </c>
      <c r="I24" s="442">
        <v>0</v>
      </c>
      <c r="J24" s="442">
        <v>0</v>
      </c>
      <c r="K24" s="442">
        <v>0</v>
      </c>
      <c r="L24" s="442">
        <v>0</v>
      </c>
      <c r="M24" s="442">
        <v>0</v>
      </c>
      <c r="N24" s="442">
        <v>0</v>
      </c>
      <c r="O24" s="442">
        <v>0</v>
      </c>
      <c r="P24" s="442">
        <v>0</v>
      </c>
      <c r="Q24" s="442">
        <v>0</v>
      </c>
      <c r="R24" s="442">
        <v>0</v>
      </c>
      <c r="S24" s="442">
        <v>0</v>
      </c>
      <c r="T24" s="442">
        <v>0</v>
      </c>
      <c r="U24" s="442">
        <v>0</v>
      </c>
      <c r="V24" s="442">
        <v>2.8286189683860232E-2</v>
      </c>
      <c r="W24" s="442">
        <v>6.0120240480961923E-3</v>
      </c>
      <c r="X24" s="442">
        <v>0</v>
      </c>
      <c r="Y24" s="442">
        <v>1.8034265103697023E-3</v>
      </c>
      <c r="Z24" s="442">
        <v>0</v>
      </c>
      <c r="AA24" s="442">
        <v>0</v>
      </c>
      <c r="AB24" s="442">
        <v>0</v>
      </c>
      <c r="AC24" s="442">
        <v>2.1070375052675939E-4</v>
      </c>
      <c r="AD24" s="442">
        <v>0</v>
      </c>
      <c r="AE24" s="442">
        <v>0</v>
      </c>
      <c r="AF24" s="442">
        <v>0</v>
      </c>
      <c r="AG24" s="442">
        <v>0</v>
      </c>
      <c r="AH24" s="442">
        <v>1.5374478365912585E-3</v>
      </c>
      <c r="AI24" s="442">
        <v>1.3238019592268997E-4</v>
      </c>
      <c r="AJ24" s="442">
        <v>0</v>
      </c>
      <c r="AK24" s="442">
        <v>0</v>
      </c>
      <c r="AL24" s="442">
        <v>2.284843869002285E-3</v>
      </c>
      <c r="AM24" s="442">
        <v>0</v>
      </c>
      <c r="AN24" s="442">
        <v>0</v>
      </c>
      <c r="AO24" s="442">
        <v>0</v>
      </c>
      <c r="AP24" s="443">
        <v>5.4450621883418357E-4</v>
      </c>
      <c r="AQ24" s="442">
        <v>0</v>
      </c>
      <c r="AR24" s="442">
        <v>9.7971059271847166E-3</v>
      </c>
      <c r="AS24" s="442">
        <v>0</v>
      </c>
      <c r="AT24" s="442">
        <v>7.2767203513909223E-2</v>
      </c>
      <c r="AU24" s="442">
        <v>2.9088913282107574E-2</v>
      </c>
      <c r="AV24" s="442">
        <v>3.9215686274509803E-2</v>
      </c>
      <c r="AW24" s="443">
        <v>1.2685379299635065E-2</v>
      </c>
      <c r="AX24" s="442">
        <v>1.0362095531587057E-2</v>
      </c>
      <c r="AY24" s="443">
        <v>2.6583832984179729E-2</v>
      </c>
      <c r="AZ24" s="443">
        <v>1.4331550802139038E-2</v>
      </c>
      <c r="BA24" s="442">
        <v>1.1925398383492408E-2</v>
      </c>
      <c r="BB24" s="443">
        <v>1.5056529686547965E-2</v>
      </c>
      <c r="BC24" s="442">
        <v>1.308693630869363E-2</v>
      </c>
      <c r="BD24" s="443">
        <v>8.6117957241932715E-3</v>
      </c>
    </row>
    <row r="25" spans="1:56" x14ac:dyDescent="0.2">
      <c r="A25" s="281" t="s">
        <v>466</v>
      </c>
      <c r="B25" s="283" t="s">
        <v>191</v>
      </c>
      <c r="C25" s="442">
        <v>0</v>
      </c>
      <c r="D25" s="442">
        <v>0</v>
      </c>
      <c r="E25" s="442">
        <v>0</v>
      </c>
      <c r="F25" s="442">
        <v>0</v>
      </c>
      <c r="G25" s="442">
        <v>0</v>
      </c>
      <c r="H25" s="442">
        <v>0</v>
      </c>
      <c r="I25" s="442">
        <v>0</v>
      </c>
      <c r="J25" s="442">
        <v>0</v>
      </c>
      <c r="K25" s="442">
        <v>0</v>
      </c>
      <c r="L25" s="442">
        <v>0</v>
      </c>
      <c r="M25" s="442">
        <v>0</v>
      </c>
      <c r="N25" s="442">
        <v>0</v>
      </c>
      <c r="O25" s="442">
        <v>0</v>
      </c>
      <c r="P25" s="442">
        <v>0</v>
      </c>
      <c r="Q25" s="442">
        <v>0</v>
      </c>
      <c r="R25" s="442">
        <v>0</v>
      </c>
      <c r="S25" s="442">
        <v>0</v>
      </c>
      <c r="T25" s="442">
        <v>0</v>
      </c>
      <c r="U25" s="442">
        <v>0</v>
      </c>
      <c r="V25" s="442">
        <v>0</v>
      </c>
      <c r="W25" s="442">
        <v>0.47294589178356711</v>
      </c>
      <c r="X25" s="442">
        <v>0</v>
      </c>
      <c r="Y25" s="442">
        <v>0</v>
      </c>
      <c r="Z25" s="442">
        <v>0</v>
      </c>
      <c r="AA25" s="442">
        <v>0</v>
      </c>
      <c r="AB25" s="442">
        <v>0</v>
      </c>
      <c r="AC25" s="442">
        <v>0</v>
      </c>
      <c r="AD25" s="442">
        <v>0</v>
      </c>
      <c r="AE25" s="442">
        <v>0</v>
      </c>
      <c r="AF25" s="442">
        <v>0</v>
      </c>
      <c r="AG25" s="442">
        <v>0</v>
      </c>
      <c r="AH25" s="442">
        <v>5.490885130683066E-3</v>
      </c>
      <c r="AI25" s="442">
        <v>0</v>
      </c>
      <c r="AJ25" s="442">
        <v>0</v>
      </c>
      <c r="AK25" s="442">
        <v>0</v>
      </c>
      <c r="AL25" s="442">
        <v>3.3511043412033509E-2</v>
      </c>
      <c r="AM25" s="442">
        <v>0</v>
      </c>
      <c r="AN25" s="442">
        <v>0</v>
      </c>
      <c r="AO25" s="442">
        <v>0</v>
      </c>
      <c r="AP25" s="443">
        <v>4.3703788616954202E-3</v>
      </c>
      <c r="AQ25" s="442">
        <v>0</v>
      </c>
      <c r="AR25" s="442">
        <v>1.9722951748287761E-2</v>
      </c>
      <c r="AS25" s="442">
        <v>0</v>
      </c>
      <c r="AT25" s="442">
        <v>6.8374816983894582E-2</v>
      </c>
      <c r="AU25" s="442">
        <v>5.2689352360043906E-2</v>
      </c>
      <c r="AV25" s="442">
        <v>-3.9215686274509803E-2</v>
      </c>
      <c r="AW25" s="443">
        <v>2.0372311514869165E-2</v>
      </c>
      <c r="AX25" s="442">
        <v>1.852080123266564E-2</v>
      </c>
      <c r="AY25" s="443">
        <v>3.1207108285776206E-2</v>
      </c>
      <c r="AZ25" s="443">
        <v>2.1655614973262034E-2</v>
      </c>
      <c r="BA25" s="442">
        <v>1.9743391602793037E-2</v>
      </c>
      <c r="BB25" s="443">
        <v>3.1643084422178593E-2</v>
      </c>
      <c r="BC25" s="442">
        <v>4.5095304509530452E-3</v>
      </c>
      <c r="BD25" s="443">
        <v>7.150226399954147E-3</v>
      </c>
    </row>
    <row r="26" spans="1:56" x14ac:dyDescent="0.2">
      <c r="A26" s="281" t="s">
        <v>467</v>
      </c>
      <c r="B26" s="283" t="s">
        <v>50</v>
      </c>
      <c r="C26" s="442">
        <v>1.3850415512465374E-3</v>
      </c>
      <c r="D26" s="442">
        <v>0</v>
      </c>
      <c r="E26" s="442">
        <v>0</v>
      </c>
      <c r="F26" s="442">
        <v>0</v>
      </c>
      <c r="G26" s="442">
        <v>7.2992700729927005E-3</v>
      </c>
      <c r="H26" s="442">
        <v>0</v>
      </c>
      <c r="I26" s="442">
        <v>0</v>
      </c>
      <c r="J26" s="442">
        <v>2.7472527472527475E-3</v>
      </c>
      <c r="K26" s="442">
        <v>0</v>
      </c>
      <c r="L26" s="442">
        <v>0</v>
      </c>
      <c r="M26" s="442">
        <v>1.0368663594470046E-2</v>
      </c>
      <c r="N26" s="442">
        <v>8.8495575221238937E-3</v>
      </c>
      <c r="O26" s="442">
        <v>2.3809523809523808E-2</v>
      </c>
      <c r="P26" s="442">
        <v>2.7002700270027003E-3</v>
      </c>
      <c r="Q26" s="442">
        <v>0</v>
      </c>
      <c r="R26" s="442">
        <v>0</v>
      </c>
      <c r="S26" s="442">
        <v>0</v>
      </c>
      <c r="T26" s="442">
        <v>6.1009428729894618E-3</v>
      </c>
      <c r="U26" s="442">
        <v>0</v>
      </c>
      <c r="V26" s="442">
        <v>8.3194675540765387E-3</v>
      </c>
      <c r="W26" s="442">
        <v>0</v>
      </c>
      <c r="X26" s="442">
        <v>4.8245614035087717E-2</v>
      </c>
      <c r="Y26" s="442">
        <v>3.3062819356777877E-3</v>
      </c>
      <c r="Z26" s="442">
        <v>8.6797624486066698E-3</v>
      </c>
      <c r="AA26" s="442">
        <v>2.9411764705882353E-3</v>
      </c>
      <c r="AB26" s="442">
        <v>3.3860045146726862E-3</v>
      </c>
      <c r="AC26" s="442">
        <v>6.1104087652760217E-3</v>
      </c>
      <c r="AD26" s="442">
        <v>1.384083044982699E-2</v>
      </c>
      <c r="AE26" s="442">
        <v>0</v>
      </c>
      <c r="AF26" s="442">
        <v>2.1258503401360546E-3</v>
      </c>
      <c r="AG26" s="442">
        <v>4.878048780487805E-2</v>
      </c>
      <c r="AH26" s="442">
        <v>8.7854162090929052E-3</v>
      </c>
      <c r="AI26" s="442">
        <v>1.8930368016944664E-2</v>
      </c>
      <c r="AJ26" s="442">
        <v>3.2425421530479898E-3</v>
      </c>
      <c r="AK26" s="442">
        <v>0</v>
      </c>
      <c r="AL26" s="442">
        <v>4.56968773800457E-3</v>
      </c>
      <c r="AM26" s="442">
        <v>5.6230319388214127E-3</v>
      </c>
      <c r="AN26" s="442">
        <v>0.04</v>
      </c>
      <c r="AO26" s="442">
        <v>3.7037037037037035E-2</v>
      </c>
      <c r="AP26" s="443">
        <v>6.2331632945492061E-3</v>
      </c>
      <c r="AQ26" s="442">
        <v>1.9867549668874173E-2</v>
      </c>
      <c r="AR26" s="442">
        <v>9.1405324682012467E-3</v>
      </c>
      <c r="AS26" s="442">
        <v>0</v>
      </c>
      <c r="AT26" s="442">
        <v>8.4919472913616394E-3</v>
      </c>
      <c r="AU26" s="442">
        <v>1.1525795828759604E-2</v>
      </c>
      <c r="AV26" s="442">
        <v>-1.9607843137254902E-2</v>
      </c>
      <c r="AW26" s="443">
        <v>7.8228123301498555E-3</v>
      </c>
      <c r="AX26" s="442">
        <v>9.5608628659476121E-3</v>
      </c>
      <c r="AY26" s="443">
        <v>1.0113414722242288E-2</v>
      </c>
      <c r="AZ26" s="443">
        <v>8.0941176470588228E-3</v>
      </c>
      <c r="BA26" s="442">
        <v>9.6141127656760167E-3</v>
      </c>
      <c r="BB26" s="443">
        <v>1.5611671518516012E-2</v>
      </c>
      <c r="BC26" s="442">
        <v>-4.8117154811715482E-3</v>
      </c>
      <c r="BD26" s="443">
        <v>3.267037313005101E-3</v>
      </c>
    </row>
    <row r="27" spans="1:56" x14ac:dyDescent="0.2">
      <c r="A27" s="281" t="s">
        <v>468</v>
      </c>
      <c r="B27" s="283" t="s">
        <v>36</v>
      </c>
      <c r="C27" s="442">
        <v>2.7700831024930748E-3</v>
      </c>
      <c r="D27" s="442">
        <v>0</v>
      </c>
      <c r="E27" s="442">
        <v>0</v>
      </c>
      <c r="F27" s="442">
        <v>0</v>
      </c>
      <c r="G27" s="442">
        <v>0</v>
      </c>
      <c r="H27" s="442">
        <v>0</v>
      </c>
      <c r="I27" s="442">
        <v>0</v>
      </c>
      <c r="J27" s="442">
        <v>2.7472527472527475E-3</v>
      </c>
      <c r="K27" s="442">
        <v>0</v>
      </c>
      <c r="L27" s="442">
        <v>4.6511627906976744E-3</v>
      </c>
      <c r="M27" s="442">
        <v>5.7603686635944703E-3</v>
      </c>
      <c r="N27" s="442">
        <v>2.9498525073746312E-3</v>
      </c>
      <c r="O27" s="442">
        <v>0</v>
      </c>
      <c r="P27" s="442">
        <v>3.6003600360036002E-3</v>
      </c>
      <c r="Q27" s="442">
        <v>0</v>
      </c>
      <c r="R27" s="442">
        <v>0</v>
      </c>
      <c r="S27" s="442">
        <v>0</v>
      </c>
      <c r="T27" s="442">
        <v>3.3277870216306157E-3</v>
      </c>
      <c r="U27" s="442">
        <v>0</v>
      </c>
      <c r="V27" s="442">
        <v>3.3277870216306157E-3</v>
      </c>
      <c r="W27" s="442">
        <v>0</v>
      </c>
      <c r="X27" s="442">
        <v>0</v>
      </c>
      <c r="Y27" s="442">
        <v>6.0114217012323412E-4</v>
      </c>
      <c r="Z27" s="442">
        <v>1.3133851073549566E-2</v>
      </c>
      <c r="AA27" s="442">
        <v>3.2352941176470591E-2</v>
      </c>
      <c r="AB27" s="442">
        <v>3.3860045146726862E-3</v>
      </c>
      <c r="AC27" s="442">
        <v>3.1605562579013905E-3</v>
      </c>
      <c r="AD27" s="442">
        <v>3.4602076124567475E-3</v>
      </c>
      <c r="AE27" s="442">
        <v>9.8678975011936981E-3</v>
      </c>
      <c r="AF27" s="442">
        <v>1.2755102040816326E-3</v>
      </c>
      <c r="AG27" s="442">
        <v>0</v>
      </c>
      <c r="AH27" s="442">
        <v>8.3461453986382605E-3</v>
      </c>
      <c r="AI27" s="442">
        <v>5.6923484246756686E-3</v>
      </c>
      <c r="AJ27" s="442">
        <v>2.2234574763757642E-3</v>
      </c>
      <c r="AK27" s="442">
        <v>0</v>
      </c>
      <c r="AL27" s="442">
        <v>7.6161462300076163E-4</v>
      </c>
      <c r="AM27" s="442">
        <v>1.5744489428699954E-3</v>
      </c>
      <c r="AN27" s="442">
        <v>0</v>
      </c>
      <c r="AO27" s="442">
        <v>0</v>
      </c>
      <c r="AP27" s="443">
        <v>5.8606064079784487E-3</v>
      </c>
      <c r="AQ27" s="442">
        <v>0</v>
      </c>
      <c r="AR27" s="442">
        <v>0</v>
      </c>
      <c r="AS27" s="442">
        <v>0</v>
      </c>
      <c r="AT27" s="442">
        <v>0.40161054172767202</v>
      </c>
      <c r="AU27" s="442">
        <v>9.604829857299671E-2</v>
      </c>
      <c r="AV27" s="442">
        <v>0</v>
      </c>
      <c r="AW27" s="443">
        <v>2.8321298237440794E-2</v>
      </c>
      <c r="AX27" s="442">
        <v>2.5631741140215717E-2</v>
      </c>
      <c r="AY27" s="443">
        <v>0</v>
      </c>
      <c r="AZ27" s="443">
        <v>2.4966844919786096E-2</v>
      </c>
      <c r="BA27" s="442">
        <v>2.3161588103840773E-2</v>
      </c>
      <c r="BB27" s="443">
        <v>0</v>
      </c>
      <c r="BC27" s="442">
        <v>6.7828916782891685E-2</v>
      </c>
      <c r="BD27" s="443">
        <v>4.7672952370034966E-2</v>
      </c>
    </row>
    <row r="28" spans="1:56" x14ac:dyDescent="0.2">
      <c r="A28" s="281" t="s">
        <v>469</v>
      </c>
      <c r="B28" s="283" t="s">
        <v>192</v>
      </c>
      <c r="C28" s="442">
        <v>9.6952908587257611E-3</v>
      </c>
      <c r="D28" s="442">
        <v>0</v>
      </c>
      <c r="E28" s="442">
        <v>0</v>
      </c>
      <c r="F28" s="442">
        <v>0</v>
      </c>
      <c r="G28" s="442">
        <v>1.2773722627737226E-2</v>
      </c>
      <c r="H28" s="442">
        <v>0</v>
      </c>
      <c r="I28" s="442">
        <v>5.0847457627118647E-2</v>
      </c>
      <c r="J28" s="442">
        <v>3.021978021978022E-2</v>
      </c>
      <c r="K28" s="442">
        <v>0</v>
      </c>
      <c r="L28" s="442">
        <v>3.255813953488372E-2</v>
      </c>
      <c r="M28" s="442">
        <v>5.8755760368663597E-2</v>
      </c>
      <c r="N28" s="442">
        <v>4.4247787610619468E-2</v>
      </c>
      <c r="O28" s="442">
        <v>4.7619047619047616E-2</v>
      </c>
      <c r="P28" s="442">
        <v>2.3402340234023402E-2</v>
      </c>
      <c r="Q28" s="442">
        <v>2.2727272727272728E-2</v>
      </c>
      <c r="R28" s="442">
        <v>1.1363636363636364E-2</v>
      </c>
      <c r="S28" s="442">
        <v>0</v>
      </c>
      <c r="T28" s="442">
        <v>2.8840820854132001E-2</v>
      </c>
      <c r="U28" s="442">
        <v>1.2195121951219513E-2</v>
      </c>
      <c r="V28" s="442">
        <v>4.9916805324459234E-3</v>
      </c>
      <c r="W28" s="442">
        <v>1.4028056112224449E-2</v>
      </c>
      <c r="X28" s="442">
        <v>1.3157894736842105E-2</v>
      </c>
      <c r="Y28" s="442">
        <v>3.3062819356777877E-3</v>
      </c>
      <c r="Z28" s="442">
        <v>0.10198720877112837</v>
      </c>
      <c r="AA28" s="442">
        <v>4.4117647058823532E-2</v>
      </c>
      <c r="AB28" s="442">
        <v>7.7878103837471777E-2</v>
      </c>
      <c r="AC28" s="442">
        <v>2.3388116308470291E-2</v>
      </c>
      <c r="AD28" s="442">
        <v>3.4602076124567475E-3</v>
      </c>
      <c r="AE28" s="442">
        <v>1.5915963711602739E-4</v>
      </c>
      <c r="AF28" s="442">
        <v>4.6768707482993197E-3</v>
      </c>
      <c r="AG28" s="442">
        <v>0</v>
      </c>
      <c r="AH28" s="442">
        <v>1.2079947287502746E-2</v>
      </c>
      <c r="AI28" s="442">
        <v>1.9857029388403495E-2</v>
      </c>
      <c r="AJ28" s="442">
        <v>1.0654067074300538E-2</v>
      </c>
      <c r="AK28" s="442">
        <v>0</v>
      </c>
      <c r="AL28" s="442">
        <v>6.0929169840060931E-3</v>
      </c>
      <c r="AM28" s="442">
        <v>3.7786774628879895E-2</v>
      </c>
      <c r="AN28" s="442">
        <v>0</v>
      </c>
      <c r="AO28" s="442">
        <v>9.2592592592592587E-3</v>
      </c>
      <c r="AP28" s="443">
        <v>2.5892703616667623E-2</v>
      </c>
      <c r="AQ28" s="442">
        <v>0</v>
      </c>
      <c r="AR28" s="442">
        <v>9.4804057881456308E-2</v>
      </c>
      <c r="AS28" s="442">
        <v>0</v>
      </c>
      <c r="AT28" s="442">
        <v>0</v>
      </c>
      <c r="AU28" s="442">
        <v>0</v>
      </c>
      <c r="AV28" s="442">
        <v>0</v>
      </c>
      <c r="AW28" s="443">
        <v>7.1472940445686778E-2</v>
      </c>
      <c r="AX28" s="442">
        <v>7.0654853620955319E-2</v>
      </c>
      <c r="AY28" s="443">
        <v>4.4787979484215848E-3</v>
      </c>
      <c r="AZ28" s="443">
        <v>6.3537967914438498E-2</v>
      </c>
      <c r="BA28" s="442">
        <v>6.4277409967767318E-2</v>
      </c>
      <c r="BB28" s="443">
        <v>6.4586013133843346E-3</v>
      </c>
      <c r="BC28" s="442">
        <v>0.1615295211529521</v>
      </c>
      <c r="BD28" s="443">
        <v>0.12546569610821345</v>
      </c>
    </row>
    <row r="29" spans="1:56" x14ac:dyDescent="0.2">
      <c r="A29" s="281" t="s">
        <v>470</v>
      </c>
      <c r="B29" s="283" t="s">
        <v>285</v>
      </c>
      <c r="C29" s="442">
        <v>0</v>
      </c>
      <c r="D29" s="442">
        <v>0</v>
      </c>
      <c r="E29" s="442">
        <v>0</v>
      </c>
      <c r="F29" s="442">
        <v>0</v>
      </c>
      <c r="G29" s="442">
        <v>1.8248175182481751E-3</v>
      </c>
      <c r="H29" s="442">
        <v>0</v>
      </c>
      <c r="I29" s="442">
        <v>0</v>
      </c>
      <c r="J29" s="442">
        <v>2.7472527472527475E-3</v>
      </c>
      <c r="K29" s="442">
        <v>0</v>
      </c>
      <c r="L29" s="442">
        <v>0</v>
      </c>
      <c r="M29" s="442">
        <v>1.152073732718894E-3</v>
      </c>
      <c r="N29" s="442">
        <v>0</v>
      </c>
      <c r="O29" s="442">
        <v>0</v>
      </c>
      <c r="P29" s="442">
        <v>9.0009000900090005E-4</v>
      </c>
      <c r="Q29" s="442">
        <v>0</v>
      </c>
      <c r="R29" s="442">
        <v>0</v>
      </c>
      <c r="S29" s="442">
        <v>0</v>
      </c>
      <c r="T29" s="442">
        <v>1.6638935108153079E-3</v>
      </c>
      <c r="U29" s="442">
        <v>0</v>
      </c>
      <c r="V29" s="442">
        <v>0</v>
      </c>
      <c r="W29" s="442">
        <v>0</v>
      </c>
      <c r="X29" s="442">
        <v>0</v>
      </c>
      <c r="Y29" s="442">
        <v>6.0114217012323412E-4</v>
      </c>
      <c r="Z29" s="442">
        <v>3.4262220191868436E-4</v>
      </c>
      <c r="AA29" s="442">
        <v>9.4117647058823528E-2</v>
      </c>
      <c r="AB29" s="442">
        <v>9.0293453724604959E-3</v>
      </c>
      <c r="AC29" s="442">
        <v>2.317741255794353E-3</v>
      </c>
      <c r="AD29" s="442">
        <v>0</v>
      </c>
      <c r="AE29" s="442">
        <v>0</v>
      </c>
      <c r="AF29" s="442">
        <v>1.2755102040816326E-3</v>
      </c>
      <c r="AG29" s="442">
        <v>0</v>
      </c>
      <c r="AH29" s="442">
        <v>3.9534372940918079E-3</v>
      </c>
      <c r="AI29" s="442">
        <v>9.3989939105109874E-3</v>
      </c>
      <c r="AJ29" s="442">
        <v>4.5395590142671858E-3</v>
      </c>
      <c r="AK29" s="442">
        <v>0</v>
      </c>
      <c r="AL29" s="442">
        <v>7.6161462300076163E-4</v>
      </c>
      <c r="AM29" s="442">
        <v>9.2217723796671168E-3</v>
      </c>
      <c r="AN29" s="442">
        <v>0</v>
      </c>
      <c r="AO29" s="442">
        <v>0</v>
      </c>
      <c r="AP29" s="443">
        <v>3.5249613114002407E-3</v>
      </c>
      <c r="AQ29" s="442">
        <v>0</v>
      </c>
      <c r="AR29" s="442">
        <v>5.9349091096348935E-3</v>
      </c>
      <c r="AS29" s="442">
        <v>-3.7380848545261978E-4</v>
      </c>
      <c r="AT29" s="442">
        <v>0</v>
      </c>
      <c r="AU29" s="442">
        <v>0</v>
      </c>
      <c r="AV29" s="442">
        <v>0</v>
      </c>
      <c r="AW29" s="443">
        <v>4.4161037347620153E-3</v>
      </c>
      <c r="AX29" s="442">
        <v>5.4006163328197227E-3</v>
      </c>
      <c r="AY29" s="443">
        <v>1.4447735317488984E-4</v>
      </c>
      <c r="AZ29" s="443">
        <v>3.9101604278074867E-3</v>
      </c>
      <c r="BA29" s="442">
        <v>4.8940776786895292E-3</v>
      </c>
      <c r="BB29" s="443">
        <v>4.9150362196195251E-3</v>
      </c>
      <c r="BC29" s="442">
        <v>2.1850302185030218E-3</v>
      </c>
      <c r="BD29" s="443">
        <v>4.8718977474637472E-3</v>
      </c>
    </row>
    <row r="30" spans="1:56" x14ac:dyDescent="0.2">
      <c r="A30" s="281" t="s">
        <v>471</v>
      </c>
      <c r="B30" s="283" t="s">
        <v>281</v>
      </c>
      <c r="C30" s="442">
        <v>0</v>
      </c>
      <c r="D30" s="442">
        <v>0</v>
      </c>
      <c r="E30" s="442">
        <v>0</v>
      </c>
      <c r="F30" s="442">
        <v>0</v>
      </c>
      <c r="G30" s="442">
        <v>0</v>
      </c>
      <c r="H30" s="442">
        <v>0</v>
      </c>
      <c r="I30" s="442">
        <v>0</v>
      </c>
      <c r="J30" s="442">
        <v>2.7472527472527475E-3</v>
      </c>
      <c r="K30" s="442">
        <v>0</v>
      </c>
      <c r="L30" s="442">
        <v>0</v>
      </c>
      <c r="M30" s="442">
        <v>2.304147465437788E-3</v>
      </c>
      <c r="N30" s="442">
        <v>0</v>
      </c>
      <c r="O30" s="442">
        <v>0</v>
      </c>
      <c r="P30" s="442">
        <v>0</v>
      </c>
      <c r="Q30" s="442">
        <v>0</v>
      </c>
      <c r="R30" s="442">
        <v>0</v>
      </c>
      <c r="S30" s="442">
        <v>0</v>
      </c>
      <c r="T30" s="442">
        <v>1.1092623405435386E-3</v>
      </c>
      <c r="U30" s="442">
        <v>0</v>
      </c>
      <c r="V30" s="442">
        <v>0</v>
      </c>
      <c r="W30" s="442">
        <v>0</v>
      </c>
      <c r="X30" s="442">
        <v>0</v>
      </c>
      <c r="Y30" s="442">
        <v>2.1039975954313195E-3</v>
      </c>
      <c r="Z30" s="442">
        <v>1.2334399269072635E-2</v>
      </c>
      <c r="AA30" s="442">
        <v>2.9411764705882353E-3</v>
      </c>
      <c r="AB30" s="442">
        <v>0</v>
      </c>
      <c r="AC30" s="442">
        <v>1.4749262536873156E-3</v>
      </c>
      <c r="AD30" s="442">
        <v>3.4602076124567475E-3</v>
      </c>
      <c r="AE30" s="442">
        <v>0</v>
      </c>
      <c r="AF30" s="442">
        <v>2.1258503401360546E-3</v>
      </c>
      <c r="AG30" s="442">
        <v>0</v>
      </c>
      <c r="AH30" s="442">
        <v>2.7674061058642653E-2</v>
      </c>
      <c r="AI30" s="442">
        <v>4.8980672491395283E-3</v>
      </c>
      <c r="AJ30" s="442">
        <v>3.7984065221419307E-3</v>
      </c>
      <c r="AK30" s="442">
        <v>0</v>
      </c>
      <c r="AL30" s="442">
        <v>0</v>
      </c>
      <c r="AM30" s="442">
        <v>1.9343229869545658E-2</v>
      </c>
      <c r="AN30" s="442">
        <v>0</v>
      </c>
      <c r="AO30" s="442">
        <v>9.2592592592592587E-3</v>
      </c>
      <c r="AP30" s="443">
        <v>6.089872184329684E-3</v>
      </c>
      <c r="AQ30" s="442">
        <v>0</v>
      </c>
      <c r="AR30" s="442">
        <v>8.6255728925279361E-4</v>
      </c>
      <c r="AS30" s="442">
        <v>8.4106909226839451E-3</v>
      </c>
      <c r="AT30" s="442">
        <v>0</v>
      </c>
      <c r="AU30" s="442">
        <v>0</v>
      </c>
      <c r="AV30" s="442">
        <v>0</v>
      </c>
      <c r="AW30" s="443">
        <v>1.9605559437844552E-3</v>
      </c>
      <c r="AX30" s="442">
        <v>4.8305084745762714E-3</v>
      </c>
      <c r="AY30" s="443">
        <v>1.8709817236148233E-2</v>
      </c>
      <c r="AZ30" s="443">
        <v>3.9443850267379676E-3</v>
      </c>
      <c r="BA30" s="442">
        <v>6.1680694499557931E-3</v>
      </c>
      <c r="BB30" s="443">
        <v>0</v>
      </c>
      <c r="BC30" s="442">
        <v>1.0715946071594607E-2</v>
      </c>
      <c r="BD30" s="443">
        <v>1.2695592365449648E-2</v>
      </c>
    </row>
    <row r="31" spans="1:56" x14ac:dyDescent="0.2">
      <c r="A31" s="281" t="s">
        <v>472</v>
      </c>
      <c r="B31" s="283" t="s">
        <v>384</v>
      </c>
      <c r="C31" s="442">
        <v>7.3407202216066489E-2</v>
      </c>
      <c r="D31" s="442">
        <v>0</v>
      </c>
      <c r="E31" s="442">
        <v>0</v>
      </c>
      <c r="F31" s="442">
        <v>0</v>
      </c>
      <c r="G31" s="442">
        <v>6.569343065693431E-2</v>
      </c>
      <c r="H31" s="442">
        <v>0</v>
      </c>
      <c r="I31" s="442">
        <v>8.4745762711864403E-2</v>
      </c>
      <c r="J31" s="442">
        <v>4.1208791208791208E-2</v>
      </c>
      <c r="K31" s="442">
        <v>0</v>
      </c>
      <c r="L31" s="442">
        <v>6.0465116279069767E-2</v>
      </c>
      <c r="M31" s="442">
        <v>3.8018433179723504E-2</v>
      </c>
      <c r="N31" s="442">
        <v>2.359882005899705E-2</v>
      </c>
      <c r="O31" s="442">
        <v>4.7619047619047616E-2</v>
      </c>
      <c r="P31" s="442">
        <v>4.6804680468046804E-2</v>
      </c>
      <c r="Q31" s="442">
        <v>4.5454545454545456E-2</v>
      </c>
      <c r="R31" s="442">
        <v>3.4090909090909088E-2</v>
      </c>
      <c r="S31" s="442">
        <v>5.5555555555555552E-2</v>
      </c>
      <c r="T31" s="442">
        <v>4.3261231281198007E-2</v>
      </c>
      <c r="U31" s="442">
        <v>4.878048780487805E-2</v>
      </c>
      <c r="V31" s="442">
        <v>4.3261231281198007E-2</v>
      </c>
      <c r="W31" s="442">
        <v>4.2084168336673347E-2</v>
      </c>
      <c r="X31" s="442">
        <v>7.4561403508771926E-2</v>
      </c>
      <c r="Y31" s="442">
        <v>5.8911932672076943E-2</v>
      </c>
      <c r="Z31" s="442">
        <v>1.7245317496573778E-2</v>
      </c>
      <c r="AA31" s="442">
        <v>1.7647058823529412E-2</v>
      </c>
      <c r="AB31" s="442">
        <v>1.580135440180587E-2</v>
      </c>
      <c r="AC31" s="442">
        <v>1.1378002528445006E-2</v>
      </c>
      <c r="AD31" s="442">
        <v>3.4602076124567475E-3</v>
      </c>
      <c r="AE31" s="442">
        <v>6.3663854846410955E-4</v>
      </c>
      <c r="AF31" s="442">
        <v>1.2755102040816327E-2</v>
      </c>
      <c r="AG31" s="442">
        <v>2.4390243902439025E-2</v>
      </c>
      <c r="AH31" s="442">
        <v>9.8835932352295194E-3</v>
      </c>
      <c r="AI31" s="442">
        <v>2.0651310563939634E-2</v>
      </c>
      <c r="AJ31" s="442">
        <v>6.2442097461552715E-2</v>
      </c>
      <c r="AK31" s="442">
        <v>0</v>
      </c>
      <c r="AL31" s="442">
        <v>2.1325209444021324E-2</v>
      </c>
      <c r="AM31" s="442">
        <v>9.2217723796671161E-2</v>
      </c>
      <c r="AN31" s="442">
        <v>0.38</v>
      </c>
      <c r="AO31" s="442">
        <v>6.4814814814814811E-2</v>
      </c>
      <c r="AP31" s="443">
        <v>3.1079841806614317E-2</v>
      </c>
      <c r="AQ31" s="442">
        <v>9.6688741721854307E-2</v>
      </c>
      <c r="AR31" s="442">
        <v>0.14534734023379164</v>
      </c>
      <c r="AS31" s="442">
        <v>6.2301414242103292E-5</v>
      </c>
      <c r="AT31" s="442">
        <v>4.5827232796486088E-2</v>
      </c>
      <c r="AU31" s="442">
        <v>0.11745334796926454</v>
      </c>
      <c r="AV31" s="442">
        <v>-4.9019607843137254E-2</v>
      </c>
      <c r="AW31" s="443">
        <v>0.11545927478841525</v>
      </c>
      <c r="AX31" s="442">
        <v>0.10835901386748845</v>
      </c>
      <c r="AY31" s="443">
        <v>0.13421946109947266</v>
      </c>
      <c r="AZ31" s="443">
        <v>0.1176812834224599</v>
      </c>
      <c r="BA31" s="442">
        <v>0.11085120750750124</v>
      </c>
      <c r="BB31" s="443">
        <v>0.15133707941236207</v>
      </c>
      <c r="BC31" s="442">
        <v>5.9902370990237097E-2</v>
      </c>
      <c r="BD31" s="443">
        <v>6.8005960910185126E-2</v>
      </c>
    </row>
    <row r="32" spans="1:56" x14ac:dyDescent="0.2">
      <c r="A32" s="281" t="s">
        <v>473</v>
      </c>
      <c r="B32" s="283" t="s">
        <v>37</v>
      </c>
      <c r="C32" s="442">
        <v>5.5401662049861496E-3</v>
      </c>
      <c r="D32" s="442">
        <v>0</v>
      </c>
      <c r="E32" s="442">
        <v>0</v>
      </c>
      <c r="F32" s="442">
        <v>0</v>
      </c>
      <c r="G32" s="442">
        <v>7.2992700729927005E-3</v>
      </c>
      <c r="H32" s="442">
        <v>0</v>
      </c>
      <c r="I32" s="442">
        <v>0</v>
      </c>
      <c r="J32" s="442">
        <v>5.4945054945054949E-3</v>
      </c>
      <c r="K32" s="442">
        <v>0</v>
      </c>
      <c r="L32" s="442">
        <v>4.6511627906976744E-3</v>
      </c>
      <c r="M32" s="442">
        <v>1.1520737327188941E-2</v>
      </c>
      <c r="N32" s="442">
        <v>2.9498525073746312E-3</v>
      </c>
      <c r="O32" s="442">
        <v>0</v>
      </c>
      <c r="P32" s="442">
        <v>1.0801080108010801E-2</v>
      </c>
      <c r="Q32" s="442">
        <v>0</v>
      </c>
      <c r="R32" s="442">
        <v>1.1363636363636364E-2</v>
      </c>
      <c r="S32" s="442">
        <v>0</v>
      </c>
      <c r="T32" s="442">
        <v>5.546311702717693E-3</v>
      </c>
      <c r="U32" s="442">
        <v>0</v>
      </c>
      <c r="V32" s="442">
        <v>4.9916805324459234E-3</v>
      </c>
      <c r="W32" s="442">
        <v>4.0080160320641279E-3</v>
      </c>
      <c r="X32" s="442">
        <v>2.6315789473684209E-2</v>
      </c>
      <c r="Y32" s="442">
        <v>1.2623985572587917E-2</v>
      </c>
      <c r="Z32" s="442">
        <v>1.9072635906806763E-2</v>
      </c>
      <c r="AA32" s="442">
        <v>2.3529411764705882E-2</v>
      </c>
      <c r="AB32" s="442">
        <v>2.7088036117381489E-2</v>
      </c>
      <c r="AC32" s="442">
        <v>1.7699115044247787E-2</v>
      </c>
      <c r="AD32" s="442">
        <v>5.1903114186851208E-2</v>
      </c>
      <c r="AE32" s="442">
        <v>7.5202928537322938E-2</v>
      </c>
      <c r="AF32" s="442">
        <v>1.1479591836734694E-2</v>
      </c>
      <c r="AG32" s="442">
        <v>0</v>
      </c>
      <c r="AH32" s="442">
        <v>2.1084998901822975E-2</v>
      </c>
      <c r="AI32" s="442">
        <v>7.1485305798252583E-3</v>
      </c>
      <c r="AJ32" s="442">
        <v>7.2262367982212344E-3</v>
      </c>
      <c r="AK32" s="442">
        <v>0</v>
      </c>
      <c r="AL32" s="442">
        <v>4.56968773800457E-3</v>
      </c>
      <c r="AM32" s="442">
        <v>6.5227170490328385E-3</v>
      </c>
      <c r="AN32" s="442">
        <v>0</v>
      </c>
      <c r="AO32" s="442">
        <v>0</v>
      </c>
      <c r="AP32" s="443">
        <v>2.3370780076804036E-2</v>
      </c>
      <c r="AQ32" s="442">
        <v>0</v>
      </c>
      <c r="AR32" s="442">
        <v>5.6027601833256092E-2</v>
      </c>
      <c r="AS32" s="442">
        <v>0</v>
      </c>
      <c r="AT32" s="442">
        <v>0</v>
      </c>
      <c r="AU32" s="442">
        <v>0</v>
      </c>
      <c r="AV32" s="442">
        <v>0</v>
      </c>
      <c r="AW32" s="443">
        <v>4.2239304293811633E-2</v>
      </c>
      <c r="AX32" s="442">
        <v>4.6093990755007704E-2</v>
      </c>
      <c r="AY32" s="443">
        <v>1.3002961785740085E-3</v>
      </c>
      <c r="AZ32" s="443">
        <v>3.7390374331550805E-2</v>
      </c>
      <c r="BA32" s="442">
        <v>4.1777183712398101E-2</v>
      </c>
      <c r="BB32" s="443">
        <v>7.7340735224426235E-2</v>
      </c>
      <c r="BC32" s="442">
        <v>-3.119479311947931E-2</v>
      </c>
      <c r="BD32" s="443">
        <v>4.1411130853441849E-3</v>
      </c>
    </row>
    <row r="33" spans="1:56" x14ac:dyDescent="0.2">
      <c r="A33" s="281" t="s">
        <v>474</v>
      </c>
      <c r="B33" s="283" t="s">
        <v>38</v>
      </c>
      <c r="C33" s="442">
        <v>1.3850415512465374E-3</v>
      </c>
      <c r="D33" s="442">
        <v>0</v>
      </c>
      <c r="E33" s="442">
        <v>0</v>
      </c>
      <c r="F33" s="442">
        <v>0</v>
      </c>
      <c r="G33" s="442">
        <v>0</v>
      </c>
      <c r="H33" s="442">
        <v>0</v>
      </c>
      <c r="I33" s="442">
        <v>0</v>
      </c>
      <c r="J33" s="442">
        <v>2.7472527472527475E-3</v>
      </c>
      <c r="K33" s="442">
        <v>0</v>
      </c>
      <c r="L33" s="442">
        <v>0</v>
      </c>
      <c r="M33" s="442">
        <v>2.304147465437788E-3</v>
      </c>
      <c r="N33" s="442">
        <v>0</v>
      </c>
      <c r="O33" s="442">
        <v>0</v>
      </c>
      <c r="P33" s="442">
        <v>3.6003600360036002E-3</v>
      </c>
      <c r="Q33" s="442">
        <v>0</v>
      </c>
      <c r="R33" s="442">
        <v>0</v>
      </c>
      <c r="S33" s="442">
        <v>0</v>
      </c>
      <c r="T33" s="442">
        <v>5.5463117027176932E-4</v>
      </c>
      <c r="U33" s="442">
        <v>0</v>
      </c>
      <c r="V33" s="442">
        <v>3.3277870216306157E-3</v>
      </c>
      <c r="W33" s="442">
        <v>0</v>
      </c>
      <c r="X33" s="442">
        <v>0</v>
      </c>
      <c r="Y33" s="442">
        <v>3.3062819356777877E-3</v>
      </c>
      <c r="Z33" s="442">
        <v>2.0557332115121061E-3</v>
      </c>
      <c r="AA33" s="442">
        <v>0</v>
      </c>
      <c r="AB33" s="442">
        <v>1.128668171557562E-3</v>
      </c>
      <c r="AC33" s="442">
        <v>2.7391487568478718E-2</v>
      </c>
      <c r="AD33" s="442">
        <v>1.384083044982699E-2</v>
      </c>
      <c r="AE33" s="442">
        <v>9.0720993156135597E-3</v>
      </c>
      <c r="AF33" s="442">
        <v>1.4030612244897959E-2</v>
      </c>
      <c r="AG33" s="442">
        <v>4.878048780487805E-2</v>
      </c>
      <c r="AH33" s="442">
        <v>1.5374478365912585E-3</v>
      </c>
      <c r="AI33" s="442">
        <v>6.7513899920571881E-3</v>
      </c>
      <c r="AJ33" s="442">
        <v>1.9547896979803595E-2</v>
      </c>
      <c r="AK33" s="442">
        <v>0</v>
      </c>
      <c r="AL33" s="442">
        <v>4.56968773800457E-3</v>
      </c>
      <c r="AM33" s="442">
        <v>1.0121457489878543E-2</v>
      </c>
      <c r="AN33" s="442">
        <v>0</v>
      </c>
      <c r="AO33" s="442">
        <v>2.7777777777777776E-2</v>
      </c>
      <c r="AP33" s="443">
        <v>9.2709348312030714E-3</v>
      </c>
      <c r="AQ33" s="442">
        <v>0</v>
      </c>
      <c r="AR33" s="442">
        <v>0.1886168185797415</v>
      </c>
      <c r="AS33" s="442">
        <v>1.8690424272630989E-4</v>
      </c>
      <c r="AT33" s="442">
        <v>0</v>
      </c>
      <c r="AU33" s="442">
        <v>4.3358946212952797E-2</v>
      </c>
      <c r="AV33" s="442">
        <v>0</v>
      </c>
      <c r="AW33" s="443">
        <v>0.14299440950384346</v>
      </c>
      <c r="AX33" s="442">
        <v>0.1184899845916795</v>
      </c>
      <c r="AY33" s="443">
        <v>1.4447735317488984E-4</v>
      </c>
      <c r="AZ33" s="443">
        <v>0.12607486631016043</v>
      </c>
      <c r="BA33" s="442">
        <v>0.10708492582304742</v>
      </c>
      <c r="BB33" s="443">
        <v>3.8128765824927226E-2</v>
      </c>
      <c r="BC33" s="442">
        <v>0.27705718270571827</v>
      </c>
      <c r="BD33" s="443">
        <v>0.18005960910185131</v>
      </c>
    </row>
    <row r="34" spans="1:56" x14ac:dyDescent="0.2">
      <c r="A34" s="281" t="s">
        <v>475</v>
      </c>
      <c r="B34" s="283" t="s">
        <v>476</v>
      </c>
      <c r="C34" s="442">
        <v>2.9085872576177285E-2</v>
      </c>
      <c r="D34" s="442">
        <v>9.0909090909090912E-2</v>
      </c>
      <c r="E34" s="442">
        <v>0</v>
      </c>
      <c r="F34" s="442">
        <v>0</v>
      </c>
      <c r="G34" s="442">
        <v>2.1897810218978103E-2</v>
      </c>
      <c r="H34" s="442">
        <v>0</v>
      </c>
      <c r="I34" s="442">
        <v>3.3898305084745763E-2</v>
      </c>
      <c r="J34" s="442">
        <v>2.197802197802198E-2</v>
      </c>
      <c r="K34" s="442">
        <v>0</v>
      </c>
      <c r="L34" s="442">
        <v>9.3023255813953487E-3</v>
      </c>
      <c r="M34" s="442">
        <v>4.6082949308755762E-2</v>
      </c>
      <c r="N34" s="442">
        <v>1.4749262536873156E-2</v>
      </c>
      <c r="O34" s="442">
        <v>2.3809523809523808E-2</v>
      </c>
      <c r="P34" s="442">
        <v>1.9801980198019802E-2</v>
      </c>
      <c r="Q34" s="442">
        <v>0</v>
      </c>
      <c r="R34" s="442">
        <v>1.1363636363636364E-2</v>
      </c>
      <c r="S34" s="442">
        <v>0</v>
      </c>
      <c r="T34" s="442">
        <v>1.6638935108153077E-2</v>
      </c>
      <c r="U34" s="442">
        <v>1.2195121951219513E-2</v>
      </c>
      <c r="V34" s="442">
        <v>1.8302828618968387E-2</v>
      </c>
      <c r="W34" s="442">
        <v>1.4028056112224449E-2</v>
      </c>
      <c r="X34" s="442">
        <v>0.13157894736842105</v>
      </c>
      <c r="Y34" s="442">
        <v>2.6149684400360685E-2</v>
      </c>
      <c r="Z34" s="442">
        <v>3.220648698035633E-2</v>
      </c>
      <c r="AA34" s="442">
        <v>1.1764705882352941E-2</v>
      </c>
      <c r="AB34" s="442">
        <v>4.4018058690744918E-2</v>
      </c>
      <c r="AC34" s="442">
        <v>2.0648967551622419E-2</v>
      </c>
      <c r="AD34" s="442">
        <v>2.4221453287197232E-2</v>
      </c>
      <c r="AE34" s="442">
        <v>7.9579818558013694E-5</v>
      </c>
      <c r="AF34" s="442">
        <v>5.3146258503401357E-2</v>
      </c>
      <c r="AG34" s="442">
        <v>0</v>
      </c>
      <c r="AH34" s="442">
        <v>2.32813529540962E-2</v>
      </c>
      <c r="AI34" s="442">
        <v>1.9459888800635424E-2</v>
      </c>
      <c r="AJ34" s="442">
        <v>1.2136372058551047E-2</v>
      </c>
      <c r="AK34" s="442">
        <v>0</v>
      </c>
      <c r="AL34" s="442">
        <v>7.6161462300076161E-3</v>
      </c>
      <c r="AM34" s="442">
        <v>2.6315789473684209E-2</v>
      </c>
      <c r="AN34" s="442">
        <v>0.24</v>
      </c>
      <c r="AO34" s="442">
        <v>6.4814814814814811E-2</v>
      </c>
      <c r="AP34" s="443">
        <v>1.9602223878030609E-2</v>
      </c>
      <c r="AQ34" s="442">
        <v>2.6490066225165563E-2</v>
      </c>
      <c r="AR34" s="442">
        <v>4.2677274833925534E-2</v>
      </c>
      <c r="AS34" s="442">
        <v>9.3452121363154941E-4</v>
      </c>
      <c r="AT34" s="442">
        <v>4.5387994143484623E-3</v>
      </c>
      <c r="AU34" s="442">
        <v>7.6838638858397366E-3</v>
      </c>
      <c r="AV34" s="442">
        <v>-1.9607843137254902E-2</v>
      </c>
      <c r="AW34" s="443">
        <v>3.2970339312058387E-2</v>
      </c>
      <c r="AX34" s="442">
        <v>3.6710323574730357E-2</v>
      </c>
      <c r="AY34" s="443">
        <v>6.6965253196561436E-2</v>
      </c>
      <c r="AZ34" s="443">
        <v>3.699679144385027E-2</v>
      </c>
      <c r="BA34" s="442">
        <v>3.9626017278948503E-2</v>
      </c>
      <c r="BB34" s="443">
        <v>4.5223749238372489E-2</v>
      </c>
      <c r="BC34" s="442">
        <v>2.2873082287308229E-2</v>
      </c>
      <c r="BD34" s="443">
        <v>3.3702069123631571E-2</v>
      </c>
    </row>
    <row r="35" spans="1:56" x14ac:dyDescent="0.2">
      <c r="A35" s="281" t="s">
        <v>477</v>
      </c>
      <c r="B35" s="283" t="s">
        <v>193</v>
      </c>
      <c r="C35" s="442">
        <v>2.7700831024930748E-3</v>
      </c>
      <c r="D35" s="442">
        <v>0</v>
      </c>
      <c r="E35" s="442">
        <v>0</v>
      </c>
      <c r="F35" s="442">
        <v>0</v>
      </c>
      <c r="G35" s="442">
        <v>1.8248175182481751E-3</v>
      </c>
      <c r="H35" s="442">
        <v>0</v>
      </c>
      <c r="I35" s="442">
        <v>0</v>
      </c>
      <c r="J35" s="442">
        <v>1.3736263736263736E-2</v>
      </c>
      <c r="K35" s="442">
        <v>0</v>
      </c>
      <c r="L35" s="442">
        <v>0</v>
      </c>
      <c r="M35" s="442">
        <v>4.608294930875576E-3</v>
      </c>
      <c r="N35" s="442">
        <v>0</v>
      </c>
      <c r="O35" s="442">
        <v>0</v>
      </c>
      <c r="P35" s="442">
        <v>7.2007200720072004E-3</v>
      </c>
      <c r="Q35" s="442">
        <v>0</v>
      </c>
      <c r="R35" s="442">
        <v>1.1363636363636364E-2</v>
      </c>
      <c r="S35" s="442">
        <v>0</v>
      </c>
      <c r="T35" s="442">
        <v>6.1009428729894618E-3</v>
      </c>
      <c r="U35" s="442">
        <v>1.2195121951219513E-2</v>
      </c>
      <c r="V35" s="442">
        <v>2.1630615640599003E-2</v>
      </c>
      <c r="W35" s="442">
        <v>2.004008016032064E-3</v>
      </c>
      <c r="X35" s="442">
        <v>0</v>
      </c>
      <c r="Y35" s="442">
        <v>8.1154192966636611E-3</v>
      </c>
      <c r="Z35" s="442">
        <v>6.1671996345363175E-3</v>
      </c>
      <c r="AA35" s="442">
        <v>4.1176470588235294E-2</v>
      </c>
      <c r="AB35" s="442">
        <v>1.0158013544018058E-2</v>
      </c>
      <c r="AC35" s="442">
        <v>3.8558786346396964E-2</v>
      </c>
      <c r="AD35" s="442">
        <v>5.8823529411764705E-2</v>
      </c>
      <c r="AE35" s="442">
        <v>7.9579818558013694E-5</v>
      </c>
      <c r="AF35" s="442">
        <v>9.7789115646258508E-3</v>
      </c>
      <c r="AG35" s="442">
        <v>7.3170731707317069E-2</v>
      </c>
      <c r="AH35" s="442">
        <v>3.0748956731825171E-2</v>
      </c>
      <c r="AI35" s="442">
        <v>3.0315064866296003E-2</v>
      </c>
      <c r="AJ35" s="442">
        <v>1.1395219566425792E-2</v>
      </c>
      <c r="AK35" s="442">
        <v>0</v>
      </c>
      <c r="AL35" s="442">
        <v>2.6656511805026657E-2</v>
      </c>
      <c r="AM35" s="442">
        <v>1.799370220422852E-2</v>
      </c>
      <c r="AN35" s="442">
        <v>0</v>
      </c>
      <c r="AO35" s="442">
        <v>5.5555555555555552E-2</v>
      </c>
      <c r="AP35" s="443">
        <v>1.4200149022754628E-2</v>
      </c>
      <c r="AQ35" s="442">
        <v>1.1920529801324504E-2</v>
      </c>
      <c r="AR35" s="442">
        <v>3.8918069931510375E-2</v>
      </c>
      <c r="AS35" s="442">
        <v>6.2301414242103292E-5</v>
      </c>
      <c r="AT35" s="442">
        <v>8.0819912152269399E-2</v>
      </c>
      <c r="AU35" s="442">
        <v>8.1229418221734365E-2</v>
      </c>
      <c r="AV35" s="442">
        <v>9.8039215686274508E-3</v>
      </c>
      <c r="AW35" s="443">
        <v>3.6221756347542509E-2</v>
      </c>
      <c r="AX35" s="442">
        <v>3.6386748844375962E-2</v>
      </c>
      <c r="AY35" s="443">
        <v>1.4447735317488983E-3</v>
      </c>
      <c r="AZ35" s="443">
        <v>3.2102673796791444E-2</v>
      </c>
      <c r="BA35" s="442">
        <v>3.3019360497901044E-2</v>
      </c>
      <c r="BB35" s="443">
        <v>6.3665290095457308E-2</v>
      </c>
      <c r="BC35" s="442">
        <v>-2.2082752208275221E-2</v>
      </c>
      <c r="BD35" s="443">
        <v>5.8749355190004012E-4</v>
      </c>
    </row>
    <row r="36" spans="1:56" x14ac:dyDescent="0.2">
      <c r="A36" s="281" t="s">
        <v>478</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0.19444444444444445</v>
      </c>
      <c r="AP36" s="443">
        <v>3.0091133146099613E-4</v>
      </c>
      <c r="AQ36" s="442">
        <v>0</v>
      </c>
      <c r="AR36" s="442">
        <v>3.437355167619342E-3</v>
      </c>
      <c r="AS36" s="442">
        <v>0.26571553174257057</v>
      </c>
      <c r="AT36" s="442">
        <v>0</v>
      </c>
      <c r="AU36" s="442">
        <v>0</v>
      </c>
      <c r="AV36" s="442">
        <v>0</v>
      </c>
      <c r="AW36" s="443">
        <v>4.3986334342728473E-2</v>
      </c>
      <c r="AX36" s="442">
        <v>3.5077041602465331E-2</v>
      </c>
      <c r="AY36" s="443">
        <v>0</v>
      </c>
      <c r="AZ36" s="443">
        <v>3.8776470588235294E-2</v>
      </c>
      <c r="BA36" s="442">
        <v>3.1696636800957932E-2</v>
      </c>
      <c r="BB36" s="443">
        <v>0</v>
      </c>
      <c r="BC36" s="442">
        <v>0.10534635053463505</v>
      </c>
      <c r="BD36" s="443">
        <v>6.5240442482948358E-2</v>
      </c>
    </row>
    <row r="37" spans="1:56" x14ac:dyDescent="0.2">
      <c r="A37" s="281" t="s">
        <v>479</v>
      </c>
      <c r="B37" s="283" t="s">
        <v>40</v>
      </c>
      <c r="C37" s="442">
        <v>0</v>
      </c>
      <c r="D37" s="442">
        <v>0</v>
      </c>
      <c r="E37" s="442">
        <v>0</v>
      </c>
      <c r="F37" s="442">
        <v>0</v>
      </c>
      <c r="G37" s="442">
        <v>0</v>
      </c>
      <c r="H37" s="442">
        <v>0</v>
      </c>
      <c r="I37" s="442">
        <v>0</v>
      </c>
      <c r="J37" s="442">
        <v>0</v>
      </c>
      <c r="K37" s="442">
        <v>0</v>
      </c>
      <c r="L37" s="442">
        <v>0</v>
      </c>
      <c r="M37" s="442">
        <v>0</v>
      </c>
      <c r="N37" s="442">
        <v>0</v>
      </c>
      <c r="O37" s="442">
        <v>0</v>
      </c>
      <c r="P37" s="442">
        <v>0</v>
      </c>
      <c r="Q37" s="442">
        <v>0</v>
      </c>
      <c r="R37" s="442">
        <v>0</v>
      </c>
      <c r="S37" s="442">
        <v>0</v>
      </c>
      <c r="T37" s="442">
        <v>1.1092623405435386E-3</v>
      </c>
      <c r="U37" s="442">
        <v>0</v>
      </c>
      <c r="V37" s="442">
        <v>0</v>
      </c>
      <c r="W37" s="442">
        <v>0</v>
      </c>
      <c r="X37" s="442">
        <v>0</v>
      </c>
      <c r="Y37" s="442">
        <v>3.0057108506161706E-4</v>
      </c>
      <c r="Z37" s="442">
        <v>1.1420740063956144E-4</v>
      </c>
      <c r="AA37" s="442">
        <v>0</v>
      </c>
      <c r="AB37" s="442">
        <v>0</v>
      </c>
      <c r="AC37" s="442">
        <v>0</v>
      </c>
      <c r="AD37" s="442">
        <v>0</v>
      </c>
      <c r="AE37" s="442">
        <v>0</v>
      </c>
      <c r="AF37" s="442">
        <v>0</v>
      </c>
      <c r="AG37" s="442">
        <v>0</v>
      </c>
      <c r="AH37" s="442">
        <v>2.1963540522732265E-4</v>
      </c>
      <c r="AI37" s="442">
        <v>0</v>
      </c>
      <c r="AJ37" s="442">
        <v>9.2644061515656843E-5</v>
      </c>
      <c r="AK37" s="442">
        <v>0</v>
      </c>
      <c r="AL37" s="442">
        <v>0</v>
      </c>
      <c r="AM37" s="442">
        <v>0</v>
      </c>
      <c r="AN37" s="442">
        <v>0</v>
      </c>
      <c r="AO37" s="442">
        <v>0</v>
      </c>
      <c r="AP37" s="443">
        <v>8.5974666131713185E-5</v>
      </c>
      <c r="AQ37" s="442">
        <v>0</v>
      </c>
      <c r="AR37" s="442">
        <v>3.2622689118904168E-2</v>
      </c>
      <c r="AS37" s="442">
        <v>0.18223163665815215</v>
      </c>
      <c r="AT37" s="442">
        <v>0.22093704245973644</v>
      </c>
      <c r="AU37" s="442">
        <v>0.23765093304061471</v>
      </c>
      <c r="AV37" s="442">
        <v>0</v>
      </c>
      <c r="AW37" s="443">
        <v>7.1832052177964123E-2</v>
      </c>
      <c r="AX37" s="442">
        <v>5.7064714946070877E-2</v>
      </c>
      <c r="AY37" s="443">
        <v>9.6655349274001295E-2</v>
      </c>
      <c r="AZ37" s="443">
        <v>7.4772192513368987E-2</v>
      </c>
      <c r="BA37" s="442">
        <v>6.0880098577723939E-2</v>
      </c>
      <c r="BB37" s="443">
        <v>1.6126193216437615E-2</v>
      </c>
      <c r="BC37" s="442">
        <v>0.17545327754532775</v>
      </c>
      <c r="BD37" s="443">
        <v>0.10824210465982691</v>
      </c>
    </row>
    <row r="38" spans="1:56" x14ac:dyDescent="0.2">
      <c r="A38" s="281" t="s">
        <v>480</v>
      </c>
      <c r="B38" s="283" t="s">
        <v>481</v>
      </c>
      <c r="C38" s="442">
        <v>0</v>
      </c>
      <c r="D38" s="442">
        <v>0</v>
      </c>
      <c r="E38" s="442">
        <v>0</v>
      </c>
      <c r="F38" s="442">
        <v>0</v>
      </c>
      <c r="G38" s="442">
        <v>0</v>
      </c>
      <c r="H38" s="442">
        <v>0</v>
      </c>
      <c r="I38" s="442">
        <v>0</v>
      </c>
      <c r="J38" s="442">
        <v>0</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0</v>
      </c>
      <c r="AA38" s="442">
        <v>0</v>
      </c>
      <c r="AB38" s="442">
        <v>0</v>
      </c>
      <c r="AC38" s="442">
        <v>0</v>
      </c>
      <c r="AD38" s="442">
        <v>0</v>
      </c>
      <c r="AE38" s="442">
        <v>0</v>
      </c>
      <c r="AF38" s="442">
        <v>0</v>
      </c>
      <c r="AG38" s="442">
        <v>0</v>
      </c>
      <c r="AH38" s="442">
        <v>0</v>
      </c>
      <c r="AI38" s="442">
        <v>0</v>
      </c>
      <c r="AJ38" s="442">
        <v>2.0844913841022789E-2</v>
      </c>
      <c r="AK38" s="442">
        <v>0</v>
      </c>
      <c r="AL38" s="442">
        <v>0</v>
      </c>
      <c r="AM38" s="442">
        <v>0</v>
      </c>
      <c r="AN38" s="442">
        <v>0</v>
      </c>
      <c r="AO38" s="442">
        <v>0</v>
      </c>
      <c r="AP38" s="443">
        <v>3.2240499799392444E-3</v>
      </c>
      <c r="AQ38" s="442">
        <v>3.5761589403973511E-2</v>
      </c>
      <c r="AR38" s="442">
        <v>4.6539471651475359E-2</v>
      </c>
      <c r="AS38" s="442">
        <v>0.54270761946296175</v>
      </c>
      <c r="AT38" s="442">
        <v>0</v>
      </c>
      <c r="AU38" s="442">
        <v>0</v>
      </c>
      <c r="AV38" s="442">
        <v>0</v>
      </c>
      <c r="AW38" s="443">
        <v>0.11989478996816523</v>
      </c>
      <c r="AX38" s="442">
        <v>9.690292758089368E-2</v>
      </c>
      <c r="AY38" s="443">
        <v>6.371451275012642E-2</v>
      </c>
      <c r="AZ38" s="443">
        <v>0.11324064171122995</v>
      </c>
      <c r="BA38" s="442">
        <v>9.3704531372917579E-2</v>
      </c>
      <c r="BB38" s="443">
        <v>3.6097759122605107E-2</v>
      </c>
      <c r="BC38" s="442">
        <v>0.24567642956764296</v>
      </c>
      <c r="BD38" s="443">
        <v>0.15466842437095202</v>
      </c>
    </row>
    <row r="39" spans="1:56" x14ac:dyDescent="0.2">
      <c r="A39" s="281" t="s">
        <v>482</v>
      </c>
      <c r="B39" s="283" t="s">
        <v>483</v>
      </c>
      <c r="C39" s="442">
        <v>0</v>
      </c>
      <c r="D39" s="442">
        <v>0</v>
      </c>
      <c r="E39" s="442">
        <v>0</v>
      </c>
      <c r="F39" s="442">
        <v>0</v>
      </c>
      <c r="G39" s="442">
        <v>1.8248175182481751E-3</v>
      </c>
      <c r="H39" s="442">
        <v>0</v>
      </c>
      <c r="I39" s="442">
        <v>0</v>
      </c>
      <c r="J39" s="442">
        <v>2.7472527472527475E-3</v>
      </c>
      <c r="K39" s="442">
        <v>0</v>
      </c>
      <c r="L39" s="442">
        <v>0</v>
      </c>
      <c r="M39" s="442">
        <v>0</v>
      </c>
      <c r="N39" s="442">
        <v>0</v>
      </c>
      <c r="O39" s="442">
        <v>0</v>
      </c>
      <c r="P39" s="442">
        <v>9.0009000900090005E-4</v>
      </c>
      <c r="Q39" s="442">
        <v>0</v>
      </c>
      <c r="R39" s="442">
        <v>0</v>
      </c>
      <c r="S39" s="442">
        <v>0</v>
      </c>
      <c r="T39" s="442">
        <v>5.5463117027176932E-4</v>
      </c>
      <c r="U39" s="442">
        <v>0</v>
      </c>
      <c r="V39" s="442">
        <v>0</v>
      </c>
      <c r="W39" s="442">
        <v>0</v>
      </c>
      <c r="X39" s="442">
        <v>0</v>
      </c>
      <c r="Y39" s="442">
        <v>6.0114217012323412E-4</v>
      </c>
      <c r="Z39" s="442">
        <v>3.4262220191868436E-4</v>
      </c>
      <c r="AA39" s="442">
        <v>8.8235294117647058E-3</v>
      </c>
      <c r="AB39" s="442">
        <v>2.257336343115124E-3</v>
      </c>
      <c r="AC39" s="442">
        <v>2.1070375052675939E-4</v>
      </c>
      <c r="AD39" s="442">
        <v>3.4602076124567475E-3</v>
      </c>
      <c r="AE39" s="442">
        <v>0</v>
      </c>
      <c r="AF39" s="442">
        <v>1.7006802721088435E-3</v>
      </c>
      <c r="AG39" s="442">
        <v>0</v>
      </c>
      <c r="AH39" s="442">
        <v>0</v>
      </c>
      <c r="AI39" s="442">
        <v>2.1180831347630395E-3</v>
      </c>
      <c r="AJ39" s="442">
        <v>1.0190846766722254E-3</v>
      </c>
      <c r="AK39" s="442">
        <v>0</v>
      </c>
      <c r="AL39" s="442">
        <v>1.5232292460015233E-3</v>
      </c>
      <c r="AM39" s="442">
        <v>1.7993702204228521E-3</v>
      </c>
      <c r="AN39" s="442">
        <v>0</v>
      </c>
      <c r="AO39" s="442">
        <v>9.2592592592592587E-3</v>
      </c>
      <c r="AP39" s="443">
        <v>8.310884392732275E-4</v>
      </c>
      <c r="AQ39" s="442">
        <v>0</v>
      </c>
      <c r="AR39" s="442">
        <v>1.0968638961841495E-2</v>
      </c>
      <c r="AS39" s="442">
        <v>0</v>
      </c>
      <c r="AT39" s="442">
        <v>0</v>
      </c>
      <c r="AU39" s="442">
        <v>0</v>
      </c>
      <c r="AV39" s="442">
        <v>0</v>
      </c>
      <c r="AW39" s="443">
        <v>8.2692755648730489E-3</v>
      </c>
      <c r="AX39" s="442">
        <v>7.0107858243451462E-3</v>
      </c>
      <c r="AY39" s="443">
        <v>0</v>
      </c>
      <c r="AZ39" s="443">
        <v>7.2898395721925132E-3</v>
      </c>
      <c r="BA39" s="442">
        <v>6.335150337990713E-3</v>
      </c>
      <c r="BB39" s="443">
        <v>1.232144066075418E-2</v>
      </c>
      <c r="BC39" s="442">
        <v>-1.3482101348210136E-3</v>
      </c>
      <c r="BD39" s="443">
        <v>0</v>
      </c>
    </row>
    <row r="40" spans="1:56" x14ac:dyDescent="0.2">
      <c r="A40" s="281" t="s">
        <v>484</v>
      </c>
      <c r="B40" s="283" t="s">
        <v>41</v>
      </c>
      <c r="C40" s="442">
        <v>1.8005540166204988E-2</v>
      </c>
      <c r="D40" s="442">
        <v>0</v>
      </c>
      <c r="E40" s="442">
        <v>0</v>
      </c>
      <c r="F40" s="442">
        <v>0</v>
      </c>
      <c r="G40" s="442">
        <v>3.1021897810218978E-2</v>
      </c>
      <c r="H40" s="442">
        <v>0</v>
      </c>
      <c r="I40" s="442">
        <v>0</v>
      </c>
      <c r="J40" s="442">
        <v>4.6703296703296704E-2</v>
      </c>
      <c r="K40" s="442">
        <v>0</v>
      </c>
      <c r="L40" s="442">
        <v>3.7209302325581395E-2</v>
      </c>
      <c r="M40" s="442">
        <v>5.2995391705069124E-2</v>
      </c>
      <c r="N40" s="442">
        <v>1.1799410029498525E-2</v>
      </c>
      <c r="O40" s="442">
        <v>0</v>
      </c>
      <c r="P40" s="442">
        <v>2.6102610261026102E-2</v>
      </c>
      <c r="Q40" s="442">
        <v>2.2727272727272728E-2</v>
      </c>
      <c r="R40" s="442">
        <v>4.5454545454545456E-2</v>
      </c>
      <c r="S40" s="442">
        <v>0</v>
      </c>
      <c r="T40" s="442">
        <v>4.3261231281198007E-2</v>
      </c>
      <c r="U40" s="442">
        <v>3.6585365853658534E-2</v>
      </c>
      <c r="V40" s="442">
        <v>3.4941763727121461E-2</v>
      </c>
      <c r="W40" s="442">
        <v>2.4048096192384769E-2</v>
      </c>
      <c r="X40" s="442">
        <v>3.0701754385964911E-2</v>
      </c>
      <c r="Y40" s="442">
        <v>9.5281033964532608E-2</v>
      </c>
      <c r="Z40" s="442">
        <v>6.8067610781178622E-2</v>
      </c>
      <c r="AA40" s="442">
        <v>0.13529411764705881</v>
      </c>
      <c r="AB40" s="442">
        <v>6.0948081264108354E-2</v>
      </c>
      <c r="AC40" s="442">
        <v>8.6177833965444581E-2</v>
      </c>
      <c r="AD40" s="442">
        <v>0.11072664359861592</v>
      </c>
      <c r="AE40" s="442">
        <v>2.3078147381823968E-3</v>
      </c>
      <c r="AF40" s="442">
        <v>5.6547619047619048E-2</v>
      </c>
      <c r="AG40" s="442">
        <v>0.14634146341463414</v>
      </c>
      <c r="AH40" s="442">
        <v>9.2027234790248186E-2</v>
      </c>
      <c r="AI40" s="442">
        <v>7.2411967169711405E-2</v>
      </c>
      <c r="AJ40" s="442">
        <v>4.6229386696312769E-2</v>
      </c>
      <c r="AK40" s="442">
        <v>0</v>
      </c>
      <c r="AL40" s="442">
        <v>0.14166031987814165</v>
      </c>
      <c r="AM40" s="442">
        <v>3.126405757984705E-2</v>
      </c>
      <c r="AN40" s="442">
        <v>0</v>
      </c>
      <c r="AO40" s="442">
        <v>3.7037037037037035E-2</v>
      </c>
      <c r="AP40" s="443">
        <v>5.2673812116696278E-2</v>
      </c>
      <c r="AQ40" s="442">
        <v>3.8410596026490065E-2</v>
      </c>
      <c r="AR40" s="442">
        <v>3.0614346773778257E-2</v>
      </c>
      <c r="AS40" s="442">
        <v>0</v>
      </c>
      <c r="AT40" s="442">
        <v>1.3469985358711566E-2</v>
      </c>
      <c r="AU40" s="442">
        <v>2.2502744237102086E-2</v>
      </c>
      <c r="AV40" s="442">
        <v>0</v>
      </c>
      <c r="AW40" s="443">
        <v>2.465253513471543E-2</v>
      </c>
      <c r="AX40" s="442">
        <v>4.788906009244992E-2</v>
      </c>
      <c r="AY40" s="443">
        <v>4.2620819186592503E-3</v>
      </c>
      <c r="AZ40" s="443">
        <v>2.2237433155080213E-2</v>
      </c>
      <c r="BA40" s="442">
        <v>4.3684690517463431E-2</v>
      </c>
      <c r="BB40" s="443">
        <v>6.7185701712815654E-2</v>
      </c>
      <c r="BC40" s="442">
        <v>-5.492794049279405E-2</v>
      </c>
      <c r="BD40" s="443">
        <v>1.8814122771823236E-2</v>
      </c>
    </row>
    <row r="41" spans="1:56" x14ac:dyDescent="0.2">
      <c r="A41" s="286">
        <v>37</v>
      </c>
      <c r="B41" s="283" t="s">
        <v>42</v>
      </c>
      <c r="C41" s="442">
        <v>0</v>
      </c>
      <c r="D41" s="442">
        <v>0</v>
      </c>
      <c r="E41" s="442">
        <v>0</v>
      </c>
      <c r="F41" s="442">
        <v>0</v>
      </c>
      <c r="G41" s="442">
        <v>0</v>
      </c>
      <c r="H41" s="442">
        <v>0</v>
      </c>
      <c r="I41" s="442">
        <v>0</v>
      </c>
      <c r="J41" s="442">
        <v>0</v>
      </c>
      <c r="K41" s="442">
        <v>0</v>
      </c>
      <c r="L41" s="442">
        <v>0</v>
      </c>
      <c r="M41" s="442">
        <v>0</v>
      </c>
      <c r="N41" s="442">
        <v>0</v>
      </c>
      <c r="O41" s="442">
        <v>0</v>
      </c>
      <c r="P41" s="442">
        <v>0</v>
      </c>
      <c r="Q41" s="442">
        <v>0</v>
      </c>
      <c r="R41" s="442">
        <v>0</v>
      </c>
      <c r="S41" s="442">
        <v>0</v>
      </c>
      <c r="T41" s="442">
        <v>0</v>
      </c>
      <c r="U41" s="442">
        <v>0</v>
      </c>
      <c r="V41" s="442">
        <v>0</v>
      </c>
      <c r="W41" s="442">
        <v>0</v>
      </c>
      <c r="X41" s="442">
        <v>0</v>
      </c>
      <c r="Y41" s="442">
        <v>3.0057108506161706E-4</v>
      </c>
      <c r="Z41" s="442">
        <v>1.1420740063956144E-4</v>
      </c>
      <c r="AA41" s="442">
        <v>0</v>
      </c>
      <c r="AB41" s="442">
        <v>0</v>
      </c>
      <c r="AC41" s="442">
        <v>6.3211125158027818E-4</v>
      </c>
      <c r="AD41" s="442">
        <v>0</v>
      </c>
      <c r="AE41" s="442">
        <v>3.1831927423205477E-4</v>
      </c>
      <c r="AF41" s="442">
        <v>4.2517006802721087E-4</v>
      </c>
      <c r="AG41" s="442">
        <v>2.4390243902439025E-2</v>
      </c>
      <c r="AH41" s="442">
        <v>6.5890621568196796E-4</v>
      </c>
      <c r="AI41" s="442">
        <v>2.9123643102991793E-3</v>
      </c>
      <c r="AJ41" s="442">
        <v>1.2692236427644988E-2</v>
      </c>
      <c r="AK41" s="442">
        <v>0</v>
      </c>
      <c r="AL41" s="442">
        <v>7.6161462300076163E-4</v>
      </c>
      <c r="AM41" s="442">
        <v>1.5294646873594242E-2</v>
      </c>
      <c r="AN41" s="442">
        <v>0</v>
      </c>
      <c r="AO41" s="442">
        <v>0</v>
      </c>
      <c r="AP41" s="443">
        <v>3.4676448673124321E-3</v>
      </c>
      <c r="AQ41" s="442">
        <v>0.66887417218543044</v>
      </c>
      <c r="AR41" s="442">
        <v>9.8074051186981828E-2</v>
      </c>
      <c r="AS41" s="442">
        <v>0</v>
      </c>
      <c r="AT41" s="442">
        <v>0</v>
      </c>
      <c r="AU41" s="442">
        <v>0</v>
      </c>
      <c r="AV41" s="442">
        <v>0</v>
      </c>
      <c r="AW41" s="443">
        <v>7.8839583818619455E-2</v>
      </c>
      <c r="AX41" s="442">
        <v>6.4445300462249611E-2</v>
      </c>
      <c r="AY41" s="443">
        <v>0.15415733583760746</v>
      </c>
      <c r="AZ41" s="443">
        <v>8.7760427807486635E-2</v>
      </c>
      <c r="BA41" s="442">
        <v>7.3090926811609336E-2</v>
      </c>
      <c r="BB41" s="443">
        <v>8.1957890461038518E-2</v>
      </c>
      <c r="BC41" s="442">
        <v>9.7721989772198981E-2</v>
      </c>
      <c r="BD41" s="443">
        <v>6.3707227603599467E-2</v>
      </c>
    </row>
    <row r="42" spans="1:56" x14ac:dyDescent="0.2">
      <c r="A42" s="287">
        <v>38</v>
      </c>
      <c r="B42" s="272" t="s">
        <v>282</v>
      </c>
      <c r="C42" s="442">
        <v>0</v>
      </c>
      <c r="D42" s="442">
        <v>0</v>
      </c>
      <c r="E42" s="442">
        <v>0</v>
      </c>
      <c r="F42" s="442">
        <v>0</v>
      </c>
      <c r="G42" s="442">
        <v>0</v>
      </c>
      <c r="H42" s="442">
        <v>0</v>
      </c>
      <c r="I42" s="442">
        <v>0</v>
      </c>
      <c r="J42" s="442">
        <v>0</v>
      </c>
      <c r="K42" s="442">
        <v>0</v>
      </c>
      <c r="L42" s="442">
        <v>0</v>
      </c>
      <c r="M42" s="442">
        <v>0</v>
      </c>
      <c r="N42" s="442">
        <v>0</v>
      </c>
      <c r="O42" s="442">
        <v>0</v>
      </c>
      <c r="P42" s="442">
        <v>0</v>
      </c>
      <c r="Q42" s="442">
        <v>0</v>
      </c>
      <c r="R42" s="442">
        <v>0</v>
      </c>
      <c r="S42" s="442">
        <v>0</v>
      </c>
      <c r="T42" s="442">
        <v>5.5463117027176932E-4</v>
      </c>
      <c r="U42" s="442">
        <v>0</v>
      </c>
      <c r="V42" s="442">
        <v>0</v>
      </c>
      <c r="W42" s="442">
        <v>0</v>
      </c>
      <c r="X42" s="442">
        <v>0</v>
      </c>
      <c r="Y42" s="442">
        <v>6.0114217012323412E-4</v>
      </c>
      <c r="Z42" s="442">
        <v>0</v>
      </c>
      <c r="AA42" s="442">
        <v>0</v>
      </c>
      <c r="AB42" s="442">
        <v>1.128668171557562E-3</v>
      </c>
      <c r="AC42" s="442">
        <v>1.2642225031605564E-3</v>
      </c>
      <c r="AD42" s="442">
        <v>0</v>
      </c>
      <c r="AE42" s="442">
        <v>0</v>
      </c>
      <c r="AF42" s="442">
        <v>8.5034013605442174E-4</v>
      </c>
      <c r="AG42" s="442">
        <v>0</v>
      </c>
      <c r="AH42" s="442">
        <v>1.7570832418185812E-3</v>
      </c>
      <c r="AI42" s="442">
        <v>2.3828435266084196E-3</v>
      </c>
      <c r="AJ42" s="442">
        <v>9.2644061515656843E-4</v>
      </c>
      <c r="AK42" s="442">
        <v>0</v>
      </c>
      <c r="AL42" s="442">
        <v>7.6161462300076163E-4</v>
      </c>
      <c r="AM42" s="442">
        <v>2.2492127755285651E-4</v>
      </c>
      <c r="AN42" s="442">
        <v>0</v>
      </c>
      <c r="AO42" s="442">
        <v>0</v>
      </c>
      <c r="AP42" s="443">
        <v>7.1645555109760989E-4</v>
      </c>
      <c r="AQ42" s="442">
        <v>0</v>
      </c>
      <c r="AR42" s="442">
        <v>0</v>
      </c>
      <c r="AS42" s="442">
        <v>0</v>
      </c>
      <c r="AT42" s="442">
        <v>0</v>
      </c>
      <c r="AU42" s="442">
        <v>0</v>
      </c>
      <c r="AV42" s="442">
        <v>0</v>
      </c>
      <c r="AW42" s="443">
        <v>0</v>
      </c>
      <c r="AX42" s="442">
        <v>3.8520801232665641E-4</v>
      </c>
      <c r="AY42" s="443">
        <v>0</v>
      </c>
      <c r="AZ42" s="443">
        <v>0</v>
      </c>
      <c r="BA42" s="442">
        <v>3.4808518340608311E-4</v>
      </c>
      <c r="BB42" s="443">
        <v>0</v>
      </c>
      <c r="BC42" s="442">
        <v>0</v>
      </c>
      <c r="BD42" s="443">
        <v>7.1645555109760989E-4</v>
      </c>
    </row>
    <row r="43" spans="1:56" x14ac:dyDescent="0.2">
      <c r="A43" s="287">
        <v>39</v>
      </c>
      <c r="B43" s="272" t="s">
        <v>283</v>
      </c>
      <c r="C43" s="442">
        <v>4.1551246537396124E-3</v>
      </c>
      <c r="D43" s="442">
        <v>0</v>
      </c>
      <c r="E43" s="442">
        <v>0</v>
      </c>
      <c r="F43" s="442">
        <v>0</v>
      </c>
      <c r="G43" s="442">
        <v>9.1240875912408752E-3</v>
      </c>
      <c r="H43" s="442">
        <v>0</v>
      </c>
      <c r="I43" s="442">
        <v>0</v>
      </c>
      <c r="J43" s="442">
        <v>2.7472527472527475E-3</v>
      </c>
      <c r="K43" s="442">
        <v>0</v>
      </c>
      <c r="L43" s="442">
        <v>0</v>
      </c>
      <c r="M43" s="442">
        <v>9.2165898617511521E-3</v>
      </c>
      <c r="N43" s="442">
        <v>2.9498525073746312E-3</v>
      </c>
      <c r="O43" s="442">
        <v>0</v>
      </c>
      <c r="P43" s="442">
        <v>4.5004500450045006E-3</v>
      </c>
      <c r="Q43" s="442">
        <v>0</v>
      </c>
      <c r="R43" s="442">
        <v>1.1363636363636364E-2</v>
      </c>
      <c r="S43" s="442">
        <v>0</v>
      </c>
      <c r="T43" s="442">
        <v>1.6638935108153079E-3</v>
      </c>
      <c r="U43" s="442">
        <v>0</v>
      </c>
      <c r="V43" s="442">
        <v>3.3277870216306157E-3</v>
      </c>
      <c r="W43" s="442">
        <v>2.004008016032064E-3</v>
      </c>
      <c r="X43" s="442">
        <v>4.3859649122807015E-3</v>
      </c>
      <c r="Y43" s="442">
        <v>1.5629696423204088E-2</v>
      </c>
      <c r="Z43" s="442">
        <v>3.1978072179077205E-3</v>
      </c>
      <c r="AA43" s="442">
        <v>1.1764705882352941E-2</v>
      </c>
      <c r="AB43" s="442">
        <v>2.4830699774266364E-2</v>
      </c>
      <c r="AC43" s="442">
        <v>9.2709650231774122E-3</v>
      </c>
      <c r="AD43" s="442">
        <v>1.0380622837370242E-2</v>
      </c>
      <c r="AE43" s="442">
        <v>7.9579818558013694E-5</v>
      </c>
      <c r="AF43" s="442">
        <v>1.4030612244897959E-2</v>
      </c>
      <c r="AG43" s="442">
        <v>0</v>
      </c>
      <c r="AH43" s="442">
        <v>3.7338018888644848E-3</v>
      </c>
      <c r="AI43" s="442">
        <v>1.4429441355573206E-2</v>
      </c>
      <c r="AJ43" s="442">
        <v>4.5395590142671858E-3</v>
      </c>
      <c r="AK43" s="442">
        <v>0</v>
      </c>
      <c r="AL43" s="442">
        <v>5.3313023610053311E-3</v>
      </c>
      <c r="AM43" s="442">
        <v>4.2735042735042739E-3</v>
      </c>
      <c r="AN43" s="442">
        <v>0</v>
      </c>
      <c r="AO43" s="442">
        <v>0</v>
      </c>
      <c r="AP43" s="443">
        <v>6.0038975181979709E-3</v>
      </c>
      <c r="AQ43" s="442">
        <v>5.2980132450331126E-3</v>
      </c>
      <c r="AR43" s="442">
        <v>2.0456769143622225E-2</v>
      </c>
      <c r="AS43" s="442">
        <v>0</v>
      </c>
      <c r="AT43" s="442">
        <v>0</v>
      </c>
      <c r="AU43" s="442">
        <v>0</v>
      </c>
      <c r="AV43" s="442">
        <v>0</v>
      </c>
      <c r="AW43" s="443">
        <v>1.5461215932914047E-2</v>
      </c>
      <c r="AX43" s="442">
        <v>1.5500770416024653E-2</v>
      </c>
      <c r="AY43" s="443">
        <v>0</v>
      </c>
      <c r="AZ43" s="443">
        <v>1.3629946524064171E-2</v>
      </c>
      <c r="BA43" s="442">
        <v>1.4006947780260785E-2</v>
      </c>
      <c r="BB43" s="443">
        <v>2.5780245074808746E-2</v>
      </c>
      <c r="BC43" s="442">
        <v>-7.2291957229195722E-3</v>
      </c>
      <c r="BD43" s="443">
        <v>1.5475439903708374E-3</v>
      </c>
    </row>
    <row r="44" spans="1:56" x14ac:dyDescent="0.2">
      <c r="A44" s="288">
        <v>40</v>
      </c>
      <c r="B44" s="292" t="s">
        <v>43</v>
      </c>
      <c r="C44" s="444">
        <v>0.54293628808864269</v>
      </c>
      <c r="D44" s="444">
        <v>0.22727272727272727</v>
      </c>
      <c r="E44" s="444">
        <v>0</v>
      </c>
      <c r="F44" s="444">
        <v>0</v>
      </c>
      <c r="G44" s="444">
        <v>0.56569343065693434</v>
      </c>
      <c r="H44" s="444">
        <v>0</v>
      </c>
      <c r="I44" s="444">
        <v>0.57627118644067798</v>
      </c>
      <c r="J44" s="444">
        <v>0.68406593406593408</v>
      </c>
      <c r="K44" s="444">
        <v>0.66666666666666663</v>
      </c>
      <c r="L44" s="444">
        <v>0.65116279069767447</v>
      </c>
      <c r="M44" s="444">
        <v>0.52188940092165903</v>
      </c>
      <c r="N44" s="444">
        <v>0.74336283185840712</v>
      </c>
      <c r="O44" s="444">
        <v>0.7857142857142857</v>
      </c>
      <c r="P44" s="444">
        <v>0.55895589558955894</v>
      </c>
      <c r="Q44" s="444">
        <v>0.52272727272727271</v>
      </c>
      <c r="R44" s="444">
        <v>0.54545454545454541</v>
      </c>
      <c r="S44" s="444">
        <v>0.5</v>
      </c>
      <c r="T44" s="444">
        <v>0.63727121464226288</v>
      </c>
      <c r="U44" s="444">
        <v>0.64634146341463417</v>
      </c>
      <c r="V44" s="444">
        <v>0.66389351081530779</v>
      </c>
      <c r="W44" s="444">
        <v>0.77955911823647295</v>
      </c>
      <c r="X44" s="444">
        <v>0.60087719298245612</v>
      </c>
      <c r="Y44" s="444">
        <v>0.53681995792004811</v>
      </c>
      <c r="Z44" s="444">
        <v>0.6465280950205573</v>
      </c>
      <c r="AA44" s="444">
        <v>0.50294117647058822</v>
      </c>
      <c r="AB44" s="444">
        <v>0.32957110609480811</v>
      </c>
      <c r="AC44" s="444">
        <v>0.27496839443742099</v>
      </c>
      <c r="AD44" s="444">
        <v>0.30795847750865052</v>
      </c>
      <c r="AE44" s="444">
        <v>9.8997294286169032E-2</v>
      </c>
      <c r="AF44" s="444">
        <v>0.25</v>
      </c>
      <c r="AG44" s="444">
        <v>0.41463414634146339</v>
      </c>
      <c r="AH44" s="444">
        <v>0.28442784976938285</v>
      </c>
      <c r="AI44" s="444">
        <v>0.27429176595181359</v>
      </c>
      <c r="AJ44" s="444">
        <v>0.44089308875301092</v>
      </c>
      <c r="AK44" s="444">
        <v>0</v>
      </c>
      <c r="AL44" s="444">
        <v>0.34196496572734197</v>
      </c>
      <c r="AM44" s="444">
        <v>0.49775078722447141</v>
      </c>
      <c r="AN44" s="444">
        <v>1</v>
      </c>
      <c r="AO44" s="444">
        <v>0.69444444444444442</v>
      </c>
      <c r="AP44" s="445">
        <v>0.38356164383561642</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2.7700831024930748E-3</v>
      </c>
      <c r="D45" s="442">
        <v>0</v>
      </c>
      <c r="E45" s="442">
        <v>0</v>
      </c>
      <c r="F45" s="442">
        <v>0</v>
      </c>
      <c r="G45" s="442">
        <v>1.2773722627737226E-2</v>
      </c>
      <c r="H45" s="442">
        <v>0</v>
      </c>
      <c r="I45" s="442">
        <v>1.6949152542372881E-2</v>
      </c>
      <c r="J45" s="442">
        <v>1.3736263736263736E-2</v>
      </c>
      <c r="K45" s="442">
        <v>0</v>
      </c>
      <c r="L45" s="442">
        <v>1.8604651162790697E-2</v>
      </c>
      <c r="M45" s="442">
        <v>1.7281105990783412E-2</v>
      </c>
      <c r="N45" s="442">
        <v>1.1799410029498525E-2</v>
      </c>
      <c r="O45" s="442">
        <v>0</v>
      </c>
      <c r="P45" s="442">
        <v>1.4401440144014401E-2</v>
      </c>
      <c r="Q45" s="442">
        <v>2.2727272727272728E-2</v>
      </c>
      <c r="R45" s="442">
        <v>1.1363636363636364E-2</v>
      </c>
      <c r="S45" s="442">
        <v>0</v>
      </c>
      <c r="T45" s="442">
        <v>1.1647254575707155E-2</v>
      </c>
      <c r="U45" s="442">
        <v>1.2195121951219513E-2</v>
      </c>
      <c r="V45" s="442">
        <v>1.8302828618968387E-2</v>
      </c>
      <c r="W45" s="442">
        <v>6.0120240480961923E-3</v>
      </c>
      <c r="X45" s="442">
        <v>1.7543859649122806E-2</v>
      </c>
      <c r="Y45" s="442">
        <v>2.1340547039374814E-2</v>
      </c>
      <c r="Z45" s="442">
        <v>8.5655550479671085E-3</v>
      </c>
      <c r="AA45" s="442">
        <v>1.4705882352941176E-2</v>
      </c>
      <c r="AB45" s="442">
        <v>2.5959367945823927E-2</v>
      </c>
      <c r="AC45" s="442">
        <v>2.359882005899705E-2</v>
      </c>
      <c r="AD45" s="442">
        <v>3.1141868512110725E-2</v>
      </c>
      <c r="AE45" s="442">
        <v>7.9579818558013694E-5</v>
      </c>
      <c r="AF45" s="442">
        <v>1.8282312925170068E-2</v>
      </c>
      <c r="AG45" s="442">
        <v>2.4390243902439025E-2</v>
      </c>
      <c r="AH45" s="442">
        <v>1.0542499450911487E-2</v>
      </c>
      <c r="AI45" s="442">
        <v>9.6637543023563675E-3</v>
      </c>
      <c r="AJ45" s="442">
        <v>8.4306095979247726E-3</v>
      </c>
      <c r="AK45" s="442">
        <v>0</v>
      </c>
      <c r="AL45" s="442">
        <v>1.5232292460015232E-2</v>
      </c>
      <c r="AM45" s="442">
        <v>1.9568151147098516E-2</v>
      </c>
      <c r="AN45" s="442">
        <v>0</v>
      </c>
      <c r="AO45" s="442">
        <v>0</v>
      </c>
      <c r="AP45" s="443">
        <v>1.0818478821573909E-2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0.12049861495844875</v>
      </c>
      <c r="D46" s="442">
        <v>0.27272727272727271</v>
      </c>
      <c r="E46" s="442">
        <v>0</v>
      </c>
      <c r="F46" s="442">
        <v>0.75</v>
      </c>
      <c r="G46" s="442">
        <v>0.12408759124087591</v>
      </c>
      <c r="H46" s="442">
        <v>1</v>
      </c>
      <c r="I46" s="442">
        <v>0.20338983050847459</v>
      </c>
      <c r="J46" s="442">
        <v>9.6153846153846159E-2</v>
      </c>
      <c r="K46" s="442">
        <v>0.1111111111111111</v>
      </c>
      <c r="L46" s="442">
        <v>0.21860465116279071</v>
      </c>
      <c r="M46" s="442">
        <v>0.21543778801843319</v>
      </c>
      <c r="N46" s="442">
        <v>5.8997050147492625E-2</v>
      </c>
      <c r="O46" s="442">
        <v>9.5238095238095233E-2</v>
      </c>
      <c r="P46" s="442">
        <v>0.28442844284428442</v>
      </c>
      <c r="Q46" s="442">
        <v>0.22727272727272727</v>
      </c>
      <c r="R46" s="442">
        <v>0.21590909090909091</v>
      </c>
      <c r="S46" s="442">
        <v>0.27777777777777779</v>
      </c>
      <c r="T46" s="442">
        <v>0.19689406544647808</v>
      </c>
      <c r="U46" s="442">
        <v>0.2073170731707317</v>
      </c>
      <c r="V46" s="442">
        <v>0.16805324459234608</v>
      </c>
      <c r="W46" s="442">
        <v>0.12625250501002003</v>
      </c>
      <c r="X46" s="442">
        <v>0.26315789473684209</v>
      </c>
      <c r="Y46" s="442">
        <v>0.34535617673579799</v>
      </c>
      <c r="Z46" s="442">
        <v>7.0922795797167662E-2</v>
      </c>
      <c r="AA46" s="442">
        <v>0.14117647058823529</v>
      </c>
      <c r="AB46" s="442">
        <v>0.50451467268623029</v>
      </c>
      <c r="AC46" s="442">
        <v>0.42520016856300041</v>
      </c>
      <c r="AD46" s="442">
        <v>0.3217993079584775</v>
      </c>
      <c r="AE46" s="442">
        <v>2.4669743752984245E-3</v>
      </c>
      <c r="AF46" s="442">
        <v>0.52083333333333337</v>
      </c>
      <c r="AG46" s="442">
        <v>0.34146341463414637</v>
      </c>
      <c r="AH46" s="442">
        <v>0.35427190863167141</v>
      </c>
      <c r="AI46" s="442">
        <v>0.51760656605771782</v>
      </c>
      <c r="AJ46" s="442">
        <v>0.44543264776727814</v>
      </c>
      <c r="AK46" s="442">
        <v>0</v>
      </c>
      <c r="AL46" s="442">
        <v>0.40060929169840059</v>
      </c>
      <c r="AM46" s="442">
        <v>0.27192982456140352</v>
      </c>
      <c r="AN46" s="442">
        <v>0</v>
      </c>
      <c r="AO46" s="442">
        <v>9.2592592592592587E-3</v>
      </c>
      <c r="AP46" s="443">
        <v>0.27411589384994556</v>
      </c>
      <c r="AQ46" s="313"/>
      <c r="AR46" s="313"/>
      <c r="AS46" s="313"/>
      <c r="AT46" s="313"/>
      <c r="AU46" s="313"/>
      <c r="AV46" s="313"/>
      <c r="AW46" s="313"/>
      <c r="AX46" s="313"/>
      <c r="AY46" s="313"/>
      <c r="AZ46" s="313"/>
      <c r="BA46" s="313"/>
      <c r="BB46" s="313"/>
      <c r="BC46" s="313"/>
      <c r="BD46" s="313"/>
    </row>
    <row r="47" spans="1:56" x14ac:dyDescent="0.2">
      <c r="A47" s="286">
        <v>43</v>
      </c>
      <c r="B47" s="282" t="s">
        <v>54</v>
      </c>
      <c r="C47" s="442">
        <v>0.203601108033241</v>
      </c>
      <c r="D47" s="442">
        <v>0.5</v>
      </c>
      <c r="E47" s="442">
        <v>0</v>
      </c>
      <c r="F47" s="442">
        <v>0</v>
      </c>
      <c r="G47" s="442">
        <v>9.6715328467153291E-2</v>
      </c>
      <c r="H47" s="442">
        <v>0</v>
      </c>
      <c r="I47" s="442">
        <v>0.11864406779661017</v>
      </c>
      <c r="J47" s="442">
        <v>6.043956043956044E-2</v>
      </c>
      <c r="K47" s="442">
        <v>0</v>
      </c>
      <c r="L47" s="442">
        <v>-4.6511627906976744E-3</v>
      </c>
      <c r="M47" s="442">
        <v>9.7926267281105997E-2</v>
      </c>
      <c r="N47" s="442">
        <v>0.11209439528023599</v>
      </c>
      <c r="O47" s="442">
        <v>9.5238095238095233E-2</v>
      </c>
      <c r="P47" s="442">
        <v>3.1503150315031501E-2</v>
      </c>
      <c r="Q47" s="442">
        <v>0.11363636363636363</v>
      </c>
      <c r="R47" s="442">
        <v>0.11363636363636363</v>
      </c>
      <c r="S47" s="442">
        <v>5.5555555555555552E-2</v>
      </c>
      <c r="T47" s="442">
        <v>-4.1597337770382693E-2</v>
      </c>
      <c r="U47" s="442">
        <v>-2.4390243902439025E-2</v>
      </c>
      <c r="V47" s="442">
        <v>-4.8252911813643926E-2</v>
      </c>
      <c r="W47" s="442">
        <v>1.2024048096192385E-2</v>
      </c>
      <c r="X47" s="442">
        <v>-4.3859649122807015E-3</v>
      </c>
      <c r="Y47" s="442">
        <v>2.7051397655545536E-2</v>
      </c>
      <c r="Z47" s="442">
        <v>5.1507537688442212E-2</v>
      </c>
      <c r="AA47" s="442">
        <v>0.12941176470588237</v>
      </c>
      <c r="AB47" s="442">
        <v>3.9503386004514675E-2</v>
      </c>
      <c r="AC47" s="442">
        <v>0.13801095659502738</v>
      </c>
      <c r="AD47" s="442">
        <v>0.25605536332179929</v>
      </c>
      <c r="AE47" s="442">
        <v>0.48981378322457425</v>
      </c>
      <c r="AF47" s="442">
        <v>4.4642857142857144E-2</v>
      </c>
      <c r="AG47" s="442">
        <v>0.12195121951219512</v>
      </c>
      <c r="AH47" s="442">
        <v>0</v>
      </c>
      <c r="AI47" s="442">
        <v>2.2107492719089225E-2</v>
      </c>
      <c r="AJ47" s="442">
        <v>3.881786177506022E-2</v>
      </c>
      <c r="AK47" s="442">
        <v>0</v>
      </c>
      <c r="AL47" s="442">
        <v>9.8248286367098245E-2</v>
      </c>
      <c r="AM47" s="442">
        <v>7.7147998200629786E-2</v>
      </c>
      <c r="AN47" s="442">
        <v>0</v>
      </c>
      <c r="AO47" s="442">
        <v>0.25925925925925924</v>
      </c>
      <c r="AP47" s="443">
        <v>0.12919126497392103</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0.16066481994459833</v>
      </c>
      <c r="D48" s="442">
        <v>9.0909090909090912E-2</v>
      </c>
      <c r="E48" s="442">
        <v>0</v>
      </c>
      <c r="F48" s="442">
        <v>0.25</v>
      </c>
      <c r="G48" s="442">
        <v>6.0218978102189784E-2</v>
      </c>
      <c r="H48" s="442">
        <v>0</v>
      </c>
      <c r="I48" s="442">
        <v>5.0847457627118647E-2</v>
      </c>
      <c r="J48" s="442">
        <v>0.12637362637362637</v>
      </c>
      <c r="K48" s="442">
        <v>0.1111111111111111</v>
      </c>
      <c r="L48" s="442">
        <v>7.9069767441860464E-2</v>
      </c>
      <c r="M48" s="442">
        <v>0.11635944700460829</v>
      </c>
      <c r="N48" s="442">
        <v>5.6047197640117993E-2</v>
      </c>
      <c r="O48" s="442">
        <v>2.3809523809523808E-2</v>
      </c>
      <c r="P48" s="442">
        <v>8.2808280828082809E-2</v>
      </c>
      <c r="Q48" s="442">
        <v>0.11363636363636363</v>
      </c>
      <c r="R48" s="442">
        <v>0.10227272727272728</v>
      </c>
      <c r="S48" s="442">
        <v>0.16666666666666666</v>
      </c>
      <c r="T48" s="442">
        <v>0.18746533555185801</v>
      </c>
      <c r="U48" s="442">
        <v>0.15853658536585366</v>
      </c>
      <c r="V48" s="442">
        <v>0.18469217970049917</v>
      </c>
      <c r="W48" s="442">
        <v>6.8136272545090179E-2</v>
      </c>
      <c r="X48" s="442">
        <v>9.6491228070175433E-2</v>
      </c>
      <c r="Y48" s="442">
        <v>3.6669672377517282E-2</v>
      </c>
      <c r="Z48" s="442">
        <v>0.1919826404751028</v>
      </c>
      <c r="AA48" s="442">
        <v>0.21470588235294116</v>
      </c>
      <c r="AB48" s="442">
        <v>8.1264108352144468E-2</v>
      </c>
      <c r="AC48" s="442">
        <v>9.5027391487568474E-2</v>
      </c>
      <c r="AD48" s="442">
        <v>7.6124567474048443E-2</v>
      </c>
      <c r="AE48" s="442">
        <v>0.36558968645551487</v>
      </c>
      <c r="AF48" s="442">
        <v>8.673469387755102E-2</v>
      </c>
      <c r="AG48" s="442">
        <v>4.878048780487805E-2</v>
      </c>
      <c r="AH48" s="442">
        <v>0.34922029431144302</v>
      </c>
      <c r="AI48" s="442">
        <v>0.16666666666666666</v>
      </c>
      <c r="AJ48" s="442">
        <v>6.4943487122475455E-2</v>
      </c>
      <c r="AK48" s="442">
        <v>0</v>
      </c>
      <c r="AL48" s="442">
        <v>8.6824067022086823E-2</v>
      </c>
      <c r="AM48" s="442">
        <v>8.5245164192532613E-2</v>
      </c>
      <c r="AN48" s="442">
        <v>0</v>
      </c>
      <c r="AO48" s="442">
        <v>3.7037037037037035E-2</v>
      </c>
      <c r="AP48" s="443">
        <v>0.17531667335358514</v>
      </c>
      <c r="AQ48" s="313"/>
      <c r="AR48" s="313"/>
      <c r="AS48" s="313"/>
      <c r="AT48" s="313"/>
      <c r="AU48" s="313"/>
      <c r="AV48" s="313"/>
      <c r="AW48" s="313"/>
      <c r="AX48" s="313"/>
      <c r="AY48" s="313"/>
      <c r="AZ48" s="313"/>
      <c r="BA48" s="313"/>
      <c r="BB48" s="313"/>
      <c r="BC48" s="313"/>
      <c r="BD48" s="313"/>
    </row>
    <row r="49" spans="1:56" x14ac:dyDescent="0.2">
      <c r="A49" s="286">
        <v>45</v>
      </c>
      <c r="B49" s="282" t="s">
        <v>56</v>
      </c>
      <c r="C49" s="442">
        <v>4.0166204986149583E-2</v>
      </c>
      <c r="D49" s="442">
        <v>0</v>
      </c>
      <c r="E49" s="442">
        <v>0</v>
      </c>
      <c r="F49" s="442">
        <v>0</v>
      </c>
      <c r="G49" s="442">
        <v>0.14233576642335766</v>
      </c>
      <c r="H49" s="442">
        <v>0</v>
      </c>
      <c r="I49" s="442">
        <v>3.3898305084745763E-2</v>
      </c>
      <c r="J49" s="442">
        <v>1.9230769230769232E-2</v>
      </c>
      <c r="K49" s="442">
        <v>0.1111111111111111</v>
      </c>
      <c r="L49" s="442">
        <v>3.7209302325581395E-2</v>
      </c>
      <c r="M49" s="442">
        <v>3.1105990783410139E-2</v>
      </c>
      <c r="N49" s="442">
        <v>1.7699115044247787E-2</v>
      </c>
      <c r="O49" s="442">
        <v>0</v>
      </c>
      <c r="P49" s="442">
        <v>2.7902790279027902E-2</v>
      </c>
      <c r="Q49" s="442">
        <v>0</v>
      </c>
      <c r="R49" s="442">
        <v>1.1363636363636364E-2</v>
      </c>
      <c r="S49" s="442">
        <v>0</v>
      </c>
      <c r="T49" s="442">
        <v>8.3194675540765387E-3</v>
      </c>
      <c r="U49" s="442">
        <v>0</v>
      </c>
      <c r="V49" s="442">
        <v>1.3311148086522463E-2</v>
      </c>
      <c r="W49" s="442">
        <v>8.0160320641282558E-3</v>
      </c>
      <c r="X49" s="442">
        <v>2.6315789473684209E-2</v>
      </c>
      <c r="Y49" s="442">
        <v>3.6970243462578899E-2</v>
      </c>
      <c r="Z49" s="442">
        <v>3.0493375970762904E-2</v>
      </c>
      <c r="AA49" s="442">
        <v>4.4117647058823532E-2</v>
      </c>
      <c r="AB49" s="442">
        <v>1.9187358916478554E-2</v>
      </c>
      <c r="AC49" s="442">
        <v>4.3615676359039193E-2</v>
      </c>
      <c r="AD49" s="442">
        <v>2.0761245674740483E-2</v>
      </c>
      <c r="AE49" s="442">
        <v>4.3052681839885407E-2</v>
      </c>
      <c r="AF49" s="442">
        <v>8.1632653061224483E-2</v>
      </c>
      <c r="AG49" s="442">
        <v>4.878048780487805E-2</v>
      </c>
      <c r="AH49" s="442">
        <v>1.5374478365912585E-3</v>
      </c>
      <c r="AI49" s="442">
        <v>1.2443738416732858E-2</v>
      </c>
      <c r="AJ49" s="442">
        <v>1.500833796553641E-2</v>
      </c>
      <c r="AK49" s="442">
        <v>0</v>
      </c>
      <c r="AL49" s="442">
        <v>5.7121096725057122E-2</v>
      </c>
      <c r="AM49" s="442">
        <v>4.8358074673864146E-2</v>
      </c>
      <c r="AN49" s="442">
        <v>0</v>
      </c>
      <c r="AO49" s="442">
        <v>9.2592592592592587E-3</v>
      </c>
      <c r="AP49" s="443">
        <v>3.076460136413137E-2</v>
      </c>
      <c r="AQ49" s="313"/>
      <c r="AR49" s="313"/>
      <c r="AS49" s="313"/>
      <c r="AT49" s="313"/>
      <c r="AU49" s="313"/>
      <c r="AV49" s="313"/>
      <c r="AW49" s="313"/>
      <c r="AX49" s="313"/>
      <c r="AY49" s="313"/>
      <c r="AZ49" s="313"/>
      <c r="BA49" s="313"/>
      <c r="BB49" s="313"/>
      <c r="BC49" s="313"/>
      <c r="BD49" s="313"/>
    </row>
    <row r="50" spans="1:56" x14ac:dyDescent="0.2">
      <c r="A50" s="286">
        <v>46</v>
      </c>
      <c r="B50" s="282" t="s">
        <v>204</v>
      </c>
      <c r="C50" s="442">
        <v>-7.0637119113573413E-2</v>
      </c>
      <c r="D50" s="442">
        <v>-9.0909090909090912E-2</v>
      </c>
      <c r="E50" s="442">
        <v>0</v>
      </c>
      <c r="F50" s="442">
        <v>0</v>
      </c>
      <c r="G50" s="442">
        <v>-1.8248175182481751E-3</v>
      </c>
      <c r="H50" s="442">
        <v>0</v>
      </c>
      <c r="I50" s="442">
        <v>0</v>
      </c>
      <c r="J50" s="442">
        <v>0</v>
      </c>
      <c r="K50" s="442">
        <v>0</v>
      </c>
      <c r="L50" s="442">
        <v>0</v>
      </c>
      <c r="M50" s="442">
        <v>0</v>
      </c>
      <c r="N50" s="442">
        <v>0</v>
      </c>
      <c r="O50" s="442">
        <v>0</v>
      </c>
      <c r="P50" s="442">
        <v>0</v>
      </c>
      <c r="Q50" s="442">
        <v>0</v>
      </c>
      <c r="R50" s="442">
        <v>0</v>
      </c>
      <c r="S50" s="442">
        <v>0</v>
      </c>
      <c r="T50" s="442">
        <v>0</v>
      </c>
      <c r="U50" s="442">
        <v>0</v>
      </c>
      <c r="V50" s="442">
        <v>0</v>
      </c>
      <c r="W50" s="442">
        <v>0</v>
      </c>
      <c r="X50" s="442">
        <v>0</v>
      </c>
      <c r="Y50" s="442">
        <v>-4.207995190862639E-3</v>
      </c>
      <c r="Z50" s="442">
        <v>0</v>
      </c>
      <c r="AA50" s="442">
        <v>-4.7058823529411764E-2</v>
      </c>
      <c r="AB50" s="442">
        <v>0</v>
      </c>
      <c r="AC50" s="442">
        <v>-4.2140750105351877E-4</v>
      </c>
      <c r="AD50" s="442">
        <v>-1.384083044982699E-2</v>
      </c>
      <c r="AE50" s="442">
        <v>0</v>
      </c>
      <c r="AF50" s="442">
        <v>-2.1258503401360546E-3</v>
      </c>
      <c r="AG50" s="442">
        <v>0</v>
      </c>
      <c r="AH50" s="442">
        <v>0</v>
      </c>
      <c r="AI50" s="442">
        <v>-2.7799841143764893E-3</v>
      </c>
      <c r="AJ50" s="442">
        <v>-1.35260329812859E-2</v>
      </c>
      <c r="AK50" s="442">
        <v>0</v>
      </c>
      <c r="AL50" s="442">
        <v>0</v>
      </c>
      <c r="AM50" s="442">
        <v>0</v>
      </c>
      <c r="AN50" s="442">
        <v>0</v>
      </c>
      <c r="AO50" s="442">
        <v>-9.2592592592592587E-3</v>
      </c>
      <c r="AP50" s="443">
        <v>-3.768556198773428E-3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0.45706371191135736</v>
      </c>
      <c r="D51" s="444">
        <v>0.77272727272727271</v>
      </c>
      <c r="E51" s="444">
        <v>0</v>
      </c>
      <c r="F51" s="444">
        <v>1</v>
      </c>
      <c r="G51" s="444">
        <v>0.43430656934306572</v>
      </c>
      <c r="H51" s="444">
        <v>1</v>
      </c>
      <c r="I51" s="444">
        <v>0.42372881355932202</v>
      </c>
      <c r="J51" s="444">
        <v>0.31593406593406592</v>
      </c>
      <c r="K51" s="444">
        <v>0.33333333333333331</v>
      </c>
      <c r="L51" s="444">
        <v>0.34883720930232559</v>
      </c>
      <c r="M51" s="444">
        <v>0.47811059907834103</v>
      </c>
      <c r="N51" s="444">
        <v>0.25663716814159293</v>
      </c>
      <c r="O51" s="444">
        <v>0.21428571428571427</v>
      </c>
      <c r="P51" s="444">
        <v>0.44104410441044106</v>
      </c>
      <c r="Q51" s="444">
        <v>0.47727272727272729</v>
      </c>
      <c r="R51" s="444">
        <v>0.45454545454545453</v>
      </c>
      <c r="S51" s="444">
        <v>0.5</v>
      </c>
      <c r="T51" s="444">
        <v>0.36272878535773712</v>
      </c>
      <c r="U51" s="444">
        <v>0.35365853658536583</v>
      </c>
      <c r="V51" s="444">
        <v>0.33610648918469216</v>
      </c>
      <c r="W51" s="444">
        <v>0.22044088176352705</v>
      </c>
      <c r="X51" s="444">
        <v>0.39912280701754388</v>
      </c>
      <c r="Y51" s="444">
        <v>0.46318004207995189</v>
      </c>
      <c r="Z51" s="444">
        <v>0.35347190497944264</v>
      </c>
      <c r="AA51" s="444">
        <v>0.49705882352941178</v>
      </c>
      <c r="AB51" s="444">
        <v>0.67042889390519189</v>
      </c>
      <c r="AC51" s="444">
        <v>0.72503160556257906</v>
      </c>
      <c r="AD51" s="444">
        <v>0.69204152249134943</v>
      </c>
      <c r="AE51" s="444">
        <v>0.90100270571383101</v>
      </c>
      <c r="AF51" s="444">
        <v>0.75</v>
      </c>
      <c r="AG51" s="444">
        <v>0.58536585365853655</v>
      </c>
      <c r="AH51" s="444">
        <v>0.71557215023061715</v>
      </c>
      <c r="AI51" s="444">
        <v>0.72570823404818641</v>
      </c>
      <c r="AJ51" s="444">
        <v>0.55910691124698908</v>
      </c>
      <c r="AK51" s="444">
        <v>0</v>
      </c>
      <c r="AL51" s="444">
        <v>0.65803503427265808</v>
      </c>
      <c r="AM51" s="444">
        <v>0.50224921277552859</v>
      </c>
      <c r="AN51" s="444">
        <v>0</v>
      </c>
      <c r="AO51" s="444">
        <v>0.30555555555555558</v>
      </c>
      <c r="AP51" s="445">
        <v>0.61643835616438358</v>
      </c>
      <c r="AQ51" s="313"/>
      <c r="AR51" s="313"/>
      <c r="AS51" s="313"/>
      <c r="AT51" s="313"/>
      <c r="AU51" s="313"/>
      <c r="AV51" s="313"/>
      <c r="AW51" s="313"/>
      <c r="AX51" s="313"/>
      <c r="AY51" s="313"/>
      <c r="AZ51" s="313"/>
      <c r="BA51" s="313"/>
      <c r="BB51" s="313"/>
      <c r="BC51" s="313"/>
      <c r="BD51" s="313"/>
    </row>
    <row r="52" spans="1:56" x14ac:dyDescent="0.2">
      <c r="A52" s="304">
        <v>48</v>
      </c>
      <c r="B52" s="305" t="s">
        <v>439</v>
      </c>
      <c r="C52" s="444">
        <v>1</v>
      </c>
      <c r="D52" s="444">
        <v>1</v>
      </c>
      <c r="E52" s="444">
        <v>0</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0</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485</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J2" sqref="J2"/>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397</v>
      </c>
      <c r="E1" s="48" t="s">
        <v>611</v>
      </c>
    </row>
    <row r="2" spans="1:42" ht="14" x14ac:dyDescent="0.2">
      <c r="A2" s="48" t="s">
        <v>486</v>
      </c>
    </row>
    <row r="3" spans="1:42" ht="12.5"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6" t="s">
        <v>43</v>
      </c>
    </row>
    <row r="5" spans="1:42" ht="12.5" x14ac:dyDescent="0.2">
      <c r="A5" s="267" t="s">
        <v>442</v>
      </c>
      <c r="B5" s="272" t="s">
        <v>443</v>
      </c>
      <c r="C5" s="442">
        <v>1.0455148579549007</v>
      </c>
      <c r="D5" s="442">
        <v>4.8720403443538389E-8</v>
      </c>
      <c r="E5" s="442">
        <v>0</v>
      </c>
      <c r="F5" s="442">
        <v>0</v>
      </c>
      <c r="G5" s="442">
        <v>4.367253519083189E-2</v>
      </c>
      <c r="H5" s="442">
        <v>0</v>
      </c>
      <c r="I5" s="442">
        <v>1.5404390679902345E-6</v>
      </c>
      <c r="J5" s="442">
        <v>8.7896277252790108E-4</v>
      </c>
      <c r="K5" s="442">
        <v>0</v>
      </c>
      <c r="L5" s="442">
        <v>2.4714109480436536E-6</v>
      </c>
      <c r="M5" s="442">
        <v>3.7808740626242351E-6</v>
      </c>
      <c r="N5" s="442">
        <v>2.5306812078328971E-6</v>
      </c>
      <c r="O5" s="442">
        <v>3.3646048250731231E-6</v>
      </c>
      <c r="P5" s="442">
        <v>2.2925651877799639E-6</v>
      </c>
      <c r="Q5" s="442">
        <v>8.6866608470886688E-7</v>
      </c>
      <c r="R5" s="442">
        <v>6.5563661909337541E-7</v>
      </c>
      <c r="S5" s="442">
        <v>9.5164159049564388E-7</v>
      </c>
      <c r="T5" s="442">
        <v>3.3012387066675588E-6</v>
      </c>
      <c r="U5" s="442">
        <v>9.6031972972245964E-7</v>
      </c>
      <c r="V5" s="442">
        <v>2.7379485962454106E-6</v>
      </c>
      <c r="W5" s="442">
        <v>7.6618476230613884E-7</v>
      </c>
      <c r="X5" s="442">
        <v>1.4045442623827542E-3</v>
      </c>
      <c r="Y5" s="442">
        <v>2.898582555235428E-4</v>
      </c>
      <c r="Z5" s="442">
        <v>5.8583663773783925E-6</v>
      </c>
      <c r="AA5" s="442">
        <v>1.0770983594389153E-5</v>
      </c>
      <c r="AB5" s="442">
        <v>2.1106369966854387E-6</v>
      </c>
      <c r="AC5" s="442">
        <v>7.0410379151580979E-5</v>
      </c>
      <c r="AD5" s="442">
        <v>2.5910737961020411E-6</v>
      </c>
      <c r="AE5" s="442">
        <v>3.5056100786148852E-6</v>
      </c>
      <c r="AF5" s="442">
        <v>1.7168649376496126E-6</v>
      </c>
      <c r="AG5" s="442">
        <v>5.1323775301110072E-5</v>
      </c>
      <c r="AH5" s="442">
        <v>5.0902193856732856E-6</v>
      </c>
      <c r="AI5" s="442">
        <v>6.8614603966741811E-4</v>
      </c>
      <c r="AJ5" s="442">
        <v>5.6826963540274164E-4</v>
      </c>
      <c r="AK5" s="442">
        <v>0</v>
      </c>
      <c r="AL5" s="442">
        <v>2.5769769306161013E-6</v>
      </c>
      <c r="AM5" s="442">
        <v>6.805602920953337E-3</v>
      </c>
      <c r="AN5" s="442">
        <v>9.7869646481330885E-6</v>
      </c>
      <c r="AO5" s="442">
        <v>5.8639603235258985E-6</v>
      </c>
      <c r="AP5" s="317">
        <f t="shared" ref="AP5:AP44" si="0">SUM(C5:AN5)</f>
        <v>1.1000127898151799</v>
      </c>
    </row>
    <row r="6" spans="1:42" ht="12.5" x14ac:dyDescent="0.2">
      <c r="A6" s="267" t="s">
        <v>444</v>
      </c>
      <c r="B6" s="272" t="s">
        <v>445</v>
      </c>
      <c r="C6" s="442">
        <v>2.438721633301904E-5</v>
      </c>
      <c r="D6" s="442">
        <v>1.0437956498025318</v>
      </c>
      <c r="E6" s="442">
        <v>0</v>
      </c>
      <c r="F6" s="442">
        <v>0</v>
      </c>
      <c r="G6" s="442">
        <v>1.7975796765821519E-5</v>
      </c>
      <c r="H6" s="442">
        <v>0</v>
      </c>
      <c r="I6" s="442">
        <v>2.7428898990529773E-2</v>
      </c>
      <c r="J6" s="442">
        <v>1.1833027662537927E-5</v>
      </c>
      <c r="K6" s="442">
        <v>0</v>
      </c>
      <c r="L6" s="442">
        <v>4.3861245237909563E-6</v>
      </c>
      <c r="M6" s="442">
        <v>1.7452025254311841E-5</v>
      </c>
      <c r="N6" s="442">
        <v>4.3830843366566942E-7</v>
      </c>
      <c r="O6" s="442">
        <v>3.2239273413853656E-7</v>
      </c>
      <c r="P6" s="442">
        <v>3.4523716463729592E-6</v>
      </c>
      <c r="Q6" s="442">
        <v>2.1037506232011335E-7</v>
      </c>
      <c r="R6" s="442">
        <v>2.3921455153930098E-7</v>
      </c>
      <c r="S6" s="442">
        <v>3.3813299666495812E-7</v>
      </c>
      <c r="T6" s="442">
        <v>6.0670804901740679E-6</v>
      </c>
      <c r="U6" s="442">
        <v>1.0576380612932087E-5</v>
      </c>
      <c r="V6" s="442">
        <v>6.2851316793030358E-6</v>
      </c>
      <c r="W6" s="442">
        <v>2.2604442397706178E-7</v>
      </c>
      <c r="X6" s="442">
        <v>4.424159179465643E-5</v>
      </c>
      <c r="Y6" s="442">
        <v>4.2466200418764812E-5</v>
      </c>
      <c r="Z6" s="442">
        <v>3.6713935730739494E-6</v>
      </c>
      <c r="AA6" s="442">
        <v>4.428960033306817E-6</v>
      </c>
      <c r="AB6" s="442">
        <v>4.4534363786050433E-6</v>
      </c>
      <c r="AC6" s="442">
        <v>7.3535538612811993E-6</v>
      </c>
      <c r="AD6" s="442">
        <v>3.2559650119320942E-6</v>
      </c>
      <c r="AE6" s="442">
        <v>6.7011088996307091E-7</v>
      </c>
      <c r="AF6" s="442">
        <v>1.0347822775989732E-6</v>
      </c>
      <c r="AG6" s="442">
        <v>4.3296701816916363E-5</v>
      </c>
      <c r="AH6" s="442">
        <v>1.9319686440370167E-6</v>
      </c>
      <c r="AI6" s="442">
        <v>6.9595579864170935E-6</v>
      </c>
      <c r="AJ6" s="442">
        <v>5.0046249288675042E-6</v>
      </c>
      <c r="AK6" s="442">
        <v>0</v>
      </c>
      <c r="AL6" s="442">
        <v>3.5487889285303797E-6</v>
      </c>
      <c r="AM6" s="442">
        <v>3.6849747645636803E-4</v>
      </c>
      <c r="AN6" s="442">
        <v>5.0972017611402963E-5</v>
      </c>
      <c r="AO6" s="442">
        <v>8.5329266874046688E-5</v>
      </c>
      <c r="AP6" s="318">
        <f t="shared" si="0"/>
        <v>1.071920525546844</v>
      </c>
    </row>
    <row r="7" spans="1:42" ht="12.5" x14ac:dyDescent="0.2">
      <c r="A7" s="267" t="s">
        <v>446</v>
      </c>
      <c r="B7" s="272" t="s">
        <v>249</v>
      </c>
      <c r="C7" s="442">
        <v>0</v>
      </c>
      <c r="D7" s="442">
        <v>0</v>
      </c>
      <c r="E7" s="442">
        <v>1</v>
      </c>
      <c r="F7" s="442">
        <v>0</v>
      </c>
      <c r="G7" s="442">
        <v>0</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0</v>
      </c>
      <c r="Y7" s="442">
        <v>0</v>
      </c>
      <c r="Z7" s="442">
        <v>0</v>
      </c>
      <c r="AA7" s="442">
        <v>0</v>
      </c>
      <c r="AB7" s="442">
        <v>0</v>
      </c>
      <c r="AC7" s="442">
        <v>0</v>
      </c>
      <c r="AD7" s="442">
        <v>0</v>
      </c>
      <c r="AE7" s="442">
        <v>0</v>
      </c>
      <c r="AF7" s="442">
        <v>0</v>
      </c>
      <c r="AG7" s="442">
        <v>0</v>
      </c>
      <c r="AH7" s="442">
        <v>0</v>
      </c>
      <c r="AI7" s="442">
        <v>0</v>
      </c>
      <c r="AJ7" s="442">
        <v>0</v>
      </c>
      <c r="AK7" s="442">
        <v>0</v>
      </c>
      <c r="AL7" s="442">
        <v>0</v>
      </c>
      <c r="AM7" s="442">
        <v>0</v>
      </c>
      <c r="AN7" s="442">
        <v>0</v>
      </c>
      <c r="AO7" s="442">
        <v>0</v>
      </c>
      <c r="AP7" s="318">
        <f t="shared" si="0"/>
        <v>1</v>
      </c>
    </row>
    <row r="8" spans="1:42" ht="12.5" x14ac:dyDescent="0.2">
      <c r="A8" s="267" t="s">
        <v>447</v>
      </c>
      <c r="B8" s="272" t="s">
        <v>27</v>
      </c>
      <c r="C8" s="442">
        <v>2.5542478986612337E-6</v>
      </c>
      <c r="D8" s="442">
        <v>3.5189083967307227E-8</v>
      </c>
      <c r="E8" s="442">
        <v>0</v>
      </c>
      <c r="F8" s="442">
        <v>1</v>
      </c>
      <c r="G8" s="442">
        <v>3.3052766444361778E-6</v>
      </c>
      <c r="H8" s="442">
        <v>0</v>
      </c>
      <c r="I8" s="442">
        <v>1.1923037797042615E-5</v>
      </c>
      <c r="J8" s="442">
        <v>1.1355377636621923E-5</v>
      </c>
      <c r="K8" s="442">
        <v>4.0471510150207307E-4</v>
      </c>
      <c r="L8" s="442">
        <v>7.8578633014494733E-6</v>
      </c>
      <c r="M8" s="442">
        <v>6.5372974864925015E-5</v>
      </c>
      <c r="N8" s="442">
        <v>5.2951334416698972E-5</v>
      </c>
      <c r="O8" s="442">
        <v>1.3354404240932725E-4</v>
      </c>
      <c r="P8" s="442">
        <v>7.559321619527862E-6</v>
      </c>
      <c r="Q8" s="442">
        <v>6.4579248131081108E-6</v>
      </c>
      <c r="R8" s="442">
        <v>3.4755303545478069E-6</v>
      </c>
      <c r="S8" s="442">
        <v>5.8223398725777177E-7</v>
      </c>
      <c r="T8" s="442">
        <v>8.2867558627656799E-6</v>
      </c>
      <c r="U8" s="442">
        <v>3.985062508966131E-6</v>
      </c>
      <c r="V8" s="442">
        <v>2.0855789022178707E-6</v>
      </c>
      <c r="W8" s="442">
        <v>3.9984476551266478E-6</v>
      </c>
      <c r="X8" s="442">
        <v>3.7142581365507746E-6</v>
      </c>
      <c r="Y8" s="442">
        <v>7.4846909540421785E-6</v>
      </c>
      <c r="Z8" s="442">
        <v>2.4302183243555029E-4</v>
      </c>
      <c r="AA8" s="442">
        <v>1.1201662145549026E-5</v>
      </c>
      <c r="AB8" s="442">
        <v>1.8095321236399283E-5</v>
      </c>
      <c r="AC8" s="442">
        <v>5.52639779521244E-6</v>
      </c>
      <c r="AD8" s="442">
        <v>9.4553252618980105E-7</v>
      </c>
      <c r="AE8" s="442">
        <v>1.1975971740503889E-7</v>
      </c>
      <c r="AF8" s="442">
        <v>1.240032926276815E-6</v>
      </c>
      <c r="AG8" s="442">
        <v>1.7218385847704513E-7</v>
      </c>
      <c r="AH8" s="442">
        <v>3.4535977347633345E-6</v>
      </c>
      <c r="AI8" s="442">
        <v>4.8885773042569897E-6</v>
      </c>
      <c r="AJ8" s="442">
        <v>2.767916697939391E-6</v>
      </c>
      <c r="AK8" s="442">
        <v>0</v>
      </c>
      <c r="AL8" s="442">
        <v>1.5668982211130825E-6</v>
      </c>
      <c r="AM8" s="442">
        <v>9.3421055541076616E-6</v>
      </c>
      <c r="AN8" s="442">
        <v>1.4134361174210285E-6</v>
      </c>
      <c r="AO8" s="442">
        <v>3.4556314694291108E-6</v>
      </c>
      <c r="AP8" s="318">
        <f t="shared" si="0"/>
        <v>1.0010449995046204</v>
      </c>
    </row>
    <row r="9" spans="1:42" ht="12.5" x14ac:dyDescent="0.2">
      <c r="A9" s="267" t="s">
        <v>448</v>
      </c>
      <c r="B9" s="272" t="s">
        <v>190</v>
      </c>
      <c r="C9" s="442">
        <v>6.3664605510174081E-4</v>
      </c>
      <c r="D9" s="442">
        <v>2.7816904121718228E-9</v>
      </c>
      <c r="E9" s="442">
        <v>0</v>
      </c>
      <c r="F9" s="442">
        <v>0</v>
      </c>
      <c r="G9" s="442">
        <v>1.0007870792277149</v>
      </c>
      <c r="H9" s="442">
        <v>0</v>
      </c>
      <c r="I9" s="442">
        <v>2.3341008398674456E-8</v>
      </c>
      <c r="J9" s="442">
        <v>2.5711073316420723E-5</v>
      </c>
      <c r="K9" s="442">
        <v>0</v>
      </c>
      <c r="L9" s="442">
        <v>1.871819515889835E-8</v>
      </c>
      <c r="M9" s="442">
        <v>1.7769088853696671E-8</v>
      </c>
      <c r="N9" s="442">
        <v>1.0381890892769045E-8</v>
      </c>
      <c r="O9" s="442">
        <v>1.548890723147559E-8</v>
      </c>
      <c r="P9" s="442">
        <v>1.572904279191179E-8</v>
      </c>
      <c r="Q9" s="442">
        <v>1.2818498251448493E-8</v>
      </c>
      <c r="R9" s="442">
        <v>1.1240366656874543E-8</v>
      </c>
      <c r="S9" s="442">
        <v>1.486442707820595E-8</v>
      </c>
      <c r="T9" s="442">
        <v>4.4715971834894491E-8</v>
      </c>
      <c r="U9" s="442">
        <v>1.5624419559205523E-8</v>
      </c>
      <c r="V9" s="442">
        <v>1.7342277216832361E-8</v>
      </c>
      <c r="W9" s="442">
        <v>1.2298560984646208E-8</v>
      </c>
      <c r="X9" s="442">
        <v>8.7814558318900585E-7</v>
      </c>
      <c r="Y9" s="442">
        <v>2.6562240568515411E-7</v>
      </c>
      <c r="Z9" s="442">
        <v>4.2828350797660565E-8</v>
      </c>
      <c r="AA9" s="442">
        <v>2.200779016318506E-8</v>
      </c>
      <c r="AB9" s="442">
        <v>1.2285391568428335E-8</v>
      </c>
      <c r="AC9" s="442">
        <v>1.1501189284943689E-6</v>
      </c>
      <c r="AD9" s="442">
        <v>9.6534488080868879E-9</v>
      </c>
      <c r="AE9" s="442">
        <v>7.0404695577283651E-8</v>
      </c>
      <c r="AF9" s="442">
        <v>9.8024367585307773E-8</v>
      </c>
      <c r="AG9" s="442">
        <v>5.1508545070948723E-6</v>
      </c>
      <c r="AH9" s="442">
        <v>1.1607683688709028E-6</v>
      </c>
      <c r="AI9" s="442">
        <v>2.8924963557099926E-5</v>
      </c>
      <c r="AJ9" s="442">
        <v>3.1968124170618425E-5</v>
      </c>
      <c r="AK9" s="442">
        <v>0</v>
      </c>
      <c r="AL9" s="442">
        <v>1.723968221409034E-7</v>
      </c>
      <c r="AM9" s="442">
        <v>7.6135436080563147E-4</v>
      </c>
      <c r="AN9" s="442">
        <v>1.0153443107470315E-7</v>
      </c>
      <c r="AO9" s="442">
        <v>2.5013472174311117E-7</v>
      </c>
      <c r="AP9" s="318">
        <f t="shared" si="0"/>
        <v>1.002281051564103</v>
      </c>
    </row>
    <row r="10" spans="1:42" ht="12.5" x14ac:dyDescent="0.2">
      <c r="A10" s="281" t="s">
        <v>449</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450</v>
      </c>
      <c r="B11" s="283" t="s">
        <v>284</v>
      </c>
      <c r="C11" s="442">
        <v>8.9593162488449667E-4</v>
      </c>
      <c r="D11" s="442">
        <v>1.0319144847344058E-6</v>
      </c>
      <c r="E11" s="442">
        <v>0</v>
      </c>
      <c r="F11" s="442">
        <v>0</v>
      </c>
      <c r="G11" s="442">
        <v>6.6037277149979319E-4</v>
      </c>
      <c r="H11" s="442">
        <v>0</v>
      </c>
      <c r="I11" s="442">
        <v>1.0077625956410308</v>
      </c>
      <c r="J11" s="442">
        <v>4.3466801873387424E-4</v>
      </c>
      <c r="K11" s="442">
        <v>0</v>
      </c>
      <c r="L11" s="442">
        <v>1.6106863480790364E-4</v>
      </c>
      <c r="M11" s="442">
        <v>6.4108257087596603E-4</v>
      </c>
      <c r="N11" s="442">
        <v>1.604577378724691E-5</v>
      </c>
      <c r="O11" s="442">
        <v>1.1783045968760437E-5</v>
      </c>
      <c r="P11" s="442">
        <v>1.2676743252257582E-4</v>
      </c>
      <c r="Q11" s="442">
        <v>7.6789906774518722E-6</v>
      </c>
      <c r="R11" s="442">
        <v>8.7265546056013858E-6</v>
      </c>
      <c r="S11" s="442">
        <v>1.2390863298476939E-5</v>
      </c>
      <c r="T11" s="442">
        <v>2.228138170787951E-4</v>
      </c>
      <c r="U11" s="442">
        <v>3.8851755533059651E-4</v>
      </c>
      <c r="V11" s="442">
        <v>2.3084383518195135E-4</v>
      </c>
      <c r="W11" s="442">
        <v>8.2523054149592903E-6</v>
      </c>
      <c r="X11" s="442">
        <v>1.6253457556733369E-3</v>
      </c>
      <c r="Y11" s="442">
        <v>1.5590233070838036E-3</v>
      </c>
      <c r="Z11" s="442">
        <v>1.3432703071117062E-4</v>
      </c>
      <c r="AA11" s="442">
        <v>1.6254020154495293E-4</v>
      </c>
      <c r="AB11" s="442">
        <v>1.6350443432950251E-4</v>
      </c>
      <c r="AC11" s="442">
        <v>2.6772123543237711E-4</v>
      </c>
      <c r="AD11" s="442">
        <v>1.1950371767453961E-4</v>
      </c>
      <c r="AE11" s="442">
        <v>2.3424778925157492E-5</v>
      </c>
      <c r="AF11" s="442">
        <v>3.6363775179867403E-5</v>
      </c>
      <c r="AG11" s="442">
        <v>1.5007451773720742E-3</v>
      </c>
      <c r="AH11" s="442">
        <v>6.8447325677915873E-5</v>
      </c>
      <c r="AI11" s="442">
        <v>2.4487096319822035E-4</v>
      </c>
      <c r="AJ11" s="442">
        <v>1.362423796452202E-4</v>
      </c>
      <c r="AK11" s="442">
        <v>0</v>
      </c>
      <c r="AL11" s="442">
        <v>1.2746193407561513E-4</v>
      </c>
      <c r="AM11" s="442">
        <v>2.12119437927439E-4</v>
      </c>
      <c r="AN11" s="442">
        <v>1.8724419623917128E-3</v>
      </c>
      <c r="AO11" s="442">
        <v>3.1344384474007157E-3</v>
      </c>
      <c r="AP11" s="318">
        <f t="shared" si="0"/>
        <v>1.0198446547670272</v>
      </c>
    </row>
    <row r="12" spans="1:42" ht="12.5" x14ac:dyDescent="0.2">
      <c r="A12" s="281" t="s">
        <v>451</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452</v>
      </c>
      <c r="B13" s="283" t="s">
        <v>30</v>
      </c>
      <c r="C13" s="442">
        <v>1.6377810775319758E-5</v>
      </c>
      <c r="D13" s="442">
        <v>3.2182163621068081E-6</v>
      </c>
      <c r="E13" s="442">
        <v>0</v>
      </c>
      <c r="F13" s="442">
        <v>0</v>
      </c>
      <c r="G13" s="442">
        <v>1.0231424959447115E-5</v>
      </c>
      <c r="H13" s="442">
        <v>0</v>
      </c>
      <c r="I13" s="442">
        <v>7.2927666501203022E-6</v>
      </c>
      <c r="J13" s="442">
        <v>1.6265957582983157E-4</v>
      </c>
      <c r="K13" s="442">
        <v>1.0002129018522461</v>
      </c>
      <c r="L13" s="442">
        <v>4.5095295839480374E-6</v>
      </c>
      <c r="M13" s="442">
        <v>5.4711722804607649E-5</v>
      </c>
      <c r="N13" s="442">
        <v>5.5093716729583882E-5</v>
      </c>
      <c r="O13" s="442">
        <v>6.4448427341516645E-6</v>
      </c>
      <c r="P13" s="442">
        <v>1.255001897535967E-5</v>
      </c>
      <c r="Q13" s="442">
        <v>3.8782604192218374E-6</v>
      </c>
      <c r="R13" s="442">
        <v>2.6373872618881981E-6</v>
      </c>
      <c r="S13" s="442">
        <v>5.4179755832095876E-7</v>
      </c>
      <c r="T13" s="442">
        <v>8.6992964359692087E-6</v>
      </c>
      <c r="U13" s="442">
        <v>2.9105973518387443E-6</v>
      </c>
      <c r="V13" s="442">
        <v>2.1974689944042512E-6</v>
      </c>
      <c r="W13" s="442">
        <v>6.720494632196838E-6</v>
      </c>
      <c r="X13" s="442">
        <v>6.6138566494526816E-6</v>
      </c>
      <c r="Y13" s="442">
        <v>2.8006569673840391E-5</v>
      </c>
      <c r="Z13" s="442">
        <v>1.2192198183180043E-4</v>
      </c>
      <c r="AA13" s="442">
        <v>3.0812298262893634E-5</v>
      </c>
      <c r="AB13" s="442">
        <v>3.4677841468453205E-5</v>
      </c>
      <c r="AC13" s="442">
        <v>7.0052245033726038E-6</v>
      </c>
      <c r="AD13" s="442">
        <v>1.633659617932905E-6</v>
      </c>
      <c r="AE13" s="442">
        <v>3.1397582047862072E-7</v>
      </c>
      <c r="AF13" s="442">
        <v>1.1340716503455519E-4</v>
      </c>
      <c r="AG13" s="442">
        <v>4.0059042081263981E-7</v>
      </c>
      <c r="AH13" s="442">
        <v>2.4683683884655795E-5</v>
      </c>
      <c r="AI13" s="442">
        <v>1.0783846930444463E-5</v>
      </c>
      <c r="AJ13" s="442">
        <v>6.5358999989846451E-6</v>
      </c>
      <c r="AK13" s="442">
        <v>0</v>
      </c>
      <c r="AL13" s="442">
        <v>7.1597658277520554E-6</v>
      </c>
      <c r="AM13" s="442">
        <v>1.5998794947241058E-5</v>
      </c>
      <c r="AN13" s="442">
        <v>9.5185445255184706E-6</v>
      </c>
      <c r="AO13" s="442">
        <v>2.6619390328298265E-5</v>
      </c>
      <c r="AP13" s="318">
        <f t="shared" si="0"/>
        <v>1.0009930504797027</v>
      </c>
    </row>
    <row r="14" spans="1:42" ht="12.5" x14ac:dyDescent="0.2">
      <c r="A14" s="281" t="s">
        <v>453</v>
      </c>
      <c r="B14" s="283" t="s">
        <v>454</v>
      </c>
      <c r="C14" s="442">
        <v>4.208394870291864E-4</v>
      </c>
      <c r="D14" s="442">
        <v>3.9142020955565813E-6</v>
      </c>
      <c r="E14" s="442">
        <v>0</v>
      </c>
      <c r="F14" s="442">
        <v>0</v>
      </c>
      <c r="G14" s="442">
        <v>1.2631625937216371E-3</v>
      </c>
      <c r="H14" s="442">
        <v>0</v>
      </c>
      <c r="I14" s="442">
        <v>9.6642804485507145E-4</v>
      </c>
      <c r="J14" s="442">
        <v>1.100425438806168E-3</v>
      </c>
      <c r="K14" s="442">
        <v>0</v>
      </c>
      <c r="L14" s="442">
        <v>1.0151315786711843</v>
      </c>
      <c r="M14" s="442">
        <v>4.9482966107296581E-4</v>
      </c>
      <c r="N14" s="442">
        <v>1.2746174640936818E-5</v>
      </c>
      <c r="O14" s="442">
        <v>1.2535384281175844E-5</v>
      </c>
      <c r="P14" s="442">
        <v>3.2386716458658094E-4</v>
      </c>
      <c r="Q14" s="442">
        <v>1.1664844092298842E-5</v>
      </c>
      <c r="R14" s="442">
        <v>1.9274145514604725E-3</v>
      </c>
      <c r="S14" s="442">
        <v>3.1670310386646468E-3</v>
      </c>
      <c r="T14" s="442">
        <v>1.2480436901148844E-3</v>
      </c>
      <c r="U14" s="442">
        <v>2.7890208551895803E-3</v>
      </c>
      <c r="V14" s="442">
        <v>2.3439066223278964E-3</v>
      </c>
      <c r="W14" s="442">
        <v>2.0637154217628992E-3</v>
      </c>
      <c r="X14" s="442">
        <v>3.7257482797867225E-3</v>
      </c>
      <c r="Y14" s="442">
        <v>8.5391019128922083E-4</v>
      </c>
      <c r="Z14" s="442">
        <v>4.188420909140575E-5</v>
      </c>
      <c r="AA14" s="442">
        <v>2.1311003879122339E-3</v>
      </c>
      <c r="AB14" s="442">
        <v>8.5313080674408355E-4</v>
      </c>
      <c r="AC14" s="442">
        <v>3.341697289459798E-4</v>
      </c>
      <c r="AD14" s="442">
        <v>2.2312919638326501E-4</v>
      </c>
      <c r="AE14" s="442">
        <v>3.2195039186959368E-5</v>
      </c>
      <c r="AF14" s="442">
        <v>1.3793310116004391E-4</v>
      </c>
      <c r="AG14" s="442">
        <v>4.0908612846114522E-5</v>
      </c>
      <c r="AH14" s="442">
        <v>1.6883018528019808E-4</v>
      </c>
      <c r="AI14" s="442">
        <v>2.8028735908393928E-4</v>
      </c>
      <c r="AJ14" s="442">
        <v>1.5915103989032366E-4</v>
      </c>
      <c r="AK14" s="442">
        <v>0</v>
      </c>
      <c r="AL14" s="442">
        <v>7.6044275801014864E-4</v>
      </c>
      <c r="AM14" s="442">
        <v>1.7428134439874992E-4</v>
      </c>
      <c r="AN14" s="442">
        <v>1.2304454398017054E-3</v>
      </c>
      <c r="AO14" s="442">
        <v>5.912779531374498E-4</v>
      </c>
      <c r="AP14" s="318">
        <f t="shared" si="0"/>
        <v>1.0444286715256976</v>
      </c>
    </row>
    <row r="15" spans="1:42" ht="12.5" x14ac:dyDescent="0.2">
      <c r="A15" s="281" t="s">
        <v>455</v>
      </c>
      <c r="B15" s="283" t="s">
        <v>31</v>
      </c>
      <c r="C15" s="442">
        <v>1.1421207371640806E-3</v>
      </c>
      <c r="D15" s="442">
        <v>1.5097091078434888E-6</v>
      </c>
      <c r="E15" s="442">
        <v>0</v>
      </c>
      <c r="F15" s="442">
        <v>0</v>
      </c>
      <c r="G15" s="442">
        <v>1.4225029728342183E-3</v>
      </c>
      <c r="H15" s="442">
        <v>0</v>
      </c>
      <c r="I15" s="442">
        <v>2.1485768855098791E-5</v>
      </c>
      <c r="J15" s="442">
        <v>2.1140516269854553E-3</v>
      </c>
      <c r="K15" s="442">
        <v>0</v>
      </c>
      <c r="L15" s="442">
        <v>1.8587221297144819E-3</v>
      </c>
      <c r="M15" s="442">
        <v>1.0320282995326229</v>
      </c>
      <c r="N15" s="442">
        <v>2.4349579675528783E-3</v>
      </c>
      <c r="O15" s="442">
        <v>2.5514186782846026E-5</v>
      </c>
      <c r="P15" s="442">
        <v>1.531590780621081E-3</v>
      </c>
      <c r="Q15" s="442">
        <v>7.3670625013741328E-5</v>
      </c>
      <c r="R15" s="442">
        <v>9.0982119908031682E-5</v>
      </c>
      <c r="S15" s="442">
        <v>4.8671881852555172E-4</v>
      </c>
      <c r="T15" s="442">
        <v>1.4200506787370821E-2</v>
      </c>
      <c r="U15" s="442">
        <v>4.9791771684467951E-3</v>
      </c>
      <c r="V15" s="442">
        <v>2.2130485716667586E-3</v>
      </c>
      <c r="W15" s="442">
        <v>2.3143131767757344E-3</v>
      </c>
      <c r="X15" s="442">
        <v>4.9504312208609519E-3</v>
      </c>
      <c r="Y15" s="442">
        <v>2.1147478653160037E-2</v>
      </c>
      <c r="Z15" s="442">
        <v>3.2598668797380315E-4</v>
      </c>
      <c r="AA15" s="442">
        <v>3.0307185955313737E-3</v>
      </c>
      <c r="AB15" s="442">
        <v>1.3510803346402199E-4</v>
      </c>
      <c r="AC15" s="442">
        <v>1.8904123238013153E-4</v>
      </c>
      <c r="AD15" s="442">
        <v>1.0002935504392414E-4</v>
      </c>
      <c r="AE15" s="442">
        <v>2.4077285430439417E-4</v>
      </c>
      <c r="AF15" s="442">
        <v>5.3200845028111658E-5</v>
      </c>
      <c r="AG15" s="442">
        <v>5.0447706369502129E-5</v>
      </c>
      <c r="AH15" s="442">
        <v>3.1113740157416006E-4</v>
      </c>
      <c r="AI15" s="442">
        <v>9.1998747513370803E-4</v>
      </c>
      <c r="AJ15" s="442">
        <v>3.9647964681628552E-4</v>
      </c>
      <c r="AK15" s="442">
        <v>0</v>
      </c>
      <c r="AL15" s="442">
        <v>6.5538096725923679E-4</v>
      </c>
      <c r="AM15" s="442">
        <v>5.0227868291700451E-4</v>
      </c>
      <c r="AN15" s="442">
        <v>8.0700795203600267E-3</v>
      </c>
      <c r="AO15" s="442">
        <v>3.5388819991553624E-3</v>
      </c>
      <c r="AP15" s="318">
        <f t="shared" si="0"/>
        <v>1.1080177315581248</v>
      </c>
    </row>
    <row r="16" spans="1:42" ht="12.5" x14ac:dyDescent="0.2">
      <c r="A16" s="281" t="s">
        <v>456</v>
      </c>
      <c r="B16" s="283" t="s">
        <v>32</v>
      </c>
      <c r="C16" s="442">
        <v>2.8334689772805683E-5</v>
      </c>
      <c r="D16" s="442">
        <v>5.3836228445864609E-7</v>
      </c>
      <c r="E16" s="442">
        <v>0</v>
      </c>
      <c r="F16" s="442">
        <v>0</v>
      </c>
      <c r="G16" s="442">
        <v>1.8164788944601812E-4</v>
      </c>
      <c r="H16" s="442">
        <v>0</v>
      </c>
      <c r="I16" s="442">
        <v>4.4100129366410968E-6</v>
      </c>
      <c r="J16" s="442">
        <v>8.4796542284635348E-5</v>
      </c>
      <c r="K16" s="442">
        <v>0</v>
      </c>
      <c r="L16" s="442">
        <v>2.6629190459050676E-5</v>
      </c>
      <c r="M16" s="442">
        <v>1.5160869143550492E-3</v>
      </c>
      <c r="N16" s="442">
        <v>1.0783663530773955</v>
      </c>
      <c r="O16" s="442">
        <v>5.2361046316900804E-6</v>
      </c>
      <c r="P16" s="442">
        <v>3.4887507605630544E-2</v>
      </c>
      <c r="Q16" s="442">
        <v>2.0266795298490139E-2</v>
      </c>
      <c r="R16" s="442">
        <v>1.3545620407859787E-2</v>
      </c>
      <c r="S16" s="442">
        <v>4.8365786459578117E-4</v>
      </c>
      <c r="T16" s="442">
        <v>1.1633346034731617E-3</v>
      </c>
      <c r="U16" s="442">
        <v>7.3660263027786853E-3</v>
      </c>
      <c r="V16" s="442">
        <v>1.7834915522480905E-3</v>
      </c>
      <c r="W16" s="442">
        <v>8.3904942386118803E-3</v>
      </c>
      <c r="X16" s="442">
        <v>8.6769185347715838E-4</v>
      </c>
      <c r="Y16" s="442">
        <v>4.4525628001229091E-3</v>
      </c>
      <c r="Z16" s="442">
        <v>6.9963073356513241E-5</v>
      </c>
      <c r="AA16" s="442">
        <v>1.597407088474411E-4</v>
      </c>
      <c r="AB16" s="442">
        <v>2.4032157679250885E-5</v>
      </c>
      <c r="AC16" s="442">
        <v>4.438852528718553E-5</v>
      </c>
      <c r="AD16" s="442">
        <v>1.8839384134264877E-5</v>
      </c>
      <c r="AE16" s="442">
        <v>4.7623272587123359E-5</v>
      </c>
      <c r="AF16" s="442">
        <v>1.8971421922052707E-5</v>
      </c>
      <c r="AG16" s="442">
        <v>6.2951636258506006E-6</v>
      </c>
      <c r="AH16" s="442">
        <v>7.845256268719366E-5</v>
      </c>
      <c r="AI16" s="442">
        <v>3.4669699494843724E-5</v>
      </c>
      <c r="AJ16" s="442">
        <v>1.734024039932919E-5</v>
      </c>
      <c r="AK16" s="442">
        <v>0</v>
      </c>
      <c r="AL16" s="442">
        <v>3.132462138820932E-5</v>
      </c>
      <c r="AM16" s="442">
        <v>3.5659815543549548E-5</v>
      </c>
      <c r="AN16" s="442">
        <v>7.2234105941557244E-5</v>
      </c>
      <c r="AO16" s="442">
        <v>1.4531541296917382E-3</v>
      </c>
      <c r="AP16" s="318">
        <f t="shared" si="0"/>
        <v>1.1740807500637482</v>
      </c>
    </row>
    <row r="17" spans="1:42" ht="12.5" x14ac:dyDescent="0.2">
      <c r="A17" s="281" t="s">
        <v>457</v>
      </c>
      <c r="B17" s="283" t="s">
        <v>33</v>
      </c>
      <c r="C17" s="442">
        <v>1.4799554672194605E-6</v>
      </c>
      <c r="D17" s="442">
        <v>2.5648254974205148E-8</v>
      </c>
      <c r="E17" s="442">
        <v>0</v>
      </c>
      <c r="F17" s="442">
        <v>0</v>
      </c>
      <c r="G17" s="442">
        <v>3.9403055946335593E-5</v>
      </c>
      <c r="H17" s="442">
        <v>0</v>
      </c>
      <c r="I17" s="442">
        <v>6.2795390353453838E-7</v>
      </c>
      <c r="J17" s="442">
        <v>1.0106430656090075E-4</v>
      </c>
      <c r="K17" s="442">
        <v>0</v>
      </c>
      <c r="L17" s="442">
        <v>8.5213952415963789E-5</v>
      </c>
      <c r="M17" s="442">
        <v>1.9518804573924489E-4</v>
      </c>
      <c r="N17" s="442">
        <v>1.7074149057260825E-4</v>
      </c>
      <c r="O17" s="442">
        <v>1.0084259112548775</v>
      </c>
      <c r="P17" s="442">
        <v>1.2382468342201946E-3</v>
      </c>
      <c r="Q17" s="442">
        <v>8.2070626561795248E-4</v>
      </c>
      <c r="R17" s="442">
        <v>4.1661091860816033E-4</v>
      </c>
      <c r="S17" s="442">
        <v>1.030102418796061E-3</v>
      </c>
      <c r="T17" s="442">
        <v>9.0481028062388256E-4</v>
      </c>
      <c r="U17" s="442">
        <v>1.1171221880229704E-3</v>
      </c>
      <c r="V17" s="442">
        <v>8.351595208909786E-4</v>
      </c>
      <c r="W17" s="442">
        <v>4.3910085809009995E-4</v>
      </c>
      <c r="X17" s="442">
        <v>4.7932145064241005E-4</v>
      </c>
      <c r="Y17" s="442">
        <v>2.0464977419394761E-4</v>
      </c>
      <c r="Z17" s="442">
        <v>1.0242774560801434E-5</v>
      </c>
      <c r="AA17" s="442">
        <v>8.2495479570236142E-6</v>
      </c>
      <c r="AB17" s="442">
        <v>1.8110932804049979E-6</v>
      </c>
      <c r="AC17" s="442">
        <v>2.2897749825508795E-6</v>
      </c>
      <c r="AD17" s="442">
        <v>1.3786110680026579E-6</v>
      </c>
      <c r="AE17" s="442">
        <v>2.1652184731567922E-6</v>
      </c>
      <c r="AF17" s="442">
        <v>9.038223529520103E-7</v>
      </c>
      <c r="AG17" s="442">
        <v>1.9333037861295594E-6</v>
      </c>
      <c r="AH17" s="442">
        <v>8.2806689791258018E-6</v>
      </c>
      <c r="AI17" s="442">
        <v>5.1402779107647889E-6</v>
      </c>
      <c r="AJ17" s="442">
        <v>3.1309794993916524E-5</v>
      </c>
      <c r="AK17" s="442">
        <v>0</v>
      </c>
      <c r="AL17" s="442">
        <v>4.59944037667747E-6</v>
      </c>
      <c r="AM17" s="442">
        <v>5.9653984258473711E-6</v>
      </c>
      <c r="AN17" s="442">
        <v>4.5151954059819965E-5</v>
      </c>
      <c r="AO17" s="442">
        <v>8.4284744081966016E-6</v>
      </c>
      <c r="AP17" s="318">
        <f t="shared" si="0"/>
        <v>1.0166349078546528</v>
      </c>
    </row>
    <row r="18" spans="1:42" ht="12.5" x14ac:dyDescent="0.2">
      <c r="A18" s="281" t="s">
        <v>458</v>
      </c>
      <c r="B18" s="283" t="s">
        <v>34</v>
      </c>
      <c r="C18" s="442">
        <v>4.3786155547370875E-4</v>
      </c>
      <c r="D18" s="442">
        <v>9.9518280164591174E-6</v>
      </c>
      <c r="E18" s="442">
        <v>0</v>
      </c>
      <c r="F18" s="442">
        <v>0</v>
      </c>
      <c r="G18" s="442">
        <v>5.1625189731387775E-3</v>
      </c>
      <c r="H18" s="442">
        <v>0</v>
      </c>
      <c r="I18" s="442">
        <v>4.1101633690058359E-5</v>
      </c>
      <c r="J18" s="442">
        <v>2.0256580569772628E-3</v>
      </c>
      <c r="K18" s="442">
        <v>0</v>
      </c>
      <c r="L18" s="442">
        <v>1.4735192129964461E-4</v>
      </c>
      <c r="M18" s="442">
        <v>2.9664918091546815E-3</v>
      </c>
      <c r="N18" s="442">
        <v>1.1547620605869153E-4</v>
      </c>
      <c r="O18" s="442">
        <v>4.2331306795583518E-5</v>
      </c>
      <c r="P18" s="442">
        <v>1.0171328581454262</v>
      </c>
      <c r="Q18" s="442">
        <v>1.0628250769843533E-2</v>
      </c>
      <c r="R18" s="442">
        <v>7.9886420921987805E-3</v>
      </c>
      <c r="S18" s="442">
        <v>1.3170415911761288E-2</v>
      </c>
      <c r="T18" s="442">
        <v>5.3674367233751061E-3</v>
      </c>
      <c r="U18" s="442">
        <v>5.8944285085165901E-3</v>
      </c>
      <c r="V18" s="442">
        <v>7.0697601981927205E-3</v>
      </c>
      <c r="W18" s="442">
        <v>2.4139031974940387E-3</v>
      </c>
      <c r="X18" s="442">
        <v>6.2304757939603966E-3</v>
      </c>
      <c r="Y18" s="442">
        <v>2.395002095795945E-2</v>
      </c>
      <c r="Z18" s="442">
        <v>4.577051013829606E-4</v>
      </c>
      <c r="AA18" s="442">
        <v>8.5867866323207503E-4</v>
      </c>
      <c r="AB18" s="442">
        <v>1.36964188767094E-4</v>
      </c>
      <c r="AC18" s="442">
        <v>8.4881944727216473E-4</v>
      </c>
      <c r="AD18" s="442">
        <v>1.0895020232834229E-4</v>
      </c>
      <c r="AE18" s="442">
        <v>3.3255491469425387E-4</v>
      </c>
      <c r="AF18" s="442">
        <v>3.5069382392899281E-4</v>
      </c>
      <c r="AG18" s="442">
        <v>5.6470734041896168E-5</v>
      </c>
      <c r="AH18" s="442">
        <v>1.2587954705473921E-3</v>
      </c>
      <c r="AI18" s="442">
        <v>2.4113055796427368E-4</v>
      </c>
      <c r="AJ18" s="442">
        <v>1.8052645074707251E-4</v>
      </c>
      <c r="AK18" s="442">
        <v>0</v>
      </c>
      <c r="AL18" s="442">
        <v>4.2084257825819414E-4</v>
      </c>
      <c r="AM18" s="442">
        <v>7.2877904779156545E-4</v>
      </c>
      <c r="AN18" s="442">
        <v>3.8000731825509006E-4</v>
      </c>
      <c r="AO18" s="442">
        <v>2.4774123315040729E-3</v>
      </c>
      <c r="AP18" s="318">
        <f t="shared" si="0"/>
        <v>1.1171558540885451</v>
      </c>
    </row>
    <row r="19" spans="1:42" ht="12.5" x14ac:dyDescent="0.2">
      <c r="A19" s="281" t="s">
        <v>459</v>
      </c>
      <c r="B19" s="285" t="s">
        <v>268</v>
      </c>
      <c r="C19" s="442">
        <v>0</v>
      </c>
      <c r="D19" s="442">
        <v>0</v>
      </c>
      <c r="E19" s="442">
        <v>0</v>
      </c>
      <c r="F19" s="442">
        <v>0</v>
      </c>
      <c r="G19" s="442">
        <v>0</v>
      </c>
      <c r="H19" s="442">
        <v>0</v>
      </c>
      <c r="I19" s="442">
        <v>0</v>
      </c>
      <c r="J19" s="442">
        <v>0</v>
      </c>
      <c r="K19" s="442">
        <v>0</v>
      </c>
      <c r="L19" s="442">
        <v>0</v>
      </c>
      <c r="M19" s="442">
        <v>0</v>
      </c>
      <c r="N19" s="442">
        <v>0</v>
      </c>
      <c r="O19" s="442">
        <v>0</v>
      </c>
      <c r="P19" s="442">
        <v>0</v>
      </c>
      <c r="Q19" s="442">
        <v>1</v>
      </c>
      <c r="R19" s="442">
        <v>0</v>
      </c>
      <c r="S19" s="442">
        <v>0</v>
      </c>
      <c r="T19" s="442">
        <v>0</v>
      </c>
      <c r="U19" s="442">
        <v>0</v>
      </c>
      <c r="V19" s="442">
        <v>0</v>
      </c>
      <c r="W19" s="442">
        <v>0</v>
      </c>
      <c r="X19" s="442">
        <v>0</v>
      </c>
      <c r="Y19" s="442">
        <v>0</v>
      </c>
      <c r="Z19" s="442">
        <v>0</v>
      </c>
      <c r="AA19" s="442">
        <v>0</v>
      </c>
      <c r="AB19" s="442">
        <v>0</v>
      </c>
      <c r="AC19" s="442">
        <v>0</v>
      </c>
      <c r="AD19" s="442">
        <v>0</v>
      </c>
      <c r="AE19" s="442">
        <v>0</v>
      </c>
      <c r="AF19" s="442">
        <v>0</v>
      </c>
      <c r="AG19" s="442">
        <v>0</v>
      </c>
      <c r="AH19" s="442">
        <v>0</v>
      </c>
      <c r="AI19" s="442">
        <v>0</v>
      </c>
      <c r="AJ19" s="442">
        <v>0</v>
      </c>
      <c r="AK19" s="442">
        <v>0</v>
      </c>
      <c r="AL19" s="442">
        <v>0</v>
      </c>
      <c r="AM19" s="442">
        <v>0</v>
      </c>
      <c r="AN19" s="442">
        <v>0</v>
      </c>
      <c r="AO19" s="442">
        <v>0</v>
      </c>
      <c r="AP19" s="318">
        <f t="shared" si="0"/>
        <v>1</v>
      </c>
    </row>
    <row r="20" spans="1:42" ht="12.5" x14ac:dyDescent="0.2">
      <c r="A20" s="281" t="s">
        <v>460</v>
      </c>
      <c r="B20" s="285" t="s">
        <v>269</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461</v>
      </c>
      <c r="B21" s="285" t="s">
        <v>270</v>
      </c>
      <c r="C21" s="442">
        <v>7.6300103284035311E-7</v>
      </c>
      <c r="D21" s="442">
        <v>3.2787794668611223E-8</v>
      </c>
      <c r="E21" s="442">
        <v>0</v>
      </c>
      <c r="F21" s="442">
        <v>0</v>
      </c>
      <c r="G21" s="442">
        <v>9.7225500923553652E-7</v>
      </c>
      <c r="H21" s="442">
        <v>0</v>
      </c>
      <c r="I21" s="442">
        <v>4.9427155111229826E-7</v>
      </c>
      <c r="J21" s="442">
        <v>1.0682875452963015E-6</v>
      </c>
      <c r="K21" s="442">
        <v>0</v>
      </c>
      <c r="L21" s="442">
        <v>9.9568552476762028E-7</v>
      </c>
      <c r="M21" s="442">
        <v>1.3216663855698043E-6</v>
      </c>
      <c r="N21" s="442">
        <v>4.5810908048437348E-7</v>
      </c>
      <c r="O21" s="442">
        <v>3.0742709645235053E-7</v>
      </c>
      <c r="P21" s="442">
        <v>7.8984026096033141E-7</v>
      </c>
      <c r="Q21" s="442">
        <v>6.3684229551810876E-7</v>
      </c>
      <c r="R21" s="442">
        <v>1.9566525745494512E-4</v>
      </c>
      <c r="S21" s="442">
        <v>1.0019032642505965</v>
      </c>
      <c r="T21" s="442">
        <v>1.0889021823314897E-6</v>
      </c>
      <c r="U21" s="442">
        <v>9.0174505316943045E-7</v>
      </c>
      <c r="V21" s="442">
        <v>5.8201386811558526E-5</v>
      </c>
      <c r="W21" s="442">
        <v>7.1916078291235493E-7</v>
      </c>
      <c r="X21" s="442">
        <v>9.871783842246615E-7</v>
      </c>
      <c r="Y21" s="442">
        <v>7.2180819862252041E-6</v>
      </c>
      <c r="Z21" s="442">
        <v>1.4926723213857104E-6</v>
      </c>
      <c r="AA21" s="442">
        <v>2.8374624067043991E-6</v>
      </c>
      <c r="AB21" s="442">
        <v>1.4645716752005274E-6</v>
      </c>
      <c r="AC21" s="442">
        <v>2.3275585659705526E-5</v>
      </c>
      <c r="AD21" s="442">
        <v>1.9671989030000829E-6</v>
      </c>
      <c r="AE21" s="442">
        <v>1.210306615201996E-7</v>
      </c>
      <c r="AF21" s="442">
        <v>1.1554135653788257E-6</v>
      </c>
      <c r="AG21" s="442">
        <v>2.5445916712249573E-6</v>
      </c>
      <c r="AH21" s="442">
        <v>5.8161079539641279E-5</v>
      </c>
      <c r="AI21" s="442">
        <v>1.5221116226873435E-6</v>
      </c>
      <c r="AJ21" s="442">
        <v>2.4477235506377578E-4</v>
      </c>
      <c r="AK21" s="442">
        <v>0</v>
      </c>
      <c r="AL21" s="442">
        <v>8.07725482851805E-5</v>
      </c>
      <c r="AM21" s="442">
        <v>4.9869691688956736E-6</v>
      </c>
      <c r="AN21" s="442">
        <v>1.9638933933423788E-6</v>
      </c>
      <c r="AO21" s="442">
        <v>1.7086719272927243E-4</v>
      </c>
      <c r="AP21" s="318">
        <f t="shared" si="0"/>
        <v>1.0026029236207663</v>
      </c>
    </row>
    <row r="22" spans="1:42" ht="12.5" x14ac:dyDescent="0.2">
      <c r="A22" s="281" t="s">
        <v>462</v>
      </c>
      <c r="B22" s="285" t="s">
        <v>280</v>
      </c>
      <c r="C22" s="442">
        <v>1.6899596738041219E-5</v>
      </c>
      <c r="D22" s="442">
        <v>2.3393028713300846E-6</v>
      </c>
      <c r="E22" s="442">
        <v>0</v>
      </c>
      <c r="F22" s="442">
        <v>0</v>
      </c>
      <c r="G22" s="442">
        <v>2.931364870290583E-5</v>
      </c>
      <c r="H22" s="442">
        <v>0</v>
      </c>
      <c r="I22" s="442">
        <v>5.8786296702068685E-6</v>
      </c>
      <c r="J22" s="442">
        <v>3.5994295556826912E-5</v>
      </c>
      <c r="K22" s="442">
        <v>0</v>
      </c>
      <c r="L22" s="442">
        <v>2.847581532997869E-5</v>
      </c>
      <c r="M22" s="442">
        <v>4.6956681450972171E-5</v>
      </c>
      <c r="N22" s="442">
        <v>1.5197458154881306E-5</v>
      </c>
      <c r="O22" s="442">
        <v>1.0601246523727803E-5</v>
      </c>
      <c r="P22" s="442">
        <v>5.8615593491542252E-4</v>
      </c>
      <c r="Q22" s="442">
        <v>2.9406849706858802E-5</v>
      </c>
      <c r="R22" s="442">
        <v>2.3813744169812506E-3</v>
      </c>
      <c r="S22" s="442">
        <v>3.4274336037379872E-2</v>
      </c>
      <c r="T22" s="442">
        <v>1.0594795168783588</v>
      </c>
      <c r="U22" s="442">
        <v>3.2597846751160821E-2</v>
      </c>
      <c r="V22" s="442">
        <v>6.5573591053523381E-2</v>
      </c>
      <c r="W22" s="442">
        <v>2.1817953641174812E-3</v>
      </c>
      <c r="X22" s="442">
        <v>3.6422519619969521E-3</v>
      </c>
      <c r="Y22" s="442">
        <v>1.947697948327274E-4</v>
      </c>
      <c r="Z22" s="442">
        <v>5.6339859907858573E-5</v>
      </c>
      <c r="AA22" s="442">
        <v>1.021749775802756E-4</v>
      </c>
      <c r="AB22" s="442">
        <v>1.0464691301877582E-4</v>
      </c>
      <c r="AC22" s="442">
        <v>1.2610481726744313E-4</v>
      </c>
      <c r="AD22" s="442">
        <v>7.6869473203719656E-5</v>
      </c>
      <c r="AE22" s="442">
        <v>3.7652067996436376E-6</v>
      </c>
      <c r="AF22" s="442">
        <v>8.2435012735149042E-5</v>
      </c>
      <c r="AG22" s="442">
        <v>1.0619036046112149E-4</v>
      </c>
      <c r="AH22" s="442">
        <v>6.2531278989444146E-4</v>
      </c>
      <c r="AI22" s="442">
        <v>5.0159734930437232E-4</v>
      </c>
      <c r="AJ22" s="442">
        <v>8.9796922606785477E-5</v>
      </c>
      <c r="AK22" s="442">
        <v>0</v>
      </c>
      <c r="AL22" s="442">
        <v>3.1327602159012631E-3</v>
      </c>
      <c r="AM22" s="442">
        <v>4.1495716619955063E-5</v>
      </c>
      <c r="AN22" s="442">
        <v>4.9274798357265087E-2</v>
      </c>
      <c r="AO22" s="442">
        <v>2.0663025854605098E-3</v>
      </c>
      <c r="AP22" s="318">
        <f t="shared" si="0"/>
        <v>1.2554569896905381</v>
      </c>
    </row>
    <row r="23" spans="1:42" ht="12.5" x14ac:dyDescent="0.2">
      <c r="A23" s="281" t="s">
        <v>463</v>
      </c>
      <c r="B23" s="283" t="s">
        <v>35</v>
      </c>
      <c r="C23" s="442">
        <v>5.8406011532779074E-7</v>
      </c>
      <c r="D23" s="442">
        <v>2.8385455991158328E-8</v>
      </c>
      <c r="E23" s="442">
        <v>0</v>
      </c>
      <c r="F23" s="442">
        <v>0</v>
      </c>
      <c r="G23" s="442">
        <v>6.2093709758322226E-7</v>
      </c>
      <c r="H23" s="442">
        <v>0</v>
      </c>
      <c r="I23" s="442">
        <v>1.8029104342593839E-7</v>
      </c>
      <c r="J23" s="442">
        <v>1.0299650115107987E-6</v>
      </c>
      <c r="K23" s="442">
        <v>0</v>
      </c>
      <c r="L23" s="442">
        <v>1.0260361721535374E-6</v>
      </c>
      <c r="M23" s="442">
        <v>1.4552027839483577E-6</v>
      </c>
      <c r="N23" s="442">
        <v>5.50512068387779E-7</v>
      </c>
      <c r="O23" s="442">
        <v>1.4472422005261535E-7</v>
      </c>
      <c r="P23" s="442">
        <v>8.6140647955583545E-6</v>
      </c>
      <c r="Q23" s="442">
        <v>1.9252871078829611E-4</v>
      </c>
      <c r="R23" s="442">
        <v>1.9323746646884548E-4</v>
      </c>
      <c r="S23" s="442">
        <v>6.2895280716737228E-6</v>
      </c>
      <c r="T23" s="442">
        <v>1.8976284406249343E-4</v>
      </c>
      <c r="U23" s="442">
        <v>1.001139823893026</v>
      </c>
      <c r="V23" s="442">
        <v>1.8213574224889062E-4</v>
      </c>
      <c r="W23" s="442">
        <v>2.9269028965319088E-4</v>
      </c>
      <c r="X23" s="442">
        <v>1.2936134309080511E-6</v>
      </c>
      <c r="Y23" s="442">
        <v>7.2942964117193369E-5</v>
      </c>
      <c r="Z23" s="442">
        <v>2.2337505209475717E-6</v>
      </c>
      <c r="AA23" s="442">
        <v>4.7140708443834484E-6</v>
      </c>
      <c r="AB23" s="442">
        <v>1.3854906944404991E-6</v>
      </c>
      <c r="AC23" s="442">
        <v>3.4130722987298994E-6</v>
      </c>
      <c r="AD23" s="442">
        <v>1.9420809226148181E-6</v>
      </c>
      <c r="AE23" s="442">
        <v>7.6824417162537929E-7</v>
      </c>
      <c r="AF23" s="442">
        <v>1.0002789526752016E-6</v>
      </c>
      <c r="AG23" s="442">
        <v>2.2395033288211465E-6</v>
      </c>
      <c r="AH23" s="442">
        <v>1.7116957915344292E-5</v>
      </c>
      <c r="AI23" s="442">
        <v>5.0376540273438457E-6</v>
      </c>
      <c r="AJ23" s="442">
        <v>1.777802349208169E-6</v>
      </c>
      <c r="AK23" s="442">
        <v>0</v>
      </c>
      <c r="AL23" s="442">
        <v>7.3872242516616462E-5</v>
      </c>
      <c r="AM23" s="442">
        <v>8.0548067982189434E-7</v>
      </c>
      <c r="AN23" s="442">
        <v>9.1744756699648448E-6</v>
      </c>
      <c r="AO23" s="442">
        <v>4.3650697023620714E-6</v>
      </c>
      <c r="AP23" s="318">
        <f t="shared" si="0"/>
        <v>1.0024104203355237</v>
      </c>
    </row>
    <row r="24" spans="1:42" ht="12.5" x14ac:dyDescent="0.2">
      <c r="A24" s="281" t="s">
        <v>464</v>
      </c>
      <c r="B24" s="283" t="s">
        <v>465</v>
      </c>
      <c r="C24" s="442">
        <v>3.4071152723716542E-6</v>
      </c>
      <c r="D24" s="442">
        <v>1.5563675417736649E-7</v>
      </c>
      <c r="E24" s="442">
        <v>0</v>
      </c>
      <c r="F24" s="442">
        <v>0</v>
      </c>
      <c r="G24" s="442">
        <v>3.597105862630282E-6</v>
      </c>
      <c r="H24" s="442">
        <v>0</v>
      </c>
      <c r="I24" s="442">
        <v>1.4117132164717934E-6</v>
      </c>
      <c r="J24" s="442">
        <v>5.6100924841088837E-6</v>
      </c>
      <c r="K24" s="442">
        <v>0</v>
      </c>
      <c r="L24" s="442">
        <v>5.6158376536949717E-6</v>
      </c>
      <c r="M24" s="442">
        <v>7.6452226538303388E-6</v>
      </c>
      <c r="N24" s="442">
        <v>2.8899396091339651E-6</v>
      </c>
      <c r="O24" s="442">
        <v>1.0089408859356607E-6</v>
      </c>
      <c r="P24" s="442">
        <v>4.2679534675298449E-6</v>
      </c>
      <c r="Q24" s="442">
        <v>2.6520290218340601E-6</v>
      </c>
      <c r="R24" s="442">
        <v>4.3637152254757546E-6</v>
      </c>
      <c r="S24" s="442">
        <v>7.8367780710735441E-7</v>
      </c>
      <c r="T24" s="442">
        <v>5.9358670443033239E-6</v>
      </c>
      <c r="U24" s="442">
        <v>3.9202943986779878E-6</v>
      </c>
      <c r="V24" s="442">
        <v>1.0049291948598096</v>
      </c>
      <c r="W24" s="442">
        <v>1.0632781781912057E-3</v>
      </c>
      <c r="X24" s="442">
        <v>3.7488521835231649E-6</v>
      </c>
      <c r="Y24" s="442">
        <v>3.2305204494933402E-4</v>
      </c>
      <c r="Z24" s="442">
        <v>1.132293813221878E-5</v>
      </c>
      <c r="AA24" s="442">
        <v>2.3495984467412516E-5</v>
      </c>
      <c r="AB24" s="442">
        <v>7.4111878322352407E-6</v>
      </c>
      <c r="AC24" s="442">
        <v>4.5408018991979914E-5</v>
      </c>
      <c r="AD24" s="442">
        <v>1.0540144411361196E-5</v>
      </c>
      <c r="AE24" s="442">
        <v>3.4499003798850164E-6</v>
      </c>
      <c r="AF24" s="442">
        <v>5.4845047941028721E-6</v>
      </c>
      <c r="AG24" s="442">
        <v>1.2552893219201079E-5</v>
      </c>
      <c r="AH24" s="442">
        <v>2.7870504310547949E-4</v>
      </c>
      <c r="AI24" s="442">
        <v>3.1570408799973735E-5</v>
      </c>
      <c r="AJ24" s="442">
        <v>5.542338220196474E-6</v>
      </c>
      <c r="AK24" s="442">
        <v>0</v>
      </c>
      <c r="AL24" s="442">
        <v>4.1110267853849112E-4</v>
      </c>
      <c r="AM24" s="442">
        <v>4.7579140372126737E-6</v>
      </c>
      <c r="AN24" s="442">
        <v>4.286612146333468E-6</v>
      </c>
      <c r="AO24" s="442">
        <v>5.829014187457557E-5</v>
      </c>
      <c r="AP24" s="318">
        <f t="shared" si="0"/>
        <v>1.0072281696435665</v>
      </c>
    </row>
    <row r="25" spans="1:42" ht="12.5" x14ac:dyDescent="0.2">
      <c r="A25" s="281" t="s">
        <v>466</v>
      </c>
      <c r="B25" s="283" t="s">
        <v>191</v>
      </c>
      <c r="C25" s="442">
        <v>4.3302295070283706E-6</v>
      </c>
      <c r="D25" s="442">
        <v>3.2771365505990459E-7</v>
      </c>
      <c r="E25" s="442">
        <v>0</v>
      </c>
      <c r="F25" s="442">
        <v>0</v>
      </c>
      <c r="G25" s="442">
        <v>6.9009507358260081E-6</v>
      </c>
      <c r="H25" s="442">
        <v>0</v>
      </c>
      <c r="I25" s="442">
        <v>1.1969249081421191E-6</v>
      </c>
      <c r="J25" s="442">
        <v>1.0047228902507799E-5</v>
      </c>
      <c r="K25" s="442">
        <v>0</v>
      </c>
      <c r="L25" s="442">
        <v>8.285102102221549E-6</v>
      </c>
      <c r="M25" s="442">
        <v>1.2181849256340054E-5</v>
      </c>
      <c r="N25" s="442">
        <v>3.4560671207955465E-6</v>
      </c>
      <c r="O25" s="442">
        <v>9.7523989236513819E-7</v>
      </c>
      <c r="P25" s="442">
        <v>6.0586456142247699E-6</v>
      </c>
      <c r="Q25" s="442">
        <v>5.0963176581443015E-6</v>
      </c>
      <c r="R25" s="442">
        <v>9.4345548996265446E-6</v>
      </c>
      <c r="S25" s="442">
        <v>6.2955624459495209E-7</v>
      </c>
      <c r="T25" s="442">
        <v>1.0040817577428518E-5</v>
      </c>
      <c r="U25" s="442">
        <v>8.0434160705109735E-6</v>
      </c>
      <c r="V25" s="442">
        <v>7.9858992465812705E-6</v>
      </c>
      <c r="W25" s="442">
        <v>1.0133624938832344</v>
      </c>
      <c r="X25" s="442">
        <v>7.1827480455045102E-6</v>
      </c>
      <c r="Y25" s="442">
        <v>1.9608292241145775E-5</v>
      </c>
      <c r="Z25" s="442">
        <v>1.5522675344518631E-5</v>
      </c>
      <c r="AA25" s="442">
        <v>2.9464160453475154E-5</v>
      </c>
      <c r="AB25" s="442">
        <v>1.3629651675281159E-5</v>
      </c>
      <c r="AC25" s="442">
        <v>1.7591790911598795E-5</v>
      </c>
      <c r="AD25" s="442">
        <v>2.2132177527597983E-5</v>
      </c>
      <c r="AE25" s="442">
        <v>7.3493894995053782E-7</v>
      </c>
      <c r="AF25" s="442">
        <v>1.1548346158778999E-5</v>
      </c>
      <c r="AG25" s="442">
        <v>2.8977314096325091E-5</v>
      </c>
      <c r="AH25" s="442">
        <v>1.7412400251632694E-4</v>
      </c>
      <c r="AI25" s="442">
        <v>1.5070455887496737E-5</v>
      </c>
      <c r="AJ25" s="442">
        <v>9.9068967652187623E-6</v>
      </c>
      <c r="AK25" s="442">
        <v>0</v>
      </c>
      <c r="AL25" s="442">
        <v>9.7458628618151875E-4</v>
      </c>
      <c r="AM25" s="442">
        <v>7.6559559491759705E-6</v>
      </c>
      <c r="AN25" s="442">
        <v>2.7869665971630157E-6</v>
      </c>
      <c r="AO25" s="442">
        <v>4.1985967007148962E-5</v>
      </c>
      <c r="AP25" s="318">
        <f t="shared" si="0"/>
        <v>1.0148080070559262</v>
      </c>
    </row>
    <row r="26" spans="1:42" ht="12.5" x14ac:dyDescent="0.2">
      <c r="A26" s="281" t="s">
        <v>467</v>
      </c>
      <c r="B26" s="283" t="s">
        <v>50</v>
      </c>
      <c r="C26" s="442">
        <v>1.2312779247761419E-4</v>
      </c>
      <c r="D26" s="442">
        <v>4.7937115330994287E-6</v>
      </c>
      <c r="E26" s="442">
        <v>0</v>
      </c>
      <c r="F26" s="442">
        <v>0</v>
      </c>
      <c r="G26" s="442">
        <v>5.4745190011911088E-4</v>
      </c>
      <c r="H26" s="442">
        <v>0</v>
      </c>
      <c r="I26" s="442">
        <v>4.4220397532777191E-5</v>
      </c>
      <c r="J26" s="442">
        <v>2.2926893910523425E-4</v>
      </c>
      <c r="K26" s="442">
        <v>0</v>
      </c>
      <c r="L26" s="442">
        <v>3.4120347045617442E-5</v>
      </c>
      <c r="M26" s="442">
        <v>8.1830849497468278E-4</v>
      </c>
      <c r="N26" s="442">
        <v>7.18641368156705E-4</v>
      </c>
      <c r="O26" s="442">
        <v>1.7462916925581097E-3</v>
      </c>
      <c r="P26" s="442">
        <v>2.4791615923033193E-4</v>
      </c>
      <c r="Q26" s="442">
        <v>3.8347003965598958E-5</v>
      </c>
      <c r="R26" s="442">
        <v>2.9676055551979078E-5</v>
      </c>
      <c r="S26" s="442">
        <v>2.6769824347237743E-5</v>
      </c>
      <c r="T26" s="442">
        <v>5.0876327943840934E-4</v>
      </c>
      <c r="U26" s="442">
        <v>4.3523301918425431E-5</v>
      </c>
      <c r="V26" s="442">
        <v>6.4430201459481247E-4</v>
      </c>
      <c r="W26" s="442">
        <v>2.6909852262254675E-5</v>
      </c>
      <c r="X26" s="442">
        <v>1.0034682291842327</v>
      </c>
      <c r="Y26" s="442">
        <v>2.8280190665654179E-4</v>
      </c>
      <c r="Z26" s="442">
        <v>7.0287250858722279E-4</v>
      </c>
      <c r="AA26" s="442">
        <v>2.7842642667621879E-4</v>
      </c>
      <c r="AB26" s="442">
        <v>3.1146515374446315E-4</v>
      </c>
      <c r="AC26" s="442">
        <v>4.6724005660396534E-4</v>
      </c>
      <c r="AD26" s="442">
        <v>1.0034685398674875E-3</v>
      </c>
      <c r="AE26" s="442">
        <v>6.6913250664575137E-6</v>
      </c>
      <c r="AF26" s="442">
        <v>1.6892625410877039E-4</v>
      </c>
      <c r="AG26" s="442">
        <v>3.4881672727188522E-3</v>
      </c>
      <c r="AH26" s="442">
        <v>6.6148317360195186E-4</v>
      </c>
      <c r="AI26" s="442">
        <v>1.3839031737731967E-3</v>
      </c>
      <c r="AJ26" s="442">
        <v>2.60476933893008E-4</v>
      </c>
      <c r="AK26" s="442">
        <v>0</v>
      </c>
      <c r="AL26" s="442">
        <v>3.4795487045881168E-4</v>
      </c>
      <c r="AM26" s="442">
        <v>4.509172806732075E-4</v>
      </c>
      <c r="AN26" s="442">
        <v>2.9244560197168846E-3</v>
      </c>
      <c r="AO26" s="442">
        <v>2.7914114867576105E-3</v>
      </c>
      <c r="AP26" s="318">
        <f t="shared" si="0"/>
        <v>1.0220399122151915</v>
      </c>
    </row>
    <row r="27" spans="1:42" ht="12.5" x14ac:dyDescent="0.2">
      <c r="A27" s="281" t="s">
        <v>468</v>
      </c>
      <c r="B27" s="283" t="s">
        <v>36</v>
      </c>
      <c r="C27" s="442">
        <v>3.1429434890535863E-3</v>
      </c>
      <c r="D27" s="442">
        <v>4.3686484024108691E-5</v>
      </c>
      <c r="E27" s="442">
        <v>0</v>
      </c>
      <c r="F27" s="442">
        <v>0</v>
      </c>
      <c r="G27" s="442">
        <v>4.4716892001890222E-4</v>
      </c>
      <c r="H27" s="442">
        <v>0</v>
      </c>
      <c r="I27" s="442">
        <v>8.0239577482053468E-4</v>
      </c>
      <c r="J27" s="442">
        <v>3.3353361306172587E-3</v>
      </c>
      <c r="K27" s="442">
        <v>0</v>
      </c>
      <c r="L27" s="442">
        <v>5.2591425220082037E-3</v>
      </c>
      <c r="M27" s="442">
        <v>6.9313485630387557E-3</v>
      </c>
      <c r="N27" s="442">
        <v>3.8957309831090629E-3</v>
      </c>
      <c r="O27" s="442">
        <v>7.1823881217439626E-4</v>
      </c>
      <c r="P27" s="442">
        <v>4.2360323865971361E-3</v>
      </c>
      <c r="Q27" s="442">
        <v>4.7328770211452887E-4</v>
      </c>
      <c r="R27" s="442">
        <v>3.0293445404927445E-4</v>
      </c>
      <c r="S27" s="442">
        <v>2.4969328684495729E-4</v>
      </c>
      <c r="T27" s="442">
        <v>4.1822880261765246E-3</v>
      </c>
      <c r="U27" s="442">
        <v>4.445692424235641E-4</v>
      </c>
      <c r="V27" s="442">
        <v>3.8079423944025388E-3</v>
      </c>
      <c r="W27" s="442">
        <v>3.2181841604095882E-4</v>
      </c>
      <c r="X27" s="442">
        <v>4.1407624512936845E-4</v>
      </c>
      <c r="Y27" s="442">
        <v>1.0010392790587062</v>
      </c>
      <c r="Z27" s="442">
        <v>1.4695166776984321E-2</v>
      </c>
      <c r="AA27" s="442">
        <v>3.4664134201430753E-2</v>
      </c>
      <c r="AB27" s="442">
        <v>4.6918326924916577E-3</v>
      </c>
      <c r="AC27" s="442">
        <v>3.8049908218492474E-3</v>
      </c>
      <c r="AD27" s="442">
        <v>3.6880250712254597E-3</v>
      </c>
      <c r="AE27" s="442">
        <v>9.9687373925465041E-3</v>
      </c>
      <c r="AF27" s="442">
        <v>1.5394739650935636E-3</v>
      </c>
      <c r="AG27" s="442">
        <v>4.6497355332921874E-4</v>
      </c>
      <c r="AH27" s="442">
        <v>8.7833588609422426E-3</v>
      </c>
      <c r="AI27" s="442">
        <v>6.2663974057914412E-3</v>
      </c>
      <c r="AJ27" s="442">
        <v>2.75254571692489E-3</v>
      </c>
      <c r="AK27" s="442">
        <v>0</v>
      </c>
      <c r="AL27" s="442">
        <v>9.7045006649520537E-4</v>
      </c>
      <c r="AM27" s="442">
        <v>2.5596881793839366E-3</v>
      </c>
      <c r="AN27" s="442">
        <v>6.5976072845730566E-4</v>
      </c>
      <c r="AO27" s="442">
        <v>2.2449594300166451E-3</v>
      </c>
      <c r="AP27" s="318">
        <f t="shared" si="0"/>
        <v>1.1355574483242954</v>
      </c>
    </row>
    <row r="28" spans="1:42" ht="12.5" x14ac:dyDescent="0.2">
      <c r="A28" s="281" t="s">
        <v>469</v>
      </c>
      <c r="B28" s="283" t="s">
        <v>192</v>
      </c>
      <c r="C28" s="442">
        <v>1.1294764236503399E-2</v>
      </c>
      <c r="D28" s="442">
        <v>1.5325445247242126E-4</v>
      </c>
      <c r="E28" s="442">
        <v>0</v>
      </c>
      <c r="F28" s="442">
        <v>0</v>
      </c>
      <c r="G28" s="442">
        <v>1.4681759984015533E-2</v>
      </c>
      <c r="H28" s="442">
        <v>0</v>
      </c>
      <c r="I28" s="442">
        <v>5.4381522157851643E-2</v>
      </c>
      <c r="J28" s="442">
        <v>3.2640409589307105E-2</v>
      </c>
      <c r="K28" s="442">
        <v>0</v>
      </c>
      <c r="L28" s="442">
        <v>3.5268684746389604E-2</v>
      </c>
      <c r="M28" s="442">
        <v>6.4551215058707534E-2</v>
      </c>
      <c r="N28" s="442">
        <v>5.0506418384516825E-2</v>
      </c>
      <c r="O28" s="442">
        <v>5.0776299526818801E-2</v>
      </c>
      <c r="P28" s="442">
        <v>2.7195627349708866E-2</v>
      </c>
      <c r="Q28" s="442">
        <v>2.5408826861970303E-2</v>
      </c>
      <c r="R28" s="442">
        <v>1.3209057219071998E-2</v>
      </c>
      <c r="S28" s="442">
        <v>1.8848571355458235E-3</v>
      </c>
      <c r="T28" s="442">
        <v>3.3798737408098217E-2</v>
      </c>
      <c r="U28" s="442">
        <v>1.5129145474998457E-2</v>
      </c>
      <c r="V28" s="442">
        <v>8.1535869399549099E-3</v>
      </c>
      <c r="W28" s="442">
        <v>1.5982862089330866E-2</v>
      </c>
      <c r="X28" s="442">
        <v>1.539384735588761E-2</v>
      </c>
      <c r="Y28" s="442">
        <v>6.4274289580657402E-3</v>
      </c>
      <c r="Z28" s="442">
        <v>1.1085497855419379</v>
      </c>
      <c r="AA28" s="442">
        <v>4.958968771892145E-2</v>
      </c>
      <c r="AB28" s="442">
        <v>8.2386926091523288E-2</v>
      </c>
      <c r="AC28" s="442">
        <v>2.5074948519836063E-2</v>
      </c>
      <c r="AD28" s="442">
        <v>4.204781282933342E-3</v>
      </c>
      <c r="AE28" s="442">
        <v>2.6288381599681677E-4</v>
      </c>
      <c r="AF28" s="442">
        <v>5.4005545396091171E-3</v>
      </c>
      <c r="AG28" s="442">
        <v>7.6133219614670671E-4</v>
      </c>
      <c r="AH28" s="442">
        <v>1.5435363799739471E-2</v>
      </c>
      <c r="AI28" s="442">
        <v>2.1937727070272743E-2</v>
      </c>
      <c r="AJ28" s="442">
        <v>1.2450634798874193E-2</v>
      </c>
      <c r="AK28" s="442">
        <v>0</v>
      </c>
      <c r="AL28" s="442">
        <v>6.9608499148248511E-3</v>
      </c>
      <c r="AM28" s="442">
        <v>4.2429926746052414E-2</v>
      </c>
      <c r="AN28" s="442">
        <v>4.5578203248316726E-3</v>
      </c>
      <c r="AO28" s="442">
        <v>1.4612743533620801E-2</v>
      </c>
      <c r="AP28" s="318">
        <f t="shared" si="0"/>
        <v>1.8568415272907159</v>
      </c>
    </row>
    <row r="29" spans="1:42" ht="12.5" x14ac:dyDescent="0.2">
      <c r="A29" s="281" t="s">
        <v>470</v>
      </c>
      <c r="B29" s="283" t="s">
        <v>285</v>
      </c>
      <c r="C29" s="442">
        <v>3.2009256407430015E-5</v>
      </c>
      <c r="D29" s="442">
        <v>1.9173749232542717E-5</v>
      </c>
      <c r="E29" s="442">
        <v>0</v>
      </c>
      <c r="F29" s="442">
        <v>0</v>
      </c>
      <c r="G29" s="442">
        <v>9.5404474794883842E-4</v>
      </c>
      <c r="H29" s="442">
        <v>0</v>
      </c>
      <c r="I29" s="442">
        <v>4.2040121921247211E-5</v>
      </c>
      <c r="J29" s="442">
        <v>1.4302207234909057E-3</v>
      </c>
      <c r="K29" s="442">
        <v>0</v>
      </c>
      <c r="L29" s="442">
        <v>3.1766614053728784E-5</v>
      </c>
      <c r="M29" s="442">
        <v>6.5518277806798214E-4</v>
      </c>
      <c r="N29" s="442">
        <v>2.5953770130456721E-5</v>
      </c>
      <c r="O29" s="442">
        <v>2.9489406554563495E-5</v>
      </c>
      <c r="P29" s="442">
        <v>4.9044411008510372E-4</v>
      </c>
      <c r="Q29" s="442">
        <v>2.4721171355210172E-5</v>
      </c>
      <c r="R29" s="442">
        <v>2.410431467610978E-5</v>
      </c>
      <c r="S29" s="442">
        <v>5.0524971573665182E-5</v>
      </c>
      <c r="T29" s="442">
        <v>9.4031938112433783E-4</v>
      </c>
      <c r="U29" s="442">
        <v>5.5581686256786439E-5</v>
      </c>
      <c r="V29" s="442">
        <v>8.234536792005976E-5</v>
      </c>
      <c r="W29" s="442">
        <v>2.401860294842934E-5</v>
      </c>
      <c r="X29" s="442">
        <v>6.0844463003340104E-5</v>
      </c>
      <c r="Y29" s="442">
        <v>3.6944456544158415E-4</v>
      </c>
      <c r="Z29" s="442">
        <v>2.7883461149970796E-4</v>
      </c>
      <c r="AA29" s="442">
        <v>1.0475974218182502</v>
      </c>
      <c r="AB29" s="442">
        <v>4.6015286318598254E-3</v>
      </c>
      <c r="AC29" s="442">
        <v>1.2009009795517964E-3</v>
      </c>
      <c r="AD29" s="442">
        <v>3.3508786567016393E-5</v>
      </c>
      <c r="AE29" s="442">
        <v>4.6901964101017404E-6</v>
      </c>
      <c r="AF29" s="442">
        <v>6.7566636263158145E-4</v>
      </c>
      <c r="AG29" s="442">
        <v>5.1013720626772062E-5</v>
      </c>
      <c r="AH29" s="442">
        <v>2.1485808239194719E-3</v>
      </c>
      <c r="AI29" s="442">
        <v>4.7981933911093681E-3</v>
      </c>
      <c r="AJ29" s="442">
        <v>2.3930624249010736E-3</v>
      </c>
      <c r="AK29" s="442">
        <v>0</v>
      </c>
      <c r="AL29" s="442">
        <v>4.0970873582182508E-4</v>
      </c>
      <c r="AM29" s="442">
        <v>4.8103855480050046E-3</v>
      </c>
      <c r="AN29" s="442">
        <v>1.9087221105641599E-4</v>
      </c>
      <c r="AO29" s="442">
        <v>5.0033479024943757E-4</v>
      </c>
      <c r="AP29" s="318">
        <f t="shared" si="0"/>
        <v>1.0745365980444028</v>
      </c>
    </row>
    <row r="30" spans="1:42" ht="12.5" x14ac:dyDescent="0.2">
      <c r="A30" s="281" t="s">
        <v>471</v>
      </c>
      <c r="B30" s="283" t="s">
        <v>281</v>
      </c>
      <c r="C30" s="442">
        <v>1.9741334994751263E-4</v>
      </c>
      <c r="D30" s="442">
        <v>6.3928446484605244E-5</v>
      </c>
      <c r="E30" s="442">
        <v>0</v>
      </c>
      <c r="F30" s="442">
        <v>0</v>
      </c>
      <c r="G30" s="442">
        <v>2.3421000441003556E-4</v>
      </c>
      <c r="H30" s="442">
        <v>0</v>
      </c>
      <c r="I30" s="442">
        <v>7.2487824351463173E-4</v>
      </c>
      <c r="J30" s="442">
        <v>3.1981330025173476E-3</v>
      </c>
      <c r="K30" s="442">
        <v>0</v>
      </c>
      <c r="L30" s="442">
        <v>4.7814434255665308E-4</v>
      </c>
      <c r="M30" s="442">
        <v>3.2465125674207306E-3</v>
      </c>
      <c r="N30" s="442">
        <v>6.6032569100776459E-4</v>
      </c>
      <c r="O30" s="442">
        <v>6.6044844176569608E-4</v>
      </c>
      <c r="P30" s="442">
        <v>3.8538301780845685E-4</v>
      </c>
      <c r="Q30" s="442">
        <v>3.3051200884017537E-4</v>
      </c>
      <c r="R30" s="442">
        <v>1.965660102468624E-4</v>
      </c>
      <c r="S30" s="442">
        <v>8.202158807614577E-5</v>
      </c>
      <c r="T30" s="442">
        <v>1.6721862229379107E-3</v>
      </c>
      <c r="U30" s="442">
        <v>2.6086424486945959E-4</v>
      </c>
      <c r="V30" s="442">
        <v>2.1884445666457358E-4</v>
      </c>
      <c r="W30" s="442">
        <v>2.3155587211531772E-4</v>
      </c>
      <c r="X30" s="442">
        <v>3.2479323437988879E-4</v>
      </c>
      <c r="Y30" s="442">
        <v>2.2911285012737845E-3</v>
      </c>
      <c r="Z30" s="442">
        <v>1.3744462010839937E-2</v>
      </c>
      <c r="AA30" s="442">
        <v>3.8048851906252752E-3</v>
      </c>
      <c r="AB30" s="442">
        <v>1.0011013608058159</v>
      </c>
      <c r="AC30" s="442">
        <v>1.8291884597355869E-3</v>
      </c>
      <c r="AD30" s="442">
        <v>3.5548786482553258E-3</v>
      </c>
      <c r="AE30" s="442">
        <v>3.9398856464058872E-5</v>
      </c>
      <c r="AF30" s="442">
        <v>2.2527832392649229E-3</v>
      </c>
      <c r="AG30" s="442">
        <v>1.5138355868151663E-4</v>
      </c>
      <c r="AH30" s="442">
        <v>2.7923392080688145E-2</v>
      </c>
      <c r="AI30" s="442">
        <v>5.2487525488388084E-3</v>
      </c>
      <c r="AJ30" s="442">
        <v>4.1332672409848557E-3</v>
      </c>
      <c r="AK30" s="442">
        <v>0</v>
      </c>
      <c r="AL30" s="442">
        <v>1.1612923009202304E-4</v>
      </c>
      <c r="AM30" s="442">
        <v>2.0023387029739159E-2</v>
      </c>
      <c r="AN30" s="442">
        <v>4.0810941069102652E-4</v>
      </c>
      <c r="AO30" s="442">
        <v>1.4908188836222525E-2</v>
      </c>
      <c r="AP30" s="318">
        <f t="shared" si="0"/>
        <v>1.0997892275575536</v>
      </c>
    </row>
    <row r="31" spans="1:42" ht="12.5" x14ac:dyDescent="0.2">
      <c r="A31" s="281" t="s">
        <v>472</v>
      </c>
      <c r="B31" s="283" t="s">
        <v>384</v>
      </c>
      <c r="C31" s="442">
        <v>1.5971577495409513E-2</v>
      </c>
      <c r="D31" s="442">
        <v>8.1250031074520842E-5</v>
      </c>
      <c r="E31" s="442">
        <v>0</v>
      </c>
      <c r="F31" s="442">
        <v>0</v>
      </c>
      <c r="G31" s="442">
        <v>1.4412389808683777E-2</v>
      </c>
      <c r="H31" s="442">
        <v>0</v>
      </c>
      <c r="I31" s="442">
        <v>1.7835845068981376E-2</v>
      </c>
      <c r="J31" s="442">
        <v>8.8009952679104254E-3</v>
      </c>
      <c r="K31" s="442">
        <v>0</v>
      </c>
      <c r="L31" s="442">
        <v>1.2894529266558874E-2</v>
      </c>
      <c r="M31" s="442">
        <v>8.5785486481463769E-3</v>
      </c>
      <c r="N31" s="442">
        <v>5.5345877036567922E-3</v>
      </c>
      <c r="O31" s="442">
        <v>1.0129950319270343E-2</v>
      </c>
      <c r="P31" s="442">
        <v>1.021075265215716E-2</v>
      </c>
      <c r="Q31" s="442">
        <v>9.6915376459168878E-3</v>
      </c>
      <c r="R31" s="442">
        <v>7.3300879154263379E-3</v>
      </c>
      <c r="S31" s="442">
        <v>1.1961551852559194E-2</v>
      </c>
      <c r="T31" s="442">
        <v>9.9373975746387972E-3</v>
      </c>
      <c r="U31" s="442">
        <v>1.0639004261071307E-2</v>
      </c>
      <c r="V31" s="442">
        <v>9.8182430733672575E-3</v>
      </c>
      <c r="W31" s="442">
        <v>9.023889679242671E-3</v>
      </c>
      <c r="X31" s="442">
        <v>1.5845992997088863E-2</v>
      </c>
      <c r="Y31" s="442">
        <v>1.2821253710524E-2</v>
      </c>
      <c r="Z31" s="442">
        <v>4.2917439011022993E-3</v>
      </c>
      <c r="AA31" s="442">
        <v>4.6474395015814194E-3</v>
      </c>
      <c r="AB31" s="442">
        <v>3.8559183144065852E-3</v>
      </c>
      <c r="AC31" s="442">
        <v>1.0027317422685404</v>
      </c>
      <c r="AD31" s="442">
        <v>9.4451567160224771E-4</v>
      </c>
      <c r="AE31" s="442">
        <v>2.6908648549159141E-4</v>
      </c>
      <c r="AF31" s="442">
        <v>2.8631809196006785E-3</v>
      </c>
      <c r="AG31" s="442">
        <v>5.3860798723736319E-3</v>
      </c>
      <c r="AH31" s="442">
        <v>2.5942090399524733E-3</v>
      </c>
      <c r="AI31" s="442">
        <v>4.7976247173897885E-3</v>
      </c>
      <c r="AJ31" s="442">
        <v>1.3400526652162629E-2</v>
      </c>
      <c r="AK31" s="442">
        <v>0</v>
      </c>
      <c r="AL31" s="442">
        <v>4.7046748188992286E-3</v>
      </c>
      <c r="AM31" s="442">
        <v>1.9549926340640341E-2</v>
      </c>
      <c r="AN31" s="442">
        <v>7.9059739667992499E-2</v>
      </c>
      <c r="AO31" s="442">
        <v>1.4200708083107527E-2</v>
      </c>
      <c r="AP31" s="318">
        <f t="shared" si="0"/>
        <v>1.35061579314342</v>
      </c>
    </row>
    <row r="32" spans="1:42" ht="12.5" x14ac:dyDescent="0.2">
      <c r="A32" s="281" t="s">
        <v>473</v>
      </c>
      <c r="B32" s="283" t="s">
        <v>37</v>
      </c>
      <c r="C32" s="442">
        <v>3.0078752257368491E-4</v>
      </c>
      <c r="D32" s="442">
        <v>1.6596737338818858E-5</v>
      </c>
      <c r="E32" s="442">
        <v>0</v>
      </c>
      <c r="F32" s="442">
        <v>0</v>
      </c>
      <c r="G32" s="442">
        <v>3.8007738628191681E-4</v>
      </c>
      <c r="H32" s="442">
        <v>0</v>
      </c>
      <c r="I32" s="442">
        <v>7.1723185069449353E-5</v>
      </c>
      <c r="J32" s="442">
        <v>3.1015416398961229E-4</v>
      </c>
      <c r="K32" s="442">
        <v>0</v>
      </c>
      <c r="L32" s="442">
        <v>2.6511946735813778E-4</v>
      </c>
      <c r="M32" s="442">
        <v>6.3346816714620095E-4</v>
      </c>
      <c r="N32" s="442">
        <v>2.0258925246516445E-4</v>
      </c>
      <c r="O32" s="442">
        <v>6.1268726886472044E-5</v>
      </c>
      <c r="P32" s="442">
        <v>5.5652164233816501E-4</v>
      </c>
      <c r="Q32" s="442">
        <v>4.0996256269317756E-5</v>
      </c>
      <c r="R32" s="442">
        <v>5.4577601686428112E-4</v>
      </c>
      <c r="S32" s="442">
        <v>2.9153055111533565E-5</v>
      </c>
      <c r="T32" s="442">
        <v>3.2957790417278938E-4</v>
      </c>
      <c r="U32" s="442">
        <v>4.2973104146422155E-5</v>
      </c>
      <c r="V32" s="442">
        <v>2.8376902902181415E-4</v>
      </c>
      <c r="W32" s="442">
        <v>2.1551204390174601E-4</v>
      </c>
      <c r="X32" s="442">
        <v>1.2594895266054465E-3</v>
      </c>
      <c r="Y32" s="442">
        <v>6.3750659634340514E-4</v>
      </c>
      <c r="Z32" s="442">
        <v>1.0072843618249344E-3</v>
      </c>
      <c r="AA32" s="442">
        <v>1.2039970034247586E-3</v>
      </c>
      <c r="AB32" s="442">
        <v>1.3296557623617385E-3</v>
      </c>
      <c r="AC32" s="442">
        <v>9.1993798981078478E-4</v>
      </c>
      <c r="AD32" s="442">
        <v>1.0024175370492103</v>
      </c>
      <c r="AE32" s="442">
        <v>3.4469002933729671E-3</v>
      </c>
      <c r="AF32" s="442">
        <v>5.8485468925601315E-4</v>
      </c>
      <c r="AG32" s="442">
        <v>1.5646514201778151E-4</v>
      </c>
      <c r="AH32" s="442">
        <v>1.0302215615393992E-3</v>
      </c>
      <c r="AI32" s="442">
        <v>3.9249686800843107E-4</v>
      </c>
      <c r="AJ32" s="442">
        <v>4.2809749470264197E-4</v>
      </c>
      <c r="AK32" s="442">
        <v>0</v>
      </c>
      <c r="AL32" s="442">
        <v>2.4207075571845959E-4</v>
      </c>
      <c r="AM32" s="442">
        <v>4.2165038171283872E-4</v>
      </c>
      <c r="AN32" s="442">
        <v>1.3759859542142761E-4</v>
      </c>
      <c r="AO32" s="442">
        <v>3.3290895531599615E-4</v>
      </c>
      <c r="AP32" s="318">
        <f t="shared" si="0"/>
        <v>1.0199018277322671</v>
      </c>
    </row>
    <row r="33" spans="1:42" ht="12.5" x14ac:dyDescent="0.2">
      <c r="A33" s="281" t="s">
        <v>474</v>
      </c>
      <c r="B33" s="283" t="s">
        <v>38</v>
      </c>
      <c r="C33" s="442">
        <v>1.7205704585487192E-3</v>
      </c>
      <c r="D33" s="442">
        <v>3.3743803920092025E-4</v>
      </c>
      <c r="E33" s="442">
        <v>0</v>
      </c>
      <c r="F33" s="442">
        <v>0</v>
      </c>
      <c r="G33" s="442">
        <v>5.4883510903987382E-4</v>
      </c>
      <c r="H33" s="442">
        <v>0</v>
      </c>
      <c r="I33" s="442">
        <v>6.4004366801157322E-4</v>
      </c>
      <c r="J33" s="442">
        <v>2.6714178864212508E-3</v>
      </c>
      <c r="K33" s="442">
        <v>0</v>
      </c>
      <c r="L33" s="442">
        <v>4.4511825622123221E-4</v>
      </c>
      <c r="M33" s="442">
        <v>2.5372587694015777E-3</v>
      </c>
      <c r="N33" s="442">
        <v>3.104022202673555E-4</v>
      </c>
      <c r="O33" s="442">
        <v>4.1408529154643019E-4</v>
      </c>
      <c r="P33" s="442">
        <v>3.4209899303640598E-3</v>
      </c>
      <c r="Q33" s="442">
        <v>3.2176189055422731E-4</v>
      </c>
      <c r="R33" s="442">
        <v>3.1786755185681946E-4</v>
      </c>
      <c r="S33" s="442">
        <v>3.3708384491293672E-4</v>
      </c>
      <c r="T33" s="442">
        <v>9.4528778974749175E-4</v>
      </c>
      <c r="U33" s="442">
        <v>3.9367426874148024E-4</v>
      </c>
      <c r="V33" s="442">
        <v>3.1694291105843005E-3</v>
      </c>
      <c r="W33" s="442">
        <v>3.2799750438295262E-4</v>
      </c>
      <c r="X33" s="442">
        <v>9.3438756850777944E-4</v>
      </c>
      <c r="Y33" s="442">
        <v>3.3486879786388968E-3</v>
      </c>
      <c r="Z33" s="442">
        <v>2.2382168215747413E-3</v>
      </c>
      <c r="AA33" s="442">
        <v>5.0545048785192645E-4</v>
      </c>
      <c r="AB33" s="442">
        <v>1.4397172300858788E-3</v>
      </c>
      <c r="AC33" s="442">
        <v>2.2841859617520239E-2</v>
      </c>
      <c r="AD33" s="442">
        <v>1.1660931144169516E-2</v>
      </c>
      <c r="AE33" s="442">
        <v>1.0075465391803813</v>
      </c>
      <c r="AF33" s="442">
        <v>1.189102505698012E-2</v>
      </c>
      <c r="AG33" s="442">
        <v>4.0462009431940262E-2</v>
      </c>
      <c r="AH33" s="442">
        <v>1.5986084303892529E-3</v>
      </c>
      <c r="AI33" s="442">
        <v>5.8989520635540455E-3</v>
      </c>
      <c r="AJ33" s="442">
        <v>1.6824839044987244E-2</v>
      </c>
      <c r="AK33" s="442">
        <v>0</v>
      </c>
      <c r="AL33" s="442">
        <v>4.0450620859124597E-3</v>
      </c>
      <c r="AM33" s="442">
        <v>9.0641998701847422E-3</v>
      </c>
      <c r="AN33" s="442">
        <v>2.7021006230913457E-3</v>
      </c>
      <c r="AO33" s="442">
        <v>2.3804019214319998E-2</v>
      </c>
      <c r="AP33" s="318">
        <f t="shared" si="0"/>
        <v>1.1618618482255729</v>
      </c>
    </row>
    <row r="34" spans="1:42" ht="12.5" x14ac:dyDescent="0.2">
      <c r="A34" s="281" t="s">
        <v>475</v>
      </c>
      <c r="B34" s="283" t="s">
        <v>476</v>
      </c>
      <c r="C34" s="442">
        <v>9.53945854421487E-3</v>
      </c>
      <c r="D34" s="442">
        <v>2.8842687279270623E-2</v>
      </c>
      <c r="E34" s="442">
        <v>0</v>
      </c>
      <c r="F34" s="442">
        <v>0</v>
      </c>
      <c r="G34" s="442">
        <v>7.4078703984622012E-3</v>
      </c>
      <c r="H34" s="442">
        <v>0</v>
      </c>
      <c r="I34" s="442">
        <v>1.1811137066640701E-2</v>
      </c>
      <c r="J34" s="442">
        <v>7.229020135307988E-3</v>
      </c>
      <c r="K34" s="442">
        <v>0</v>
      </c>
      <c r="L34" s="442">
        <v>3.3999970996003346E-3</v>
      </c>
      <c r="M34" s="442">
        <v>1.5355839674746907E-2</v>
      </c>
      <c r="N34" s="442">
        <v>5.4827216291534284E-3</v>
      </c>
      <c r="O34" s="442">
        <v>7.9471645254599356E-3</v>
      </c>
      <c r="P34" s="442">
        <v>6.7202811470175585E-3</v>
      </c>
      <c r="Q34" s="442">
        <v>4.9654848025938942E-4</v>
      </c>
      <c r="R34" s="442">
        <v>3.8081966904973323E-3</v>
      </c>
      <c r="S34" s="442">
        <v>3.8079215374652768E-4</v>
      </c>
      <c r="T34" s="442">
        <v>6.1601225830029416E-3</v>
      </c>
      <c r="U34" s="442">
        <v>4.2810779180263063E-3</v>
      </c>
      <c r="V34" s="442">
        <v>6.2501233431544794E-3</v>
      </c>
      <c r="W34" s="442">
        <v>4.6703045638227109E-3</v>
      </c>
      <c r="X34" s="442">
        <v>4.0592685749960777E-2</v>
      </c>
      <c r="Y34" s="442">
        <v>8.7489366964665794E-3</v>
      </c>
      <c r="Z34" s="442">
        <v>1.1271128454213838E-2</v>
      </c>
      <c r="AA34" s="442">
        <v>4.7549481700614382E-3</v>
      </c>
      <c r="AB34" s="442">
        <v>1.4452417305961324E-2</v>
      </c>
      <c r="AC34" s="442">
        <v>6.7856727108190559E-3</v>
      </c>
      <c r="AD34" s="442">
        <v>7.616202853128958E-3</v>
      </c>
      <c r="AE34" s="442">
        <v>1.4343011116251179E-4</v>
      </c>
      <c r="AF34" s="442">
        <v>1.0163913883586642</v>
      </c>
      <c r="AG34" s="442">
        <v>3.3563485124783136E-4</v>
      </c>
      <c r="AH34" s="442">
        <v>7.933931588154584E-3</v>
      </c>
      <c r="AI34" s="442">
        <v>6.6176361737466001E-3</v>
      </c>
      <c r="AJ34" s="442">
        <v>4.2004725909673656E-3</v>
      </c>
      <c r="AK34" s="442">
        <v>0</v>
      </c>
      <c r="AL34" s="442">
        <v>2.6115952320638798E-3</v>
      </c>
      <c r="AM34" s="442">
        <v>9.0315706921177564E-3</v>
      </c>
      <c r="AN34" s="442">
        <v>7.4015686217866306E-2</v>
      </c>
      <c r="AO34" s="442">
        <v>2.1817368345874628E-2</v>
      </c>
      <c r="AP34" s="318">
        <f t="shared" si="0"/>
        <v>1.3452866809889872</v>
      </c>
    </row>
    <row r="35" spans="1:42" ht="12.5" x14ac:dyDescent="0.2">
      <c r="A35" s="281" t="s">
        <v>477</v>
      </c>
      <c r="B35" s="283" t="s">
        <v>193</v>
      </c>
      <c r="C35" s="442">
        <v>1.7208530032018569E-5</v>
      </c>
      <c r="D35" s="442">
        <v>1.3327940661732799E-6</v>
      </c>
      <c r="E35" s="442">
        <v>0</v>
      </c>
      <c r="F35" s="442">
        <v>0</v>
      </c>
      <c r="G35" s="442">
        <v>1.3360071235655732E-5</v>
      </c>
      <c r="H35" s="442">
        <v>0</v>
      </c>
      <c r="I35" s="442">
        <v>5.3138698112890076E-6</v>
      </c>
      <c r="J35" s="442">
        <v>6.5851937013719399E-5</v>
      </c>
      <c r="K35" s="442">
        <v>0</v>
      </c>
      <c r="L35" s="442">
        <v>4.7032275312393039E-6</v>
      </c>
      <c r="M35" s="442">
        <v>2.7520845830899781E-5</v>
      </c>
      <c r="N35" s="442">
        <v>3.3419621465555148E-6</v>
      </c>
      <c r="O35" s="442">
        <v>3.6845931005421953E-6</v>
      </c>
      <c r="P35" s="442">
        <v>3.6654350036864279E-5</v>
      </c>
      <c r="Q35" s="442">
        <v>3.4253995989040318E-6</v>
      </c>
      <c r="R35" s="442">
        <v>5.418036202464753E-5</v>
      </c>
      <c r="S35" s="442">
        <v>3.5987730395324156E-6</v>
      </c>
      <c r="T35" s="442">
        <v>3.4034977806260954E-5</v>
      </c>
      <c r="U35" s="442">
        <v>5.8972379302694001E-5</v>
      </c>
      <c r="V35" s="442">
        <v>1.0222546597068161E-4</v>
      </c>
      <c r="W35" s="442">
        <v>1.2308807558713864E-5</v>
      </c>
      <c r="X35" s="442">
        <v>6.6720815236255127E-6</v>
      </c>
      <c r="Y35" s="442">
        <v>4.3208161486480069E-5</v>
      </c>
      <c r="Z35" s="442">
        <v>3.5152144192820314E-5</v>
      </c>
      <c r="AA35" s="442">
        <v>1.9994725796027205E-4</v>
      </c>
      <c r="AB35" s="442">
        <v>5.2231544728215079E-5</v>
      </c>
      <c r="AC35" s="442">
        <v>1.7604069842566252E-4</v>
      </c>
      <c r="AD35" s="442">
        <v>2.6611795471361341E-4</v>
      </c>
      <c r="AE35" s="442">
        <v>1.8004000582108277E-6</v>
      </c>
      <c r="AF35" s="442">
        <v>4.6966511760769121E-5</v>
      </c>
      <c r="AG35" s="442">
        <v>1.0003306793072637</v>
      </c>
      <c r="AH35" s="442">
        <v>1.4281106910161675E-4</v>
      </c>
      <c r="AI35" s="442">
        <v>1.4021773761845196E-4</v>
      </c>
      <c r="AJ35" s="442">
        <v>5.6832021699804484E-5</v>
      </c>
      <c r="AK35" s="442">
        <v>0</v>
      </c>
      <c r="AL35" s="442">
        <v>1.2364418041988426E-4</v>
      </c>
      <c r="AM35" s="442">
        <v>8.8437146104810373E-5</v>
      </c>
      <c r="AN35" s="442">
        <v>1.8919251779145641E-5</v>
      </c>
      <c r="AO35" s="442">
        <v>2.8014972696153176E-4</v>
      </c>
      <c r="AP35" s="318">
        <f t="shared" si="0"/>
        <v>1.0021773958149434</v>
      </c>
    </row>
    <row r="36" spans="1:42" ht="12.5" x14ac:dyDescent="0.2">
      <c r="A36" s="281" t="s">
        <v>478</v>
      </c>
      <c r="B36" s="283" t="s">
        <v>39</v>
      </c>
      <c r="C36" s="442">
        <v>4.971848911568891E-5</v>
      </c>
      <c r="D36" s="442">
        <v>4.285369801789459E-6</v>
      </c>
      <c r="E36" s="442">
        <v>0</v>
      </c>
      <c r="F36" s="442">
        <v>0</v>
      </c>
      <c r="G36" s="442">
        <v>1.0128241727136297E-4</v>
      </c>
      <c r="H36" s="442">
        <v>0</v>
      </c>
      <c r="I36" s="442">
        <v>5.6808953880916895E-6</v>
      </c>
      <c r="J36" s="442">
        <v>3.4204059467853561E-5</v>
      </c>
      <c r="K36" s="442">
        <v>0</v>
      </c>
      <c r="L36" s="442">
        <v>4.6149643325588559E-6</v>
      </c>
      <c r="M36" s="442">
        <v>1.0758073977541406E-4</v>
      </c>
      <c r="N36" s="442">
        <v>3.7536263175636307E-5</v>
      </c>
      <c r="O36" s="442">
        <v>4.2810782295305061E-6</v>
      </c>
      <c r="P36" s="442">
        <v>5.3173893957805663E-5</v>
      </c>
      <c r="Q36" s="442">
        <v>3.4623018161548174E-6</v>
      </c>
      <c r="R36" s="442">
        <v>1.2188034342928628E-4</v>
      </c>
      <c r="S36" s="442">
        <v>2.6667114384733208E-6</v>
      </c>
      <c r="T36" s="442">
        <v>2.5077470743770591E-5</v>
      </c>
      <c r="U36" s="442">
        <v>4.342489293104559E-6</v>
      </c>
      <c r="V36" s="442">
        <v>4.0012363094279411E-5</v>
      </c>
      <c r="W36" s="442">
        <v>2.4410857809250331E-5</v>
      </c>
      <c r="X36" s="442">
        <v>5.5570075360332054E-5</v>
      </c>
      <c r="Y36" s="442">
        <v>1.7128714793546884E-4</v>
      </c>
      <c r="Z36" s="442">
        <v>4.6191857365492816E-5</v>
      </c>
      <c r="AA36" s="442">
        <v>1.4030267805121508E-4</v>
      </c>
      <c r="AB36" s="442">
        <v>2.6701582458056464E-4</v>
      </c>
      <c r="AC36" s="442">
        <v>1.0135461449526995E-4</v>
      </c>
      <c r="AD36" s="442">
        <v>1.1286098992595734E-4</v>
      </c>
      <c r="AE36" s="442">
        <v>2.9917817217525413E-6</v>
      </c>
      <c r="AF36" s="442">
        <v>1.5101273055099419E-4</v>
      </c>
      <c r="AG36" s="442">
        <v>2.9470218529759094E-6</v>
      </c>
      <c r="AH36" s="442">
        <v>1.0000512502572829</v>
      </c>
      <c r="AI36" s="442">
        <v>1.5692487445440642E-4</v>
      </c>
      <c r="AJ36" s="442">
        <v>5.3219314917107277E-5</v>
      </c>
      <c r="AK36" s="442">
        <v>0</v>
      </c>
      <c r="AL36" s="442">
        <v>5.883932870489819E-5</v>
      </c>
      <c r="AM36" s="442">
        <v>5.6600847331608307E-5</v>
      </c>
      <c r="AN36" s="442">
        <v>2.0854545786334273E-5</v>
      </c>
      <c r="AO36" s="442">
        <v>0.19446279895542395</v>
      </c>
      <c r="AP36" s="318">
        <f t="shared" si="0"/>
        <v>1.0020734345984572</v>
      </c>
    </row>
    <row r="37" spans="1:42" ht="12.5" x14ac:dyDescent="0.2">
      <c r="A37" s="281" t="s">
        <v>479</v>
      </c>
      <c r="B37" s="283" t="s">
        <v>40</v>
      </c>
      <c r="C37" s="442">
        <v>1.9002057937184192E-6</v>
      </c>
      <c r="D37" s="442">
        <v>2.8675511615028483E-8</v>
      </c>
      <c r="E37" s="442">
        <v>0</v>
      </c>
      <c r="F37" s="442">
        <v>0</v>
      </c>
      <c r="G37" s="442">
        <v>1.5659028162470788E-6</v>
      </c>
      <c r="H37" s="442">
        <v>0</v>
      </c>
      <c r="I37" s="442">
        <v>5.421035051227793E-6</v>
      </c>
      <c r="J37" s="442">
        <v>4.0094932741071169E-6</v>
      </c>
      <c r="K37" s="442">
        <v>0</v>
      </c>
      <c r="L37" s="442">
        <v>4.7342067598554592E-6</v>
      </c>
      <c r="M37" s="442">
        <v>7.9987300489948579E-6</v>
      </c>
      <c r="N37" s="442">
        <v>5.8444440828590734E-6</v>
      </c>
      <c r="O37" s="442">
        <v>5.0584081266580673E-6</v>
      </c>
      <c r="P37" s="442">
        <v>4.230480474036511E-6</v>
      </c>
      <c r="Q37" s="442">
        <v>2.5826678745879899E-6</v>
      </c>
      <c r="R37" s="442">
        <v>3.5817013495950026E-6</v>
      </c>
      <c r="S37" s="442">
        <v>3.2150097897652809E-5</v>
      </c>
      <c r="T37" s="442">
        <v>9.9056821298472973E-4</v>
      </c>
      <c r="U37" s="442">
        <v>3.1908298646867178E-5</v>
      </c>
      <c r="V37" s="442">
        <v>6.2791805224450949E-5</v>
      </c>
      <c r="W37" s="442">
        <v>3.6485623641089004E-6</v>
      </c>
      <c r="X37" s="442">
        <v>4.9806622966392973E-6</v>
      </c>
      <c r="Y37" s="442">
        <v>2.5333216423365401E-4</v>
      </c>
      <c r="Z37" s="442">
        <v>1.1001503684180636E-4</v>
      </c>
      <c r="AA37" s="442">
        <v>1.3617546581432642E-5</v>
      </c>
      <c r="AB37" s="442">
        <v>9.226360820407179E-6</v>
      </c>
      <c r="AC37" s="442">
        <v>3.4991198322483514E-6</v>
      </c>
      <c r="AD37" s="442">
        <v>1.4256329442504624E-6</v>
      </c>
      <c r="AE37" s="442">
        <v>2.5437775280667342E-6</v>
      </c>
      <c r="AF37" s="442">
        <v>1.0105002623400088E-6</v>
      </c>
      <c r="AG37" s="442">
        <v>2.8965000311978244E-7</v>
      </c>
      <c r="AH37" s="442">
        <v>1.886058384385113E-4</v>
      </c>
      <c r="AI37" s="442">
        <v>1.0000041790938901</v>
      </c>
      <c r="AJ37" s="442">
        <v>8.1026948529663403E-5</v>
      </c>
      <c r="AK37" s="442">
        <v>0</v>
      </c>
      <c r="AL37" s="442">
        <v>3.8390710306761665E-6</v>
      </c>
      <c r="AM37" s="442">
        <v>4.7613545250972004E-6</v>
      </c>
      <c r="AN37" s="442">
        <v>4.6476999574853275E-5</v>
      </c>
      <c r="AO37" s="442">
        <v>3.9733592306552384E-5</v>
      </c>
      <c r="AP37" s="318">
        <f t="shared" si="0"/>
        <v>1.0018968526856142</v>
      </c>
    </row>
    <row r="38" spans="1:42" ht="12.5" x14ac:dyDescent="0.2">
      <c r="A38" s="281" t="s">
        <v>480</v>
      </c>
      <c r="B38" s="283" t="s">
        <v>481</v>
      </c>
      <c r="C38" s="442">
        <v>0</v>
      </c>
      <c r="D38" s="442">
        <v>0</v>
      </c>
      <c r="E38" s="442">
        <v>0</v>
      </c>
      <c r="F38" s="442">
        <v>0</v>
      </c>
      <c r="G38" s="442">
        <v>0</v>
      </c>
      <c r="H38" s="442">
        <v>0</v>
      </c>
      <c r="I38" s="442">
        <v>0</v>
      </c>
      <c r="J38" s="442">
        <v>0</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0</v>
      </c>
      <c r="AA38" s="442">
        <v>0</v>
      </c>
      <c r="AB38" s="442">
        <v>0</v>
      </c>
      <c r="AC38" s="442">
        <v>0</v>
      </c>
      <c r="AD38" s="442">
        <v>0</v>
      </c>
      <c r="AE38" s="442">
        <v>0</v>
      </c>
      <c r="AF38" s="442">
        <v>0</v>
      </c>
      <c r="AG38" s="442">
        <v>0</v>
      </c>
      <c r="AH38" s="442">
        <v>0</v>
      </c>
      <c r="AI38" s="442">
        <v>0</v>
      </c>
      <c r="AJ38" s="442">
        <v>1.0167010227567947</v>
      </c>
      <c r="AK38" s="442">
        <v>0</v>
      </c>
      <c r="AL38" s="442">
        <v>0</v>
      </c>
      <c r="AM38" s="442">
        <v>0</v>
      </c>
      <c r="AN38" s="442">
        <v>0</v>
      </c>
      <c r="AO38" s="442">
        <v>0</v>
      </c>
      <c r="AP38" s="318">
        <f t="shared" si="0"/>
        <v>1.0167010227567947</v>
      </c>
    </row>
    <row r="39" spans="1:42" ht="12.5" x14ac:dyDescent="0.2">
      <c r="A39" s="281" t="s">
        <v>482</v>
      </c>
      <c r="B39" s="283" t="s">
        <v>483</v>
      </c>
      <c r="C39" s="442">
        <v>0</v>
      </c>
      <c r="D39" s="442">
        <v>0</v>
      </c>
      <c r="E39" s="442">
        <v>0</v>
      </c>
      <c r="F39" s="442">
        <v>0</v>
      </c>
      <c r="G39" s="442">
        <v>0</v>
      </c>
      <c r="H39" s="442">
        <v>0</v>
      </c>
      <c r="I39" s="442">
        <v>0</v>
      </c>
      <c r="J39" s="442">
        <v>0</v>
      </c>
      <c r="K39" s="442">
        <v>0</v>
      </c>
      <c r="L39" s="442">
        <v>0</v>
      </c>
      <c r="M39" s="442">
        <v>0</v>
      </c>
      <c r="N39" s="442">
        <v>0</v>
      </c>
      <c r="O39" s="442">
        <v>0</v>
      </c>
      <c r="P39" s="442">
        <v>0</v>
      </c>
      <c r="Q39" s="442">
        <v>0</v>
      </c>
      <c r="R39" s="442">
        <v>0</v>
      </c>
      <c r="S39" s="442">
        <v>0</v>
      </c>
      <c r="T39" s="442">
        <v>0</v>
      </c>
      <c r="U39" s="442">
        <v>0</v>
      </c>
      <c r="V39" s="442">
        <v>0</v>
      </c>
      <c r="W39" s="442">
        <v>0</v>
      </c>
      <c r="X39" s="442">
        <v>0</v>
      </c>
      <c r="Y39" s="442">
        <v>0</v>
      </c>
      <c r="Z39" s="442">
        <v>0</v>
      </c>
      <c r="AA39" s="442">
        <v>0</v>
      </c>
      <c r="AB39" s="442">
        <v>0</v>
      </c>
      <c r="AC39" s="442">
        <v>0</v>
      </c>
      <c r="AD39" s="442">
        <v>0</v>
      </c>
      <c r="AE39" s="442">
        <v>0</v>
      </c>
      <c r="AF39" s="442">
        <v>0</v>
      </c>
      <c r="AG39" s="442">
        <v>0</v>
      </c>
      <c r="AH39" s="442">
        <v>0</v>
      </c>
      <c r="AI39" s="442">
        <v>0</v>
      </c>
      <c r="AJ39" s="442">
        <v>0</v>
      </c>
      <c r="AK39" s="442">
        <v>1</v>
      </c>
      <c r="AL39" s="442">
        <v>0</v>
      </c>
      <c r="AM39" s="442">
        <v>0</v>
      </c>
      <c r="AN39" s="442">
        <v>0</v>
      </c>
      <c r="AO39" s="442">
        <v>0</v>
      </c>
      <c r="AP39" s="318">
        <f t="shared" si="0"/>
        <v>1</v>
      </c>
    </row>
    <row r="40" spans="1:42" ht="12.5" x14ac:dyDescent="0.2">
      <c r="A40" s="281" t="s">
        <v>484</v>
      </c>
      <c r="B40" s="283" t="s">
        <v>41</v>
      </c>
      <c r="C40" s="442">
        <v>4.5671588101142422E-3</v>
      </c>
      <c r="D40" s="442">
        <v>3.4555892966222403E-4</v>
      </c>
      <c r="E40" s="442">
        <v>0</v>
      </c>
      <c r="F40" s="442">
        <v>0</v>
      </c>
      <c r="G40" s="442">
        <v>7.2749249540101897E-3</v>
      </c>
      <c r="H40" s="442">
        <v>0</v>
      </c>
      <c r="I40" s="442">
        <v>1.2637358348821849E-3</v>
      </c>
      <c r="J40" s="442">
        <v>1.0610262437997489E-2</v>
      </c>
      <c r="K40" s="442">
        <v>0</v>
      </c>
      <c r="L40" s="442">
        <v>8.7532536933990265E-3</v>
      </c>
      <c r="M40" s="442">
        <v>1.2853671839538667E-2</v>
      </c>
      <c r="N40" s="442">
        <v>3.645517988201142E-3</v>
      </c>
      <c r="O40" s="442">
        <v>1.02973358773574E-3</v>
      </c>
      <c r="P40" s="442">
        <v>6.3928310380995911E-3</v>
      </c>
      <c r="Q40" s="442">
        <v>5.3841840832067256E-3</v>
      </c>
      <c r="R40" s="442">
        <v>9.9485472094530732E-3</v>
      </c>
      <c r="S40" s="442">
        <v>6.6474997483452882E-4</v>
      </c>
      <c r="T40" s="442">
        <v>1.0604983673348174E-2</v>
      </c>
      <c r="U40" s="442">
        <v>8.49793372446217E-3</v>
      </c>
      <c r="V40" s="442">
        <v>8.4313170337302814E-3</v>
      </c>
      <c r="W40" s="442">
        <v>5.6248839997621253E-3</v>
      </c>
      <c r="X40" s="442">
        <v>7.5801611091861664E-3</v>
      </c>
      <c r="Y40" s="442">
        <v>2.0689987005670187E-2</v>
      </c>
      <c r="Z40" s="442">
        <v>1.6393635738494242E-2</v>
      </c>
      <c r="AA40" s="442">
        <v>3.1108739744876681E-2</v>
      </c>
      <c r="AB40" s="442">
        <v>1.4357290888014724E-2</v>
      </c>
      <c r="AC40" s="442">
        <v>1.857081741775958E-2</v>
      </c>
      <c r="AD40" s="442">
        <v>2.3366288662919767E-2</v>
      </c>
      <c r="AE40" s="442">
        <v>7.7604370855095773E-4</v>
      </c>
      <c r="AF40" s="442">
        <v>1.2177198222842004E-2</v>
      </c>
      <c r="AG40" s="442">
        <v>3.0616845725593811E-2</v>
      </c>
      <c r="AH40" s="442">
        <v>2.0117409804744205E-2</v>
      </c>
      <c r="AI40" s="442">
        <v>1.589767830625359E-2</v>
      </c>
      <c r="AJ40" s="442">
        <v>1.0458872286413142E-2</v>
      </c>
      <c r="AK40" s="442">
        <v>0</v>
      </c>
      <c r="AL40" s="442">
        <v>1.0297348162584301</v>
      </c>
      <c r="AM40" s="442">
        <v>8.0799820280838298E-3</v>
      </c>
      <c r="AN40" s="442">
        <v>2.9412820674344807E-3</v>
      </c>
      <c r="AO40" s="442">
        <v>1.2498911939313729E-2</v>
      </c>
      <c r="AP40" s="318">
        <f t="shared" si="0"/>
        <v>1.3687602977877049</v>
      </c>
    </row>
    <row r="41" spans="1:42" ht="12.5" x14ac:dyDescent="0.2">
      <c r="A41" s="286">
        <v>37</v>
      </c>
      <c r="B41" s="283" t="s">
        <v>42</v>
      </c>
      <c r="C41" s="442">
        <v>5.7928657608049087E-6</v>
      </c>
      <c r="D41" s="442">
        <v>3.5392204603230385E-6</v>
      </c>
      <c r="E41" s="442">
        <v>0</v>
      </c>
      <c r="F41" s="442">
        <v>0</v>
      </c>
      <c r="G41" s="442">
        <v>5.6022094215975594E-6</v>
      </c>
      <c r="H41" s="442">
        <v>0</v>
      </c>
      <c r="I41" s="442">
        <v>6.6790790141388486E-6</v>
      </c>
      <c r="J41" s="442">
        <v>6.644500704659303E-6</v>
      </c>
      <c r="K41" s="442">
        <v>0</v>
      </c>
      <c r="L41" s="442">
        <v>6.1466011872322555E-6</v>
      </c>
      <c r="M41" s="442">
        <v>9.0956452587967542E-6</v>
      </c>
      <c r="N41" s="442">
        <v>4.3764108946855809E-6</v>
      </c>
      <c r="O41" s="442">
        <v>4.6687647798029884E-6</v>
      </c>
      <c r="P41" s="442">
        <v>5.7150153630829722E-6</v>
      </c>
      <c r="Q41" s="442">
        <v>3.7964591617724318E-6</v>
      </c>
      <c r="R41" s="442">
        <v>4.7026235515375001E-6</v>
      </c>
      <c r="S41" s="442">
        <v>2.4453295867701949E-6</v>
      </c>
      <c r="T41" s="442">
        <v>7.2519277136590755E-6</v>
      </c>
      <c r="U41" s="442">
        <v>5.1455502179005405E-6</v>
      </c>
      <c r="V41" s="442">
        <v>5.8488615803718644E-6</v>
      </c>
      <c r="W41" s="442">
        <v>3.9766995980984439E-6</v>
      </c>
      <c r="X41" s="442">
        <v>9.8374525435673483E-6</v>
      </c>
      <c r="Y41" s="442">
        <v>9.2198129117687544E-5</v>
      </c>
      <c r="Z41" s="442">
        <v>4.2448508584939622E-5</v>
      </c>
      <c r="AA41" s="442">
        <v>1.3851656631603361E-5</v>
      </c>
      <c r="AB41" s="442">
        <v>8.9573184446325873E-6</v>
      </c>
      <c r="AC41" s="442">
        <v>1.8500020614138662E-4</v>
      </c>
      <c r="AD41" s="442">
        <v>9.2986833091829819E-6</v>
      </c>
      <c r="AE41" s="442">
        <v>9.0103416974102085E-5</v>
      </c>
      <c r="AF41" s="442">
        <v>1.2471907220519196E-4</v>
      </c>
      <c r="AG41" s="442">
        <v>6.7831648416011294E-3</v>
      </c>
      <c r="AH41" s="442">
        <v>1.910241713490574E-4</v>
      </c>
      <c r="AI41" s="442">
        <v>8.1606888339534253E-4</v>
      </c>
      <c r="AJ41" s="442">
        <v>3.5893605372401671E-3</v>
      </c>
      <c r="AK41" s="442">
        <v>0</v>
      </c>
      <c r="AL41" s="442">
        <v>2.2032547340187312E-4</v>
      </c>
      <c r="AM41" s="442">
        <v>1.0042544052189122</v>
      </c>
      <c r="AN41" s="442">
        <v>2.3835296049500708E-5</v>
      </c>
      <c r="AO41" s="442">
        <v>4.7955732498545656E-5</v>
      </c>
      <c r="AP41" s="318">
        <f t="shared" si="0"/>
        <v>1.0165460266301569</v>
      </c>
    </row>
    <row r="42" spans="1:42" ht="12.5" x14ac:dyDescent="0.2">
      <c r="A42" s="287">
        <v>38</v>
      </c>
      <c r="B42" s="272" t="s">
        <v>282</v>
      </c>
      <c r="C42" s="442">
        <v>3.3996560525695111E-5</v>
      </c>
      <c r="D42" s="442">
        <v>2.5000102844449429E-5</v>
      </c>
      <c r="E42" s="442">
        <v>0</v>
      </c>
      <c r="F42" s="442">
        <v>0</v>
      </c>
      <c r="G42" s="442">
        <v>3.0792735000451499E-5</v>
      </c>
      <c r="H42" s="442">
        <v>0</v>
      </c>
      <c r="I42" s="442">
        <v>3.4882603252437955E-5</v>
      </c>
      <c r="J42" s="442">
        <v>3.1060226810594622E-5</v>
      </c>
      <c r="K42" s="442">
        <v>0</v>
      </c>
      <c r="L42" s="442">
        <v>2.9597038550548646E-5</v>
      </c>
      <c r="M42" s="442">
        <v>4.1759564276876382E-5</v>
      </c>
      <c r="N42" s="442">
        <v>1.761207921935949E-5</v>
      </c>
      <c r="O42" s="442">
        <v>2.1552260537132297E-5</v>
      </c>
      <c r="P42" s="442">
        <v>2.6903386222270667E-5</v>
      </c>
      <c r="Q42" s="442">
        <v>1.7462121502030001E-5</v>
      </c>
      <c r="R42" s="442">
        <v>2.2030578834232022E-5</v>
      </c>
      <c r="S42" s="442">
        <v>3.5286284898176266E-5</v>
      </c>
      <c r="T42" s="442">
        <v>6.2030611251686837E-4</v>
      </c>
      <c r="U42" s="442">
        <v>4.2288871890330597E-5</v>
      </c>
      <c r="V42" s="442">
        <v>6.3275107617923599E-5</v>
      </c>
      <c r="W42" s="442">
        <v>2.1380926110287449E-5</v>
      </c>
      <c r="X42" s="442">
        <v>6.3070943386888564E-5</v>
      </c>
      <c r="Y42" s="442">
        <v>6.4479251394691155E-4</v>
      </c>
      <c r="Z42" s="442">
        <v>5.2226573048928294E-5</v>
      </c>
      <c r="AA42" s="442">
        <v>5.9082874563841486E-5</v>
      </c>
      <c r="AB42" s="442">
        <v>1.1613818419559491E-3</v>
      </c>
      <c r="AC42" s="442">
        <v>1.2922398349008331E-3</v>
      </c>
      <c r="AD42" s="442">
        <v>3.1942282738629554E-5</v>
      </c>
      <c r="AE42" s="442">
        <v>7.1239651818996732E-6</v>
      </c>
      <c r="AF42" s="442">
        <v>8.8098203170692635E-4</v>
      </c>
      <c r="AG42" s="442">
        <v>3.2453664532864096E-5</v>
      </c>
      <c r="AH42" s="442">
        <v>1.8201566970396578E-3</v>
      </c>
      <c r="AI42" s="442">
        <v>2.4170824743042639E-3</v>
      </c>
      <c r="AJ42" s="442">
        <v>9.7785530033005935E-4</v>
      </c>
      <c r="AK42" s="442">
        <v>0</v>
      </c>
      <c r="AL42" s="442">
        <v>7.95043659576904E-4</v>
      </c>
      <c r="AM42" s="442">
        <v>2.8869968905741915E-4</v>
      </c>
      <c r="AN42" s="442">
        <v>1.0001934670549357</v>
      </c>
      <c r="AO42" s="442">
        <v>4.0713915703090916E-4</v>
      </c>
      <c r="AP42" s="318">
        <f t="shared" si="0"/>
        <v>1.0118327879618174</v>
      </c>
    </row>
    <row r="43" spans="1:42" ht="12.5" x14ac:dyDescent="0.2">
      <c r="A43" s="287">
        <v>39</v>
      </c>
      <c r="B43" s="272" t="s">
        <v>283</v>
      </c>
      <c r="C43" s="442">
        <v>2.5569508688068582E-4</v>
      </c>
      <c r="D43" s="442">
        <v>2.2039044694917215E-5</v>
      </c>
      <c r="E43" s="442">
        <v>0</v>
      </c>
      <c r="F43" s="442">
        <v>0</v>
      </c>
      <c r="G43" s="442">
        <v>5.208810031098667E-4</v>
      </c>
      <c r="H43" s="442">
        <v>0</v>
      </c>
      <c r="I43" s="442">
        <v>2.9216033424471544E-5</v>
      </c>
      <c r="J43" s="442">
        <v>1.7590659154896116E-4</v>
      </c>
      <c r="K43" s="442">
        <v>0</v>
      </c>
      <c r="L43" s="442">
        <v>2.3734102281731258E-5</v>
      </c>
      <c r="M43" s="442">
        <v>5.5327237598784378E-4</v>
      </c>
      <c r="N43" s="442">
        <v>1.9304363918898671E-4</v>
      </c>
      <c r="O43" s="442">
        <v>2.2016973751871173E-5</v>
      </c>
      <c r="P43" s="442">
        <v>2.734657403544291E-4</v>
      </c>
      <c r="Q43" s="442">
        <v>1.7806123625939061E-5</v>
      </c>
      <c r="R43" s="442">
        <v>6.2681319477918653E-4</v>
      </c>
      <c r="S43" s="442">
        <v>1.3714515969291364E-5</v>
      </c>
      <c r="T43" s="442">
        <v>1.289698495393916E-4</v>
      </c>
      <c r="U43" s="442">
        <v>2.2332802078823446E-5</v>
      </c>
      <c r="V43" s="442">
        <v>2.0577786734200839E-4</v>
      </c>
      <c r="W43" s="442">
        <v>1.2554155444757312E-4</v>
      </c>
      <c r="X43" s="442">
        <v>2.8578895899599338E-4</v>
      </c>
      <c r="Y43" s="442">
        <v>8.8090533223955398E-4</v>
      </c>
      <c r="Z43" s="442">
        <v>2.3755812359396302E-4</v>
      </c>
      <c r="AA43" s="442">
        <v>7.2155662997767749E-4</v>
      </c>
      <c r="AB43" s="442">
        <v>1.3732242407000466E-3</v>
      </c>
      <c r="AC43" s="442">
        <v>5.2125230311853119E-4</v>
      </c>
      <c r="AD43" s="442">
        <v>5.8042794819063766E-4</v>
      </c>
      <c r="AE43" s="442">
        <v>1.5386305997584498E-5</v>
      </c>
      <c r="AF43" s="442">
        <v>7.7663689997654146E-4</v>
      </c>
      <c r="AG43" s="442">
        <v>1.5156112386733248E-5</v>
      </c>
      <c r="AH43" s="442">
        <v>2.6357275174063112E-4</v>
      </c>
      <c r="AI43" s="442">
        <v>8.0704221147980448E-4</v>
      </c>
      <c r="AJ43" s="442">
        <v>2.7369933385940889E-4</v>
      </c>
      <c r="AK43" s="442">
        <v>0</v>
      </c>
      <c r="AL43" s="442">
        <v>3.0260226191090498E-4</v>
      </c>
      <c r="AM43" s="442">
        <v>2.9109007199112842E-4</v>
      </c>
      <c r="AN43" s="442">
        <v>1.0725194975829055E-4</v>
      </c>
      <c r="AO43" s="442">
        <v>1.0000943946278946</v>
      </c>
      <c r="AP43" s="318">
        <f t="shared" si="0"/>
        <v>1.0663377934923409E-2</v>
      </c>
    </row>
    <row r="44" spans="1:42" ht="12.5" x14ac:dyDescent="0.2">
      <c r="A44" s="319">
        <v>40</v>
      </c>
      <c r="B44" s="320" t="s">
        <v>43</v>
      </c>
      <c r="C44" s="321">
        <f t="shared" ref="C44:AO44" si="1">SUM(C5:C42)</f>
        <v>1.0961458029439448</v>
      </c>
      <c r="D44" s="322">
        <f t="shared" si="1"/>
        <v>1.0737613642238253</v>
      </c>
      <c r="E44" s="322">
        <f t="shared" si="1"/>
        <v>1</v>
      </c>
      <c r="F44" s="322">
        <f t="shared" si="1"/>
        <v>1</v>
      </c>
      <c r="G44" s="322">
        <f t="shared" si="1"/>
        <v>1.1003034766196473</v>
      </c>
      <c r="H44" s="322">
        <f t="shared" si="1"/>
        <v>1</v>
      </c>
      <c r="I44" s="322">
        <f t="shared" si="1"/>
        <v>1.123931008462457</v>
      </c>
      <c r="J44" s="322">
        <f t="shared" si="1"/>
        <v>1.0776019241807573</v>
      </c>
      <c r="K44" s="322">
        <f t="shared" si="1"/>
        <v>1.0006176169537482</v>
      </c>
      <c r="L44" s="322">
        <f t="shared" si="1"/>
        <v>1.0843538790167693</v>
      </c>
      <c r="M44" s="322">
        <f t="shared" si="1"/>
        <v>1.1544081846088075</v>
      </c>
      <c r="N44" s="322">
        <f t="shared" si="1"/>
        <v>1.1523014973489041</v>
      </c>
      <c r="O44" s="322">
        <f t="shared" si="1"/>
        <v>1.0822322556691106</v>
      </c>
      <c r="P44" s="322">
        <f t="shared" si="1"/>
        <v>1.1158560509679933</v>
      </c>
      <c r="Q44" s="322">
        <f t="shared" si="1"/>
        <v>1.0742919676424891</v>
      </c>
      <c r="R44" s="322">
        <f t="shared" si="1"/>
        <v>1.0626882801117077</v>
      </c>
      <c r="S44" s="322">
        <f t="shared" si="1"/>
        <v>1.0702813935207147</v>
      </c>
      <c r="T44" s="322">
        <f t="shared" si="1"/>
        <v>1.1535765928431807</v>
      </c>
      <c r="U44" s="322">
        <f t="shared" si="1"/>
        <v>1.0962342814788826</v>
      </c>
      <c r="V44" s="322">
        <f t="shared" si="1"/>
        <v>1.1263746990794807</v>
      </c>
      <c r="W44" s="322">
        <f t="shared" si="1"/>
        <v>1.0690579580214143</v>
      </c>
      <c r="X44" s="322">
        <f t="shared" si="1"/>
        <v>1.1090091094720818</v>
      </c>
      <c r="Y44" s="322">
        <f t="shared" si="1"/>
        <v>1.1110145912954192</v>
      </c>
      <c r="Z44" s="322">
        <f t="shared" si="1"/>
        <v>1.1749607020229653</v>
      </c>
      <c r="AA44" s="322">
        <f t="shared" si="1"/>
        <v>1.1851528829500926</v>
      </c>
      <c r="AB44" s="322">
        <f t="shared" si="1"/>
        <v>1.1315293638174273</v>
      </c>
      <c r="AC44" s="322">
        <f t="shared" si="1"/>
        <v>1.0879791022194922</v>
      </c>
      <c r="AD44" s="322">
        <f t="shared" si="1"/>
        <v>1.0596055006795126</v>
      </c>
      <c r="AE44" s="322">
        <f t="shared" si="1"/>
        <v>1.0232612199672428</v>
      </c>
      <c r="AF44" s="322">
        <f t="shared" si="1"/>
        <v>1.0559669296698591</v>
      </c>
      <c r="AG44" s="322">
        <f t="shared" si="1"/>
        <v>1.0909330892766527</v>
      </c>
      <c r="AH44" s="322">
        <f t="shared" si="1"/>
        <v>1.0937040909226183</v>
      </c>
      <c r="AI44" s="322">
        <f t="shared" si="1"/>
        <v>1.0797924220802737</v>
      </c>
      <c r="AJ44" s="322">
        <f t="shared" si="1"/>
        <v>1.0906495041330191</v>
      </c>
      <c r="AK44" s="322">
        <f t="shared" si="1"/>
        <v>1</v>
      </c>
      <c r="AL44" s="322">
        <f t="shared" si="1"/>
        <v>1.0580331747793725</v>
      </c>
      <c r="AM44" s="322">
        <f t="shared" si="1"/>
        <v>1.1307941197747002</v>
      </c>
      <c r="AN44" s="322">
        <f t="shared" si="1"/>
        <v>1.2289361421179004</v>
      </c>
      <c r="AO44" s="322">
        <f t="shared" si="1"/>
        <v>0.31661625445480884</v>
      </c>
      <c r="AP44" s="323">
        <f t="shared" si="0"/>
        <v>41.425340178872467</v>
      </c>
    </row>
    <row r="45" spans="1:42" ht="13" x14ac:dyDescent="0.2">
      <c r="A45" s="56" t="s">
        <v>485</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X41"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488</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177</v>
      </c>
      <c r="B2" s="326" t="s">
        <v>350</v>
      </c>
      <c r="C2" s="327"/>
      <c r="D2" s="327"/>
      <c r="E2" s="327" t="s">
        <v>177</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489</v>
      </c>
      <c r="AR2" s="327"/>
    </row>
    <row r="3" spans="1:44" x14ac:dyDescent="0.2">
      <c r="A3" s="464" t="s">
        <v>490</v>
      </c>
      <c r="B3" s="465"/>
      <c r="C3" s="330" t="s">
        <v>491</v>
      </c>
      <c r="D3" s="331" t="s">
        <v>133</v>
      </c>
      <c r="E3" s="332" t="s">
        <v>492</v>
      </c>
      <c r="F3" s="331" t="s">
        <v>493</v>
      </c>
      <c r="G3" s="333" t="s">
        <v>494</v>
      </c>
      <c r="H3" s="332" t="s">
        <v>495</v>
      </c>
      <c r="I3" s="332" t="s">
        <v>496</v>
      </c>
      <c r="J3" s="331" t="s">
        <v>497</v>
      </c>
      <c r="K3" s="333" t="s">
        <v>498</v>
      </c>
      <c r="L3" s="332" t="s">
        <v>499</v>
      </c>
      <c r="M3" s="332" t="s">
        <v>500</v>
      </c>
      <c r="N3" s="331" t="s">
        <v>501</v>
      </c>
      <c r="O3" s="333" t="s">
        <v>502</v>
      </c>
      <c r="P3" s="331" t="s">
        <v>503</v>
      </c>
      <c r="Q3" s="333" t="s">
        <v>504</v>
      </c>
      <c r="R3" s="332" t="s">
        <v>505</v>
      </c>
      <c r="S3" s="332" t="s">
        <v>506</v>
      </c>
      <c r="T3" s="331" t="s">
        <v>507</v>
      </c>
      <c r="U3" s="333" t="s">
        <v>508</v>
      </c>
      <c r="V3" s="332" t="s">
        <v>509</v>
      </c>
      <c r="W3" s="332" t="s">
        <v>510</v>
      </c>
      <c r="X3" s="331" t="s">
        <v>511</v>
      </c>
      <c r="Y3" s="333" t="s">
        <v>512</v>
      </c>
      <c r="Z3" s="332" t="s">
        <v>513</v>
      </c>
      <c r="AA3" s="332" t="s">
        <v>514</v>
      </c>
      <c r="AB3" s="331" t="s">
        <v>515</v>
      </c>
      <c r="AC3" s="333" t="s">
        <v>516</v>
      </c>
      <c r="AD3" s="332" t="s">
        <v>517</v>
      </c>
      <c r="AE3" s="332" t="s">
        <v>518</v>
      </c>
      <c r="AF3" s="331" t="s">
        <v>519</v>
      </c>
      <c r="AG3" s="333" t="s">
        <v>520</v>
      </c>
      <c r="AH3" s="332" t="s">
        <v>521</v>
      </c>
      <c r="AI3" s="332" t="s">
        <v>522</v>
      </c>
      <c r="AJ3" s="331" t="s">
        <v>523</v>
      </c>
      <c r="AK3" s="333" t="s">
        <v>524</v>
      </c>
      <c r="AL3" s="332" t="s">
        <v>525</v>
      </c>
      <c r="AM3" s="332" t="s">
        <v>526</v>
      </c>
      <c r="AN3" s="331" t="s">
        <v>527</v>
      </c>
      <c r="AO3" s="333" t="s">
        <v>528</v>
      </c>
      <c r="AP3" s="332" t="s">
        <v>529</v>
      </c>
      <c r="AQ3" s="332" t="s">
        <v>530</v>
      </c>
      <c r="AR3" s="334" t="s">
        <v>531</v>
      </c>
    </row>
    <row r="4" spans="1:44" x14ac:dyDescent="0.2">
      <c r="A4" s="335"/>
      <c r="B4" s="336"/>
      <c r="C4" s="337" t="s">
        <v>532</v>
      </c>
      <c r="D4" s="338" t="s">
        <v>532</v>
      </c>
      <c r="E4" s="339" t="s">
        <v>532</v>
      </c>
      <c r="F4" s="338" t="s">
        <v>532</v>
      </c>
      <c r="G4" s="340" t="s">
        <v>532</v>
      </c>
      <c r="H4" s="339" t="s">
        <v>532</v>
      </c>
      <c r="I4" s="339" t="s">
        <v>532</v>
      </c>
      <c r="J4" s="338" t="s">
        <v>532</v>
      </c>
      <c r="K4" s="340" t="s">
        <v>532</v>
      </c>
      <c r="L4" s="339" t="s">
        <v>532</v>
      </c>
      <c r="M4" s="339" t="s">
        <v>532</v>
      </c>
      <c r="N4" s="338" t="s">
        <v>532</v>
      </c>
      <c r="O4" s="340" t="s">
        <v>532</v>
      </c>
      <c r="P4" s="338" t="s">
        <v>532</v>
      </c>
      <c r="Q4" s="340" t="s">
        <v>532</v>
      </c>
      <c r="R4" s="339" t="s">
        <v>532</v>
      </c>
      <c r="S4" s="339" t="s">
        <v>532</v>
      </c>
      <c r="T4" s="338" t="s">
        <v>532</v>
      </c>
      <c r="U4" s="340" t="s">
        <v>532</v>
      </c>
      <c r="V4" s="339" t="s">
        <v>532</v>
      </c>
      <c r="W4" s="339" t="s">
        <v>532</v>
      </c>
      <c r="X4" s="338" t="s">
        <v>532</v>
      </c>
      <c r="Y4" s="340" t="s">
        <v>532</v>
      </c>
      <c r="Z4" s="339" t="s">
        <v>532</v>
      </c>
      <c r="AA4" s="339" t="s">
        <v>532</v>
      </c>
      <c r="AB4" s="338" t="s">
        <v>532</v>
      </c>
      <c r="AC4" s="340" t="s">
        <v>532</v>
      </c>
      <c r="AD4" s="339" t="s">
        <v>532</v>
      </c>
      <c r="AE4" s="339" t="s">
        <v>532</v>
      </c>
      <c r="AF4" s="338" t="s">
        <v>532</v>
      </c>
      <c r="AG4" s="340" t="s">
        <v>532</v>
      </c>
      <c r="AH4" s="339" t="s">
        <v>532</v>
      </c>
      <c r="AI4" s="339" t="s">
        <v>532</v>
      </c>
      <c r="AJ4" s="338" t="s">
        <v>532</v>
      </c>
      <c r="AK4" s="340" t="s">
        <v>532</v>
      </c>
      <c r="AL4" s="339" t="s">
        <v>532</v>
      </c>
      <c r="AM4" s="339" t="s">
        <v>532</v>
      </c>
      <c r="AN4" s="338" t="s">
        <v>532</v>
      </c>
      <c r="AO4" s="340" t="s">
        <v>532</v>
      </c>
      <c r="AP4" s="339" t="s">
        <v>532</v>
      </c>
      <c r="AQ4" s="339" t="s">
        <v>532</v>
      </c>
      <c r="AR4" s="341" t="s">
        <v>532</v>
      </c>
    </row>
    <row r="5" spans="1:44" x14ac:dyDescent="0.2">
      <c r="A5" s="342" t="s">
        <v>263</v>
      </c>
      <c r="B5" s="343" t="s">
        <v>533</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219</v>
      </c>
      <c r="B6" s="343" t="s">
        <v>445</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220</v>
      </c>
      <c r="B7" s="343" t="s">
        <v>249</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221</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222</v>
      </c>
      <c r="B9" s="343" t="s">
        <v>190</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223</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224</v>
      </c>
      <c r="B11" s="343" t="s">
        <v>267</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225</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226</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534</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268</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269</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270</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280</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365</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191</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192</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272</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281</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384</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535</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193</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481</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536</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194</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200</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201</v>
      </c>
      <c r="B42" s="343" t="s">
        <v>282</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537</v>
      </c>
    </row>
    <row r="43" spans="1:45" x14ac:dyDescent="0.2">
      <c r="A43" s="342" t="s">
        <v>202</v>
      </c>
      <c r="B43" s="343" t="s">
        <v>283</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538</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539</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540</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177</v>
      </c>
      <c r="B48" s="326" t="s">
        <v>541</v>
      </c>
      <c r="C48" s="327"/>
      <c r="D48" s="327"/>
      <c r="E48" s="327" t="s">
        <v>177</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489</v>
      </c>
      <c r="AR48" s="327"/>
    </row>
    <row r="49" spans="1:44" ht="13.5" customHeight="1" x14ac:dyDescent="0.2">
      <c r="A49" s="464" t="s">
        <v>490</v>
      </c>
      <c r="B49" s="466"/>
      <c r="C49" s="330" t="s">
        <v>491</v>
      </c>
      <c r="D49" s="332" t="s">
        <v>133</v>
      </c>
      <c r="E49" s="332" t="s">
        <v>492</v>
      </c>
      <c r="F49" s="331" t="s">
        <v>493</v>
      </c>
      <c r="G49" s="333" t="s">
        <v>494</v>
      </c>
      <c r="H49" s="332" t="s">
        <v>495</v>
      </c>
      <c r="I49" s="332" t="s">
        <v>496</v>
      </c>
      <c r="J49" s="331" t="s">
        <v>497</v>
      </c>
      <c r="K49" s="333" t="s">
        <v>498</v>
      </c>
      <c r="L49" s="332" t="s">
        <v>499</v>
      </c>
      <c r="M49" s="332" t="s">
        <v>500</v>
      </c>
      <c r="N49" s="331" t="s">
        <v>501</v>
      </c>
      <c r="O49" s="333" t="s">
        <v>502</v>
      </c>
      <c r="P49" s="332" t="s">
        <v>503</v>
      </c>
      <c r="Q49" s="332" t="s">
        <v>504</v>
      </c>
      <c r="R49" s="331" t="s">
        <v>505</v>
      </c>
      <c r="S49" s="333" t="s">
        <v>506</v>
      </c>
      <c r="T49" s="332" t="s">
        <v>507</v>
      </c>
      <c r="U49" s="332" t="s">
        <v>508</v>
      </c>
      <c r="V49" s="331" t="s">
        <v>509</v>
      </c>
      <c r="W49" s="333" t="s">
        <v>510</v>
      </c>
      <c r="X49" s="332" t="s">
        <v>511</v>
      </c>
      <c r="Y49" s="332" t="s">
        <v>512</v>
      </c>
      <c r="Z49" s="331" t="s">
        <v>513</v>
      </c>
      <c r="AA49" s="333" t="s">
        <v>514</v>
      </c>
      <c r="AB49" s="332" t="s">
        <v>515</v>
      </c>
      <c r="AC49" s="332" t="s">
        <v>516</v>
      </c>
      <c r="AD49" s="331" t="s">
        <v>517</v>
      </c>
      <c r="AE49" s="333" t="s">
        <v>518</v>
      </c>
      <c r="AF49" s="332" t="s">
        <v>519</v>
      </c>
      <c r="AG49" s="332" t="s">
        <v>520</v>
      </c>
      <c r="AH49" s="331" t="s">
        <v>521</v>
      </c>
      <c r="AI49" s="333" t="s">
        <v>522</v>
      </c>
      <c r="AJ49" s="332" t="s">
        <v>523</v>
      </c>
      <c r="AK49" s="332" t="s">
        <v>524</v>
      </c>
      <c r="AL49" s="331" t="s">
        <v>525</v>
      </c>
      <c r="AM49" s="333" t="s">
        <v>526</v>
      </c>
      <c r="AN49" s="332" t="s">
        <v>527</v>
      </c>
      <c r="AO49" s="332" t="s">
        <v>528</v>
      </c>
      <c r="AP49" s="331" t="s">
        <v>529</v>
      </c>
      <c r="AQ49" s="333" t="s">
        <v>530</v>
      </c>
      <c r="AR49" s="334" t="s">
        <v>531</v>
      </c>
    </row>
    <row r="50" spans="1:44" ht="24" x14ac:dyDescent="0.2">
      <c r="A50" s="335"/>
      <c r="B50" s="358"/>
      <c r="C50" s="359" t="s">
        <v>542</v>
      </c>
      <c r="D50" s="360" t="s">
        <v>542</v>
      </c>
      <c r="E50" s="360" t="s">
        <v>542</v>
      </c>
      <c r="F50" s="361" t="s">
        <v>542</v>
      </c>
      <c r="G50" s="362" t="s">
        <v>542</v>
      </c>
      <c r="H50" s="360" t="s">
        <v>542</v>
      </c>
      <c r="I50" s="360" t="s">
        <v>542</v>
      </c>
      <c r="J50" s="361" t="s">
        <v>542</v>
      </c>
      <c r="K50" s="362" t="s">
        <v>542</v>
      </c>
      <c r="L50" s="360" t="s">
        <v>542</v>
      </c>
      <c r="M50" s="360" t="s">
        <v>542</v>
      </c>
      <c r="N50" s="361" t="s">
        <v>542</v>
      </c>
      <c r="O50" s="362" t="s">
        <v>542</v>
      </c>
      <c r="P50" s="360" t="s">
        <v>542</v>
      </c>
      <c r="Q50" s="360" t="s">
        <v>542</v>
      </c>
      <c r="R50" s="361" t="s">
        <v>542</v>
      </c>
      <c r="S50" s="362" t="s">
        <v>542</v>
      </c>
      <c r="T50" s="360" t="s">
        <v>542</v>
      </c>
      <c r="U50" s="360" t="s">
        <v>542</v>
      </c>
      <c r="V50" s="361" t="s">
        <v>542</v>
      </c>
      <c r="W50" s="362" t="s">
        <v>542</v>
      </c>
      <c r="X50" s="360" t="s">
        <v>542</v>
      </c>
      <c r="Y50" s="360" t="s">
        <v>542</v>
      </c>
      <c r="Z50" s="361" t="s">
        <v>542</v>
      </c>
      <c r="AA50" s="362" t="s">
        <v>542</v>
      </c>
      <c r="AB50" s="360" t="s">
        <v>542</v>
      </c>
      <c r="AC50" s="360" t="s">
        <v>542</v>
      </c>
      <c r="AD50" s="361" t="s">
        <v>542</v>
      </c>
      <c r="AE50" s="362" t="s">
        <v>542</v>
      </c>
      <c r="AF50" s="360" t="s">
        <v>542</v>
      </c>
      <c r="AG50" s="360" t="s">
        <v>542</v>
      </c>
      <c r="AH50" s="361" t="s">
        <v>542</v>
      </c>
      <c r="AI50" s="362" t="s">
        <v>542</v>
      </c>
      <c r="AJ50" s="360" t="s">
        <v>542</v>
      </c>
      <c r="AK50" s="360" t="s">
        <v>542</v>
      </c>
      <c r="AL50" s="361" t="s">
        <v>542</v>
      </c>
      <c r="AM50" s="362" t="s">
        <v>542</v>
      </c>
      <c r="AN50" s="360" t="s">
        <v>542</v>
      </c>
      <c r="AO50" s="360" t="s">
        <v>542</v>
      </c>
      <c r="AP50" s="361" t="s">
        <v>542</v>
      </c>
      <c r="AQ50" s="362" t="s">
        <v>542</v>
      </c>
      <c r="AR50" s="363" t="s">
        <v>542</v>
      </c>
    </row>
    <row r="51" spans="1:44" x14ac:dyDescent="0.2">
      <c r="A51" s="342" t="s">
        <v>263</v>
      </c>
      <c r="B51" s="326" t="s">
        <v>533</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219</v>
      </c>
      <c r="B52" s="326" t="s">
        <v>445</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220</v>
      </c>
      <c r="B53" s="326" t="s">
        <v>249</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221</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222</v>
      </c>
      <c r="B55" s="326" t="s">
        <v>190</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223</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224</v>
      </c>
      <c r="B57" s="326" t="s">
        <v>267</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225</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226</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534</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268</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269</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270</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280</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365</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191</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192</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272</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281</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384</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535</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193</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481</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536</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194</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200</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201</v>
      </c>
      <c r="B88" s="326" t="s">
        <v>282</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202</v>
      </c>
      <c r="B89" s="326" t="s">
        <v>283</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538</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537</v>
      </c>
    </row>
    <row r="91" spans="1:45" x14ac:dyDescent="0.2">
      <c r="D91" s="357" t="s">
        <v>539</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305</v>
      </c>
      <c r="S2" s="3" t="s">
        <v>152</v>
      </c>
      <c r="U2" s="64" t="s">
        <v>209</v>
      </c>
      <c r="W2" s="3" t="s">
        <v>130</v>
      </c>
      <c r="Y2" s="3" t="s">
        <v>153</v>
      </c>
    </row>
    <row r="3" spans="1:25" ht="44" x14ac:dyDescent="0.2">
      <c r="B3" s="65"/>
      <c r="C3" s="66" t="s">
        <v>227</v>
      </c>
      <c r="D3" s="66" t="s">
        <v>306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75">
        <f>最終需要_まとめ!C6</f>
        <v>100</v>
      </c>
      <c r="D5" s="76">
        <f>投入係数表!C5</f>
        <v>0.14265927977839335</v>
      </c>
      <c r="E5" s="77">
        <f>$C$5*D5</f>
        <v>14.265927977839334</v>
      </c>
      <c r="F5" s="76">
        <f>分析係数表!C8</f>
        <v>0.30496453900709219</v>
      </c>
      <c r="G5" s="77">
        <f t="shared" ref="G5:G38" si="0">E5*F5</f>
        <v>4.3506021492701512</v>
      </c>
      <c r="H5" s="77">
        <f t="array" ref="H5:H43">MMULT(逆行列係数!C5:AO43,'1'!G5:G43)</f>
        <v>4.5514857954900787</v>
      </c>
      <c r="I5" s="77">
        <f t="shared" ref="I5:I38" si="1">C5+H5</f>
        <v>104.55148579549008</v>
      </c>
      <c r="J5" s="76">
        <f>分析係数表!G8</f>
        <v>0.12049861495844875</v>
      </c>
      <c r="K5" s="78">
        <f t="shared" ref="K5:K38" si="2">I5*J5</f>
        <v>12.598309230204483</v>
      </c>
      <c r="L5" s="79" t="s">
        <v>177</v>
      </c>
      <c r="M5" s="80" t="s">
        <v>177</v>
      </c>
      <c r="N5" s="81">
        <f>分析係数表!H8</f>
        <v>1.0415057417992687E-2</v>
      </c>
      <c r="O5" s="82">
        <f t="shared" ref="O5:O43" si="3">$M$44*N5</f>
        <v>9.3033459843217398E-2</v>
      </c>
      <c r="P5" s="76">
        <f>分析係数表!C8</f>
        <v>0.30496453900709219</v>
      </c>
      <c r="Q5" s="82">
        <f t="shared" ref="Q5:Q38" si="4">O5*P5</f>
        <v>2.8371906193321618E-2</v>
      </c>
      <c r="R5" s="83">
        <f t="array" ref="R5:R43">MMULT(逆行列係数!C5:AO43,'1'!Q5:Q43)</f>
        <v>3.1848596452497289E-2</v>
      </c>
      <c r="S5" s="84">
        <f t="shared" ref="S5:S38" si="5">I5+R5</f>
        <v>104.58333439194257</v>
      </c>
      <c r="T5" s="85">
        <f>分析係数表!F8</f>
        <v>0.45429362880886426</v>
      </c>
      <c r="U5" s="86">
        <f t="shared" ref="U5:U43" si="6">S5*T5</f>
        <v>47.511542493846484</v>
      </c>
      <c r="V5" s="87">
        <f>分析係数表!D8</f>
        <v>0.67451523545706371</v>
      </c>
      <c r="W5" s="167">
        <f t="shared" ref="W5:W43" si="7">ROUND(S5*V5,0)</f>
        <v>71</v>
      </c>
      <c r="X5" s="76">
        <f>分析係数表!E8</f>
        <v>0.3476454293628809</v>
      </c>
      <c r="Y5" s="166">
        <f t="shared" ref="Y5:Y43" si="8">ROUND(S5*X5,0)</f>
        <v>36</v>
      </c>
    </row>
    <row r="6" spans="1:25" x14ac:dyDescent="0.2">
      <c r="A6" s="6" t="s">
        <v>219</v>
      </c>
      <c r="B6" s="5" t="s">
        <v>265</v>
      </c>
      <c r="C6" s="90"/>
      <c r="D6" s="76">
        <f>投入係数表!C6</f>
        <v>0</v>
      </c>
      <c r="E6" s="77">
        <f t="shared" ref="E6:E38" si="9">$C$5*D6</f>
        <v>0</v>
      </c>
      <c r="F6" s="76">
        <f>分析係数表!C9</f>
        <v>0.30769230769230771</v>
      </c>
      <c r="G6" s="77">
        <f t="shared" si="0"/>
        <v>0</v>
      </c>
      <c r="H6" s="77">
        <v>2.4387216333019018E-3</v>
      </c>
      <c r="I6" s="77">
        <f t="shared" si="1"/>
        <v>2.4387216333019018E-3</v>
      </c>
      <c r="J6" s="76">
        <f>分析係数表!G9</f>
        <v>0.27272727272727271</v>
      </c>
      <c r="K6" s="78">
        <f t="shared" si="2"/>
        <v>6.6510589999142777E-4</v>
      </c>
      <c r="L6" s="79"/>
      <c r="M6" s="80"/>
      <c r="N6" s="81">
        <f>分析係数表!H9</f>
        <v>5.5358154384880782E-4</v>
      </c>
      <c r="O6" s="82">
        <f t="shared" si="3"/>
        <v>4.9449181375257698E-3</v>
      </c>
      <c r="P6" s="76">
        <f>分析係数表!C9</f>
        <v>0.30769230769230771</v>
      </c>
      <c r="Q6" s="82">
        <f t="shared" si="4"/>
        <v>1.5215132730848524E-3</v>
      </c>
      <c r="R6" s="83">
        <v>1.6970199985760377E-3</v>
      </c>
      <c r="S6" s="84">
        <f t="shared" si="5"/>
        <v>4.1357416318779398E-3</v>
      </c>
      <c r="T6" s="85">
        <f>分析係数表!F9</f>
        <v>0.77272727272727271</v>
      </c>
      <c r="U6" s="86">
        <f t="shared" si="6"/>
        <v>3.1958003519056808E-3</v>
      </c>
      <c r="V6" s="87">
        <f>分析係数表!D9</f>
        <v>0.36363636363636365</v>
      </c>
      <c r="W6" s="167">
        <f t="shared" si="7"/>
        <v>0</v>
      </c>
      <c r="X6" s="76">
        <f>分析係数表!E9</f>
        <v>0</v>
      </c>
      <c r="Y6" s="166">
        <f t="shared" si="8"/>
        <v>0</v>
      </c>
    </row>
    <row r="7" spans="1:25" x14ac:dyDescent="0.2">
      <c r="A7" s="6" t="s">
        <v>220</v>
      </c>
      <c r="B7" s="5" t="s">
        <v>266</v>
      </c>
      <c r="C7" s="90"/>
      <c r="D7" s="76">
        <f>投入係数表!C7</f>
        <v>0</v>
      </c>
      <c r="E7" s="77">
        <f t="shared" si="9"/>
        <v>0</v>
      </c>
      <c r="F7" s="76">
        <f>分析係数表!C10</f>
        <v>0</v>
      </c>
      <c r="G7" s="77">
        <f t="shared" si="0"/>
        <v>0</v>
      </c>
      <c r="H7" s="77">
        <v>0</v>
      </c>
      <c r="I7" s="77">
        <f t="shared" si="1"/>
        <v>0</v>
      </c>
      <c r="J7" s="76">
        <f>分析係数表!G10</f>
        <v>0</v>
      </c>
      <c r="K7" s="78">
        <f t="shared" si="2"/>
        <v>0</v>
      </c>
      <c r="L7" s="79"/>
      <c r="M7" s="80"/>
      <c r="N7" s="81">
        <f>分析係数表!H10</f>
        <v>1.0685411195221176E-3</v>
      </c>
      <c r="O7" s="82">
        <f t="shared" si="3"/>
        <v>9.5448419863869531E-3</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76">
        <f>投入係数表!C8</f>
        <v>0</v>
      </c>
      <c r="E8" s="77">
        <f t="shared" si="9"/>
        <v>0</v>
      </c>
      <c r="F8" s="76">
        <f>分析係数表!C11</f>
        <v>7.2833211944645093E-4</v>
      </c>
      <c r="G8" s="77">
        <f t="shared" si="0"/>
        <v>0</v>
      </c>
      <c r="H8" s="77">
        <v>2.5542478986612349E-4</v>
      </c>
      <c r="I8" s="77">
        <f t="shared" si="1"/>
        <v>2.5542478986612349E-4</v>
      </c>
      <c r="J8" s="76">
        <f>分析係数表!G11</f>
        <v>0.75</v>
      </c>
      <c r="K8" s="78">
        <f t="shared" si="2"/>
        <v>1.9156859239959263E-4</v>
      </c>
      <c r="L8" s="79"/>
      <c r="M8" s="80"/>
      <c r="N8" s="81">
        <f>分析係数表!H11</f>
        <v>-1.2873989391832741E-5</v>
      </c>
      <c r="O8" s="82">
        <f t="shared" si="3"/>
        <v>-1.1499809622152954E-4</v>
      </c>
      <c r="P8" s="76">
        <f>分析係数表!C11</f>
        <v>7.2833211944645093E-4</v>
      </c>
      <c r="Q8" s="82">
        <f t="shared" si="4"/>
        <v>-8.3756807153333506E-8</v>
      </c>
      <c r="R8" s="83">
        <v>2.0221767174412634E-4</v>
      </c>
      <c r="S8" s="84">
        <f t="shared" si="5"/>
        <v>4.5764246161024983E-4</v>
      </c>
      <c r="T8" s="85">
        <f>分析係数表!F11</f>
        <v>1</v>
      </c>
      <c r="U8" s="86">
        <f t="shared" si="6"/>
        <v>4.5764246161024983E-4</v>
      </c>
      <c r="V8" s="87">
        <f>分析係数表!D11</f>
        <v>0</v>
      </c>
      <c r="W8" s="167">
        <f t="shared" si="7"/>
        <v>0</v>
      </c>
      <c r="X8" s="76">
        <f>分析係数表!E11</f>
        <v>0</v>
      </c>
      <c r="Y8" s="166">
        <f t="shared" si="8"/>
        <v>0</v>
      </c>
    </row>
    <row r="9" spans="1:25" x14ac:dyDescent="0.2">
      <c r="A9" s="6" t="s">
        <v>222</v>
      </c>
      <c r="B9" s="5" t="s">
        <v>190</v>
      </c>
      <c r="C9" s="90"/>
      <c r="D9" s="76">
        <f>投入係数表!C9</f>
        <v>0.1329639889196676</v>
      </c>
      <c r="E9" s="77">
        <f t="shared" si="9"/>
        <v>13.29639889196676</v>
      </c>
      <c r="F9" s="76">
        <f>分析係数表!C12</f>
        <v>4.5760430686406783E-3</v>
      </c>
      <c r="G9" s="77">
        <f t="shared" si="0"/>
        <v>6.0844893987466085E-2</v>
      </c>
      <c r="H9" s="77">
        <v>6.3664605510174055E-2</v>
      </c>
      <c r="I9" s="77">
        <f t="shared" si="1"/>
        <v>6.3664605510174055E-2</v>
      </c>
      <c r="J9" s="76">
        <f>分析係数表!G12</f>
        <v>0.12408759124087591</v>
      </c>
      <c r="K9" s="78">
        <f t="shared" si="2"/>
        <v>7.8999875450580948E-3</v>
      </c>
      <c r="L9" s="79"/>
      <c r="M9" s="80"/>
      <c r="N9" s="81">
        <f>分析係数表!H12</f>
        <v>8.1814202585097071E-2</v>
      </c>
      <c r="O9" s="82">
        <f t="shared" si="3"/>
        <v>0.7308129014878203</v>
      </c>
      <c r="P9" s="76">
        <f>分析係数表!C12</f>
        <v>4.5760430686406783E-3</v>
      </c>
      <c r="Q9" s="82">
        <f t="shared" si="4"/>
        <v>3.3442313123265227E-3</v>
      </c>
      <c r="R9" s="83">
        <v>3.5673326575096204E-3</v>
      </c>
      <c r="S9" s="84">
        <f t="shared" si="5"/>
        <v>6.7231938167683677E-2</v>
      </c>
      <c r="T9" s="85">
        <f>分析係数表!F12</f>
        <v>0.42153284671532848</v>
      </c>
      <c r="U9" s="86">
        <f t="shared" si="6"/>
        <v>2.8340470286012647E-2</v>
      </c>
      <c r="V9" s="87">
        <f>分析係数表!D12</f>
        <v>4.3795620437956206E-2</v>
      </c>
      <c r="W9" s="167">
        <f t="shared" si="7"/>
        <v>0</v>
      </c>
      <c r="X9" s="76">
        <f>分析係数表!E12</f>
        <v>3.2846715328467155E-2</v>
      </c>
      <c r="Y9" s="166">
        <f t="shared" si="8"/>
        <v>0</v>
      </c>
    </row>
    <row r="10" spans="1:25" x14ac:dyDescent="0.2">
      <c r="A10" s="6" t="s">
        <v>223</v>
      </c>
      <c r="B10" s="5" t="s">
        <v>28</v>
      </c>
      <c r="C10" s="90"/>
      <c r="D10" s="76">
        <f>投入係数表!C10</f>
        <v>4.1551246537396124E-3</v>
      </c>
      <c r="E10" s="77">
        <f t="shared" si="9"/>
        <v>0.41551246537396125</v>
      </c>
      <c r="F10" s="76">
        <f>分析係数表!C13</f>
        <v>0</v>
      </c>
      <c r="G10" s="77">
        <f t="shared" si="0"/>
        <v>0</v>
      </c>
      <c r="H10" s="77">
        <v>0</v>
      </c>
      <c r="I10" s="77">
        <f t="shared" si="1"/>
        <v>0</v>
      </c>
      <c r="J10" s="76">
        <f>分析係数表!G13</f>
        <v>1</v>
      </c>
      <c r="K10" s="78">
        <f t="shared" si="2"/>
        <v>0</v>
      </c>
      <c r="L10" s="79"/>
      <c r="M10" s="80"/>
      <c r="N10" s="81">
        <f>分析係数表!H13</f>
        <v>1.2783871466089912E-2</v>
      </c>
      <c r="O10" s="82">
        <f t="shared" si="3"/>
        <v>0.11419310954797883</v>
      </c>
      <c r="P10" s="76">
        <f>分析係数表!C13</f>
        <v>0</v>
      </c>
      <c r="Q10" s="82">
        <f t="shared" si="4"/>
        <v>0</v>
      </c>
      <c r="R10" s="83">
        <v>0</v>
      </c>
      <c r="S10" s="84">
        <f t="shared" si="5"/>
        <v>0</v>
      </c>
      <c r="T10" s="85">
        <f>分析係数表!F13</f>
        <v>1</v>
      </c>
      <c r="U10" s="86">
        <f t="shared" si="6"/>
        <v>0</v>
      </c>
      <c r="V10" s="87">
        <f>分析係数表!D13</f>
        <v>0</v>
      </c>
      <c r="W10" s="167">
        <f t="shared" si="7"/>
        <v>0</v>
      </c>
      <c r="X10" s="76">
        <f>分析係数表!E13</f>
        <v>0</v>
      </c>
      <c r="Y10" s="166">
        <f t="shared" si="8"/>
        <v>0</v>
      </c>
    </row>
    <row r="11" spans="1:25" x14ac:dyDescent="0.2">
      <c r="A11" s="6" t="s">
        <v>224</v>
      </c>
      <c r="B11" s="5" t="s">
        <v>267</v>
      </c>
      <c r="C11" s="90"/>
      <c r="D11" s="76">
        <f>投入係数表!C11</f>
        <v>2.7700831024930747E-2</v>
      </c>
      <c r="E11" s="77">
        <f t="shared" si="9"/>
        <v>2.7700831024930745</v>
      </c>
      <c r="F11" s="76">
        <f>分析係数表!C14</f>
        <v>3.0252100840336138E-2</v>
      </c>
      <c r="G11" s="77">
        <f t="shared" si="0"/>
        <v>8.3800833352731682E-2</v>
      </c>
      <c r="H11" s="77">
        <v>8.9593162488449687E-2</v>
      </c>
      <c r="I11" s="77">
        <f t="shared" si="1"/>
        <v>8.9593162488449687E-2</v>
      </c>
      <c r="J11" s="76">
        <f>分析係数表!G14</f>
        <v>0.20338983050847459</v>
      </c>
      <c r="K11" s="78">
        <f t="shared" si="2"/>
        <v>1.8222338133244004E-2</v>
      </c>
      <c r="L11" s="79"/>
      <c r="M11" s="80"/>
      <c r="N11" s="81">
        <f>分析係数表!H14</f>
        <v>1.0556671301302847E-3</v>
      </c>
      <c r="O11" s="82">
        <f t="shared" si="3"/>
        <v>9.4298438901654225E-3</v>
      </c>
      <c r="P11" s="76">
        <f>分析係数表!C14</f>
        <v>3.0252100840336138E-2</v>
      </c>
      <c r="Q11" s="82">
        <f t="shared" si="4"/>
        <v>2.8527258827391199E-4</v>
      </c>
      <c r="R11" s="83">
        <v>7.515738004181512E-4</v>
      </c>
      <c r="S11" s="84">
        <f t="shared" si="5"/>
        <v>9.0344736288867841E-2</v>
      </c>
      <c r="T11" s="85">
        <f>分析係数表!F14</f>
        <v>0.40677966101694918</v>
      </c>
      <c r="U11" s="86">
        <f t="shared" si="6"/>
        <v>3.6750401202251329E-2</v>
      </c>
      <c r="V11" s="87">
        <f>分析係数表!D14</f>
        <v>0.16949152542372881</v>
      </c>
      <c r="W11" s="167">
        <f t="shared" si="7"/>
        <v>0</v>
      </c>
      <c r="X11" s="76">
        <f>分析係数表!E14</f>
        <v>0.11864406779661017</v>
      </c>
      <c r="Y11" s="166">
        <f t="shared" si="8"/>
        <v>0</v>
      </c>
    </row>
    <row r="12" spans="1:25" x14ac:dyDescent="0.2">
      <c r="A12" s="6" t="s">
        <v>225</v>
      </c>
      <c r="B12" s="5" t="s">
        <v>29</v>
      </c>
      <c r="C12" s="90"/>
      <c r="D12" s="76">
        <f>投入係数表!C12</f>
        <v>6.9252077562326875E-2</v>
      </c>
      <c r="E12" s="77">
        <f t="shared" si="9"/>
        <v>6.9252077562326875</v>
      </c>
      <c r="F12" s="76">
        <f>分析係数表!C15</f>
        <v>0</v>
      </c>
      <c r="G12" s="77">
        <f t="shared" si="0"/>
        <v>0</v>
      </c>
      <c r="H12" s="77">
        <v>0</v>
      </c>
      <c r="I12" s="77">
        <f t="shared" si="1"/>
        <v>0</v>
      </c>
      <c r="J12" s="76">
        <f>分析係数表!G15</f>
        <v>9.6153846153846159E-2</v>
      </c>
      <c r="K12" s="78">
        <f t="shared" si="2"/>
        <v>0</v>
      </c>
      <c r="L12" s="79"/>
      <c r="M12" s="80"/>
      <c r="N12" s="81">
        <f>分析係数表!H15</f>
        <v>7.5570317730058187E-3</v>
      </c>
      <c r="O12" s="82">
        <f t="shared" si="3"/>
        <v>6.7503882482037841E-2</v>
      </c>
      <c r="P12" s="76">
        <f>分析係数表!C15</f>
        <v>0</v>
      </c>
      <c r="Q12" s="82">
        <f t="shared" si="4"/>
        <v>0</v>
      </c>
      <c r="R12" s="83">
        <v>0</v>
      </c>
      <c r="S12" s="84">
        <f t="shared" si="5"/>
        <v>0</v>
      </c>
      <c r="T12" s="85">
        <f>分析係数表!F15</f>
        <v>0.30219780219780218</v>
      </c>
      <c r="U12" s="86">
        <f t="shared" si="6"/>
        <v>0</v>
      </c>
      <c r="V12" s="87">
        <f>分析係数表!D15</f>
        <v>0.15384615384615385</v>
      </c>
      <c r="W12" s="167">
        <f t="shared" si="7"/>
        <v>0</v>
      </c>
      <c r="X12" s="76">
        <f>分析係数表!E15</f>
        <v>0.11538461538461539</v>
      </c>
      <c r="Y12" s="166">
        <f t="shared" si="8"/>
        <v>0</v>
      </c>
    </row>
    <row r="13" spans="1:25" x14ac:dyDescent="0.2">
      <c r="A13" s="6" t="s">
        <v>226</v>
      </c>
      <c r="B13" s="5" t="s">
        <v>30</v>
      </c>
      <c r="C13" s="90"/>
      <c r="D13" s="76">
        <f>投入係数表!C13</f>
        <v>6.9252077562326868E-3</v>
      </c>
      <c r="E13" s="77">
        <f t="shared" si="9"/>
        <v>0.69252077562326864</v>
      </c>
      <c r="F13" s="76">
        <f>分析係数表!C16</f>
        <v>1.9157088122605526E-3</v>
      </c>
      <c r="G13" s="77">
        <f t="shared" si="0"/>
        <v>1.3266681525350085E-3</v>
      </c>
      <c r="H13" s="77">
        <v>1.6377810775319755E-3</v>
      </c>
      <c r="I13" s="77">
        <f t="shared" si="1"/>
        <v>1.6377810775319755E-3</v>
      </c>
      <c r="J13" s="76">
        <f>分析係数表!G16</f>
        <v>0.1111111111111111</v>
      </c>
      <c r="K13" s="78">
        <f t="shared" si="2"/>
        <v>1.819756752813306E-4</v>
      </c>
      <c r="L13" s="79"/>
      <c r="M13" s="80"/>
      <c r="N13" s="81">
        <f>分析係数表!H16</f>
        <v>1.5294299397497296E-2</v>
      </c>
      <c r="O13" s="82">
        <f t="shared" si="3"/>
        <v>0.1366177383111771</v>
      </c>
      <c r="P13" s="76">
        <f>分析係数表!C16</f>
        <v>1.9157088122605526E-3</v>
      </c>
      <c r="Q13" s="82">
        <f t="shared" si="4"/>
        <v>2.6171980519382805E-4</v>
      </c>
      <c r="R13" s="83">
        <v>3.8675232313505677E-4</v>
      </c>
      <c r="S13" s="84">
        <f t="shared" si="5"/>
        <v>2.0245334006670323E-3</v>
      </c>
      <c r="T13" s="85">
        <f>分析係数表!F16</f>
        <v>0.33333333333333331</v>
      </c>
      <c r="U13" s="86">
        <f t="shared" si="6"/>
        <v>6.7484446688901071E-4</v>
      </c>
      <c r="V13" s="87">
        <f>分析係数表!D16</f>
        <v>0</v>
      </c>
      <c r="W13" s="167">
        <f t="shared" si="7"/>
        <v>0</v>
      </c>
      <c r="X13" s="76">
        <f>分析係数表!E16</f>
        <v>0</v>
      </c>
      <c r="Y13" s="166">
        <f t="shared" si="8"/>
        <v>0</v>
      </c>
    </row>
    <row r="14" spans="1:25" x14ac:dyDescent="0.2">
      <c r="A14" s="6" t="s">
        <v>2</v>
      </c>
      <c r="B14" s="5" t="s">
        <v>364</v>
      </c>
      <c r="C14" s="90"/>
      <c r="D14" s="76">
        <f>投入係数表!C14</f>
        <v>6.9252077562326868E-3</v>
      </c>
      <c r="E14" s="77">
        <f t="shared" si="9"/>
        <v>0.69252077562326864</v>
      </c>
      <c r="F14" s="76">
        <f>分析係数表!C17</f>
        <v>5.5194805194805241E-2</v>
      </c>
      <c r="G14" s="77">
        <f t="shared" si="0"/>
        <v>3.8223549303881742E-2</v>
      </c>
      <c r="H14" s="77">
        <v>4.2083948702918636E-2</v>
      </c>
      <c r="I14" s="77">
        <f t="shared" si="1"/>
        <v>4.2083948702918636E-2</v>
      </c>
      <c r="J14" s="76">
        <f>分析係数表!G17</f>
        <v>0.21860465116279071</v>
      </c>
      <c r="K14" s="78">
        <f t="shared" si="2"/>
        <v>9.1997469257543065E-3</v>
      </c>
      <c r="L14" s="79"/>
      <c r="M14" s="80"/>
      <c r="N14" s="81">
        <f>分析係数表!H17</f>
        <v>2.7035377722848756E-3</v>
      </c>
      <c r="O14" s="82">
        <f t="shared" si="3"/>
        <v>2.4149600206521203E-2</v>
      </c>
      <c r="P14" s="76">
        <f>分析係数表!C17</f>
        <v>5.5194805194805241E-2</v>
      </c>
      <c r="Q14" s="82">
        <f t="shared" si="4"/>
        <v>1.3329324789313661E-3</v>
      </c>
      <c r="R14" s="83">
        <v>1.9058983556993975E-3</v>
      </c>
      <c r="S14" s="84">
        <f t="shared" si="5"/>
        <v>4.3989847058618033E-2</v>
      </c>
      <c r="T14" s="85">
        <f>分析係数表!F17</f>
        <v>0.33023255813953489</v>
      </c>
      <c r="U14" s="86">
        <f t="shared" si="6"/>
        <v>1.4526879726334327E-2</v>
      </c>
      <c r="V14" s="87">
        <f>分析係数表!D17</f>
        <v>0</v>
      </c>
      <c r="W14" s="167">
        <f t="shared" si="7"/>
        <v>0</v>
      </c>
      <c r="X14" s="76">
        <f>分析係数表!E17</f>
        <v>0</v>
      </c>
      <c r="Y14" s="166">
        <f t="shared" si="8"/>
        <v>0</v>
      </c>
    </row>
    <row r="15" spans="1:25" x14ac:dyDescent="0.2">
      <c r="A15" s="6" t="s">
        <v>3</v>
      </c>
      <c r="B15" s="5" t="s">
        <v>31</v>
      </c>
      <c r="C15" s="90"/>
      <c r="D15" s="76">
        <f>投入係数表!C15</f>
        <v>2.7700831024930748E-3</v>
      </c>
      <c r="E15" s="77">
        <f t="shared" si="9"/>
        <v>0.2770083102493075</v>
      </c>
      <c r="F15" s="76">
        <f>分析係数表!C18</f>
        <v>0.35732009925558317</v>
      </c>
      <c r="G15" s="77">
        <f t="shared" si="0"/>
        <v>9.898063691290393E-2</v>
      </c>
      <c r="H15" s="77">
        <v>0.11421207371640801</v>
      </c>
      <c r="I15" s="77">
        <f t="shared" si="1"/>
        <v>0.11421207371640801</v>
      </c>
      <c r="J15" s="76">
        <f>分析係数表!G18</f>
        <v>0.21543778801843319</v>
      </c>
      <c r="K15" s="78">
        <f t="shared" si="2"/>
        <v>2.4605596526461174E-2</v>
      </c>
      <c r="L15" s="79"/>
      <c r="M15" s="80"/>
      <c r="N15" s="81">
        <f>分析係数表!H18</f>
        <v>3.9909367114681499E-4</v>
      </c>
      <c r="O15" s="82">
        <f t="shared" si="3"/>
        <v>3.5649409828674159E-3</v>
      </c>
      <c r="P15" s="76">
        <f>分析係数表!C18</f>
        <v>0.35732009925558317</v>
      </c>
      <c r="Q15" s="82">
        <f t="shared" si="4"/>
        <v>1.2738250658384813E-3</v>
      </c>
      <c r="R15" s="83">
        <v>2.7325561178960758E-3</v>
      </c>
      <c r="S15" s="84">
        <f t="shared" si="5"/>
        <v>0.11694462983430409</v>
      </c>
      <c r="T15" s="85">
        <f>分析係数表!F18</f>
        <v>0.46082949308755761</v>
      </c>
      <c r="U15" s="86">
        <f t="shared" si="6"/>
        <v>5.3891534485854424E-2</v>
      </c>
      <c r="V15" s="87">
        <f>分析係数表!D18</f>
        <v>4.0322580645161289E-2</v>
      </c>
      <c r="W15" s="167">
        <f t="shared" si="7"/>
        <v>0</v>
      </c>
      <c r="X15" s="76">
        <f>分析係数表!E18</f>
        <v>3.6866359447004608E-2</v>
      </c>
      <c r="Y15" s="166">
        <f t="shared" si="8"/>
        <v>0</v>
      </c>
    </row>
    <row r="16" spans="1:25" x14ac:dyDescent="0.2">
      <c r="A16" s="6" t="s">
        <v>4</v>
      </c>
      <c r="B16" s="5" t="s">
        <v>32</v>
      </c>
      <c r="C16" s="90"/>
      <c r="D16" s="76">
        <f>投入係数表!C16</f>
        <v>0</v>
      </c>
      <c r="E16" s="77">
        <f t="shared" si="9"/>
        <v>0</v>
      </c>
      <c r="F16" s="76">
        <f>分析係数表!C19</f>
        <v>0.13532513181019334</v>
      </c>
      <c r="G16" s="77">
        <f t="shared" si="0"/>
        <v>0</v>
      </c>
      <c r="H16" s="77">
        <v>2.8334689772805681E-3</v>
      </c>
      <c r="I16" s="77">
        <f t="shared" si="1"/>
        <v>2.8334689772805681E-3</v>
      </c>
      <c r="J16" s="76">
        <f>分析係数表!G19</f>
        <v>5.8997050147492625E-2</v>
      </c>
      <c r="K16" s="78">
        <f t="shared" si="2"/>
        <v>1.6716631134398632E-4</v>
      </c>
      <c r="L16" s="79"/>
      <c r="M16" s="80"/>
      <c r="N16" s="81">
        <f>分析係数表!H19</f>
        <v>-1.0299191513466193E-4</v>
      </c>
      <c r="O16" s="82">
        <f t="shared" si="3"/>
        <v>-9.1998476977223629E-4</v>
      </c>
      <c r="P16" s="76">
        <f>分析係数表!C19</f>
        <v>0.13532513181019334</v>
      </c>
      <c r="Q16" s="82">
        <f t="shared" si="4"/>
        <v>-1.2449706023279827E-4</v>
      </c>
      <c r="R16" s="83">
        <v>1.9017068745888225E-4</v>
      </c>
      <c r="S16" s="84">
        <f t="shared" si="5"/>
        <v>3.0236396647394504E-3</v>
      </c>
      <c r="T16" s="85">
        <f>分析係数表!F19</f>
        <v>0.24483775811209441</v>
      </c>
      <c r="U16" s="86">
        <f t="shared" si="6"/>
        <v>7.4030115685361176E-4</v>
      </c>
      <c r="V16" s="87">
        <f>分析係数表!D19</f>
        <v>3.8348082595870206E-2</v>
      </c>
      <c r="W16" s="167">
        <f t="shared" si="7"/>
        <v>0</v>
      </c>
      <c r="X16" s="76">
        <f>分析係数表!E19</f>
        <v>3.2448377581120944E-2</v>
      </c>
      <c r="Y16" s="166">
        <f t="shared" si="8"/>
        <v>0</v>
      </c>
    </row>
    <row r="17" spans="1:25" x14ac:dyDescent="0.2">
      <c r="A17" s="6" t="s">
        <v>5</v>
      </c>
      <c r="B17" s="5" t="s">
        <v>33</v>
      </c>
      <c r="C17" s="90"/>
      <c r="D17" s="76">
        <f>投入係数表!C17</f>
        <v>0</v>
      </c>
      <c r="E17" s="77">
        <f t="shared" si="9"/>
        <v>0</v>
      </c>
      <c r="F17" s="76">
        <f>分析係数表!C20</f>
        <v>1.7543859649122862E-2</v>
      </c>
      <c r="G17" s="77">
        <f t="shared" si="0"/>
        <v>0</v>
      </c>
      <c r="H17" s="77">
        <v>1.4799554672194611E-4</v>
      </c>
      <c r="I17" s="77">
        <f t="shared" si="1"/>
        <v>1.4799554672194611E-4</v>
      </c>
      <c r="J17" s="76">
        <f>分析係数表!G20</f>
        <v>9.5238095238095233E-2</v>
      </c>
      <c r="K17" s="78">
        <f t="shared" si="2"/>
        <v>1.4094813973518676E-5</v>
      </c>
      <c r="L17" s="79"/>
      <c r="M17" s="80"/>
      <c r="N17" s="81">
        <f>分析係数表!H20</f>
        <v>5.0208558628147691E-4</v>
      </c>
      <c r="O17" s="82">
        <f t="shared" si="3"/>
        <v>4.4849257526396518E-3</v>
      </c>
      <c r="P17" s="76">
        <f>分析係数表!C20</f>
        <v>1.7543859649122862E-2</v>
      </c>
      <c r="Q17" s="82">
        <f t="shared" si="4"/>
        <v>7.8682907941046771E-5</v>
      </c>
      <c r="R17" s="83">
        <v>1.2689406116333067E-4</v>
      </c>
      <c r="S17" s="84">
        <f t="shared" si="5"/>
        <v>2.7488960788527679E-4</v>
      </c>
      <c r="T17" s="85">
        <f>分析係数表!F20</f>
        <v>0.21428571428571427</v>
      </c>
      <c r="U17" s="86">
        <f t="shared" si="6"/>
        <v>5.890491597541645E-5</v>
      </c>
      <c r="V17" s="87">
        <f>分析係数表!D20</f>
        <v>0</v>
      </c>
      <c r="W17" s="167">
        <f t="shared" si="7"/>
        <v>0</v>
      </c>
      <c r="X17" s="76">
        <f>分析係数表!E20</f>
        <v>0</v>
      </c>
      <c r="Y17" s="166">
        <f t="shared" si="8"/>
        <v>0</v>
      </c>
    </row>
    <row r="18" spans="1:25" x14ac:dyDescent="0.2">
      <c r="A18" s="6" t="s">
        <v>6</v>
      </c>
      <c r="B18" s="5" t="s">
        <v>34</v>
      </c>
      <c r="C18" s="90"/>
      <c r="D18" s="76">
        <f>投入係数表!C18</f>
        <v>1.3850415512465374E-3</v>
      </c>
      <c r="E18" s="77">
        <f t="shared" si="9"/>
        <v>0.13850415512465375</v>
      </c>
      <c r="F18" s="76">
        <f>分析係数表!C21</f>
        <v>0.22938530734632678</v>
      </c>
      <c r="G18" s="77">
        <f t="shared" si="0"/>
        <v>3.1770818192012024E-2</v>
      </c>
      <c r="H18" s="77">
        <v>4.3786155547370885E-2</v>
      </c>
      <c r="I18" s="77">
        <f t="shared" si="1"/>
        <v>4.3786155547370885E-2</v>
      </c>
      <c r="J18" s="76">
        <f>分析係数表!G21</f>
        <v>0.28442844284428442</v>
      </c>
      <c r="K18" s="78">
        <f t="shared" si="2"/>
        <v>1.2454028040476328E-2</v>
      </c>
      <c r="L18" s="79"/>
      <c r="M18" s="80"/>
      <c r="N18" s="81">
        <f>分析係数表!H21</f>
        <v>8.3680931046912815E-4</v>
      </c>
      <c r="O18" s="82">
        <f t="shared" si="3"/>
        <v>7.47487625439942E-3</v>
      </c>
      <c r="P18" s="76">
        <f>分析係数表!C21</f>
        <v>0.22938530734632678</v>
      </c>
      <c r="Q18" s="82">
        <f t="shared" si="4"/>
        <v>1.7146267869911709E-3</v>
      </c>
      <c r="R18" s="83">
        <v>3.4397421053801863E-3</v>
      </c>
      <c r="S18" s="84">
        <f t="shared" si="5"/>
        <v>4.7225897652751071E-2</v>
      </c>
      <c r="T18" s="85">
        <f>分析係数表!F21</f>
        <v>0.42664266426642666</v>
      </c>
      <c r="U18" s="86">
        <f t="shared" si="6"/>
        <v>2.0148582796943301E-2</v>
      </c>
      <c r="V18" s="87">
        <f>分析係数表!D21</f>
        <v>9.7209720972097208E-2</v>
      </c>
      <c r="W18" s="167">
        <f t="shared" si="7"/>
        <v>0</v>
      </c>
      <c r="X18" s="76">
        <f>分析係数表!E21</f>
        <v>8.1908190819081905E-2</v>
      </c>
      <c r="Y18" s="166">
        <f t="shared" si="8"/>
        <v>0</v>
      </c>
    </row>
    <row r="19" spans="1:25" x14ac:dyDescent="0.2">
      <c r="A19" s="6" t="s">
        <v>7</v>
      </c>
      <c r="B19" s="5" t="s">
        <v>268</v>
      </c>
      <c r="C19" s="90"/>
      <c r="D19" s="76">
        <f>投入係数表!C19</f>
        <v>0</v>
      </c>
      <c r="E19" s="77">
        <f t="shared" si="9"/>
        <v>0</v>
      </c>
      <c r="F19" s="76">
        <f>分析係数表!C22</f>
        <v>0</v>
      </c>
      <c r="G19" s="77">
        <f t="shared" si="0"/>
        <v>0</v>
      </c>
      <c r="H19" s="77">
        <v>0</v>
      </c>
      <c r="I19" s="77">
        <f t="shared" si="1"/>
        <v>0</v>
      </c>
      <c r="J19" s="76">
        <f>分析係数表!G22</f>
        <v>0.22727272727272727</v>
      </c>
      <c r="K19" s="78">
        <f t="shared" si="2"/>
        <v>0</v>
      </c>
      <c r="L19" s="79"/>
      <c r="M19" s="80"/>
      <c r="N19" s="81">
        <f>分析係数表!H22</f>
        <v>3.8621968175498223E-5</v>
      </c>
      <c r="O19" s="82">
        <f t="shared" si="3"/>
        <v>3.4499428866458865E-4</v>
      </c>
      <c r="P19" s="76">
        <f>分析係数表!C22</f>
        <v>0</v>
      </c>
      <c r="Q19" s="82">
        <f t="shared" si="4"/>
        <v>0</v>
      </c>
      <c r="R19" s="83">
        <v>0</v>
      </c>
      <c r="S19" s="84">
        <f t="shared" si="5"/>
        <v>0</v>
      </c>
      <c r="T19" s="85">
        <f>分析係数表!F22</f>
        <v>0.45454545454545453</v>
      </c>
      <c r="U19" s="86">
        <f t="shared" si="6"/>
        <v>0</v>
      </c>
      <c r="V19" s="87">
        <f>分析係数表!D22</f>
        <v>0.29545454545454547</v>
      </c>
      <c r="W19" s="167">
        <f t="shared" si="7"/>
        <v>0</v>
      </c>
      <c r="X19" s="76">
        <f>分析係数表!E22</f>
        <v>0.18181818181818182</v>
      </c>
      <c r="Y19" s="166">
        <f t="shared" si="8"/>
        <v>0</v>
      </c>
    </row>
    <row r="20" spans="1:25" x14ac:dyDescent="0.2">
      <c r="A20" s="6" t="s">
        <v>8</v>
      </c>
      <c r="B20" s="5" t="s">
        <v>269</v>
      </c>
      <c r="C20" s="90"/>
      <c r="D20" s="76">
        <f>投入係数表!C20</f>
        <v>0</v>
      </c>
      <c r="E20" s="77">
        <f t="shared" si="9"/>
        <v>0</v>
      </c>
      <c r="F20" s="76">
        <f>分析係数表!C23</f>
        <v>0</v>
      </c>
      <c r="G20" s="77">
        <f t="shared" si="0"/>
        <v>0</v>
      </c>
      <c r="H20" s="77">
        <v>0</v>
      </c>
      <c r="I20" s="77">
        <f t="shared" si="1"/>
        <v>0</v>
      </c>
      <c r="J20" s="76">
        <f>分析係数表!G23</f>
        <v>0.21590909090909091</v>
      </c>
      <c r="K20" s="78">
        <f t="shared" si="2"/>
        <v>0</v>
      </c>
      <c r="L20" s="79"/>
      <c r="M20" s="80"/>
      <c r="N20" s="81">
        <f>分析係数表!H23</f>
        <v>2.5747978783665482E-5</v>
      </c>
      <c r="O20" s="82">
        <f t="shared" si="3"/>
        <v>2.2999619244305907E-4</v>
      </c>
      <c r="P20" s="76">
        <f>分析係数表!C23</f>
        <v>0</v>
      </c>
      <c r="Q20" s="82">
        <f t="shared" si="4"/>
        <v>0</v>
      </c>
      <c r="R20" s="83">
        <v>0</v>
      </c>
      <c r="S20" s="84">
        <f t="shared" si="5"/>
        <v>0</v>
      </c>
      <c r="T20" s="85">
        <f>分析係数表!F23</f>
        <v>0.44318181818181818</v>
      </c>
      <c r="U20" s="86">
        <f t="shared" si="6"/>
        <v>0</v>
      </c>
      <c r="V20" s="87">
        <f>分析係数表!D23</f>
        <v>0</v>
      </c>
      <c r="W20" s="167">
        <f t="shared" si="7"/>
        <v>0</v>
      </c>
      <c r="X20" s="76">
        <f>分析係数表!E23</f>
        <v>0</v>
      </c>
      <c r="Y20" s="166">
        <f t="shared" si="8"/>
        <v>0</v>
      </c>
    </row>
    <row r="21" spans="1:25" x14ac:dyDescent="0.2">
      <c r="A21" s="6" t="s">
        <v>9</v>
      </c>
      <c r="B21" s="5" t="s">
        <v>270</v>
      </c>
      <c r="C21" s="90"/>
      <c r="D21" s="76">
        <f>投入係数表!C21</f>
        <v>0</v>
      </c>
      <c r="E21" s="77">
        <f t="shared" si="9"/>
        <v>0</v>
      </c>
      <c r="F21" s="76">
        <f>分析係数表!C24</f>
        <v>1.7094017094017144E-2</v>
      </c>
      <c r="G21" s="77">
        <f t="shared" si="0"/>
        <v>0</v>
      </c>
      <c r="H21" s="77">
        <v>7.6300103284035307E-5</v>
      </c>
      <c r="I21" s="77">
        <f t="shared" si="1"/>
        <v>7.6300103284035307E-5</v>
      </c>
      <c r="J21" s="76">
        <f>分析係数表!G24</f>
        <v>0.27777777777777779</v>
      </c>
      <c r="K21" s="78">
        <f t="shared" si="2"/>
        <v>2.1194473134454254E-5</v>
      </c>
      <c r="L21" s="79"/>
      <c r="M21" s="80"/>
      <c r="N21" s="81">
        <f>分析係数表!H24</f>
        <v>2.9610175601215306E-4</v>
      </c>
      <c r="O21" s="82">
        <f t="shared" si="3"/>
        <v>2.6449562130951795E-3</v>
      </c>
      <c r="P21" s="76">
        <f>分析係数表!C24</f>
        <v>1.7094017094017144E-2</v>
      </c>
      <c r="Q21" s="82">
        <f t="shared" si="4"/>
        <v>4.5212926719575847E-5</v>
      </c>
      <c r="R21" s="83">
        <v>1.4374142028994178E-4</v>
      </c>
      <c r="S21" s="84">
        <f t="shared" si="5"/>
        <v>2.2004152357397709E-4</v>
      </c>
      <c r="T21" s="85">
        <f>分析係数表!F24</f>
        <v>0.5</v>
      </c>
      <c r="U21" s="86">
        <f t="shared" si="6"/>
        <v>1.1002076178698855E-4</v>
      </c>
      <c r="V21" s="87">
        <f>分析係数表!D24</f>
        <v>0.16666666666666666</v>
      </c>
      <c r="W21" s="167">
        <f t="shared" si="7"/>
        <v>0</v>
      </c>
      <c r="X21" s="76">
        <f>分析係数表!E24</f>
        <v>0.1111111111111111</v>
      </c>
      <c r="Y21" s="166">
        <f t="shared" si="8"/>
        <v>0</v>
      </c>
    </row>
    <row r="22" spans="1:25" x14ac:dyDescent="0.2">
      <c r="A22" s="6" t="s">
        <v>10</v>
      </c>
      <c r="B22" s="5" t="s">
        <v>271</v>
      </c>
      <c r="C22" s="90"/>
      <c r="D22" s="76">
        <f>投入係数表!C22</f>
        <v>0</v>
      </c>
      <c r="E22" s="77">
        <f t="shared" si="9"/>
        <v>0</v>
      </c>
      <c r="F22" s="76">
        <f>分析係数表!C25</f>
        <v>0.19368131868131866</v>
      </c>
      <c r="G22" s="77">
        <f t="shared" si="0"/>
        <v>0</v>
      </c>
      <c r="H22" s="77">
        <v>1.6899596738041214E-3</v>
      </c>
      <c r="I22" s="77">
        <f t="shared" si="1"/>
        <v>1.6899596738041214E-3</v>
      </c>
      <c r="J22" s="76">
        <f>分析係数表!G25</f>
        <v>0.19689406544647808</v>
      </c>
      <c r="K22" s="78">
        <f t="shared" si="2"/>
        <v>3.3274303061589744E-4</v>
      </c>
      <c r="L22" s="79"/>
      <c r="M22" s="80"/>
      <c r="N22" s="81">
        <f>分析係数表!H25</f>
        <v>4.6346361810597868E-4</v>
      </c>
      <c r="O22" s="82">
        <f t="shared" si="3"/>
        <v>4.1399314639750636E-3</v>
      </c>
      <c r="P22" s="76">
        <f>分析係数表!C25</f>
        <v>0.19368131868131866</v>
      </c>
      <c r="Q22" s="82">
        <f t="shared" si="4"/>
        <v>8.0182738519297243E-4</v>
      </c>
      <c r="R22" s="83">
        <v>2.3757993146480208E-3</v>
      </c>
      <c r="S22" s="84">
        <f t="shared" si="5"/>
        <v>4.0657589884521422E-3</v>
      </c>
      <c r="T22" s="85">
        <f>分析係数表!F25</f>
        <v>0.35108153078202997</v>
      </c>
      <c r="U22" s="86">
        <f t="shared" si="6"/>
        <v>1.4274128894565757E-3</v>
      </c>
      <c r="V22" s="87">
        <f>分析係数表!D25</f>
        <v>0.17692734331669441</v>
      </c>
      <c r="W22" s="167">
        <f t="shared" si="7"/>
        <v>0</v>
      </c>
      <c r="X22" s="76">
        <f>分析係数表!E25</f>
        <v>0.17249029395452026</v>
      </c>
      <c r="Y22" s="166">
        <f t="shared" si="8"/>
        <v>0</v>
      </c>
    </row>
    <row r="23" spans="1:25" x14ac:dyDescent="0.2">
      <c r="A23" s="6" t="s">
        <v>11</v>
      </c>
      <c r="B23" s="5" t="s">
        <v>35</v>
      </c>
      <c r="C23" s="90"/>
      <c r="D23" s="76">
        <f>投入係数表!C23</f>
        <v>0</v>
      </c>
      <c r="E23" s="77">
        <f t="shared" si="9"/>
        <v>0</v>
      </c>
      <c r="F23" s="76">
        <f>分析係数表!C26</f>
        <v>8.4388185654008518E-3</v>
      </c>
      <c r="G23" s="77">
        <f t="shared" si="0"/>
        <v>0</v>
      </c>
      <c r="H23" s="77">
        <v>5.8406011532779088E-5</v>
      </c>
      <c r="I23" s="77">
        <f t="shared" si="1"/>
        <v>5.8406011532779088E-5</v>
      </c>
      <c r="J23" s="76">
        <f>分析係数表!G26</f>
        <v>0.2073170731707317</v>
      </c>
      <c r="K23" s="78">
        <f t="shared" si="2"/>
        <v>1.2108563366551761E-5</v>
      </c>
      <c r="L23" s="79"/>
      <c r="M23" s="80"/>
      <c r="N23" s="81">
        <f>分析係数表!H26</f>
        <v>9.7456099696173852E-3</v>
      </c>
      <c r="O23" s="82">
        <f t="shared" si="3"/>
        <v>8.705355883969787E-2</v>
      </c>
      <c r="P23" s="76">
        <f>分析係数表!C26</f>
        <v>8.4388185654008518E-3</v>
      </c>
      <c r="Q23" s="82">
        <f t="shared" si="4"/>
        <v>7.3462918852065784E-4</v>
      </c>
      <c r="R23" s="83">
        <v>7.5056792002977204E-4</v>
      </c>
      <c r="S23" s="84">
        <f t="shared" si="5"/>
        <v>8.0897393156255111E-4</v>
      </c>
      <c r="T23" s="85">
        <f>分析係数表!F26</f>
        <v>0.34146341463414637</v>
      </c>
      <c r="U23" s="86">
        <f t="shared" si="6"/>
        <v>2.7623500102135894E-4</v>
      </c>
      <c r="V23" s="87">
        <f>分析係数表!D26</f>
        <v>3.6585365853658534E-2</v>
      </c>
      <c r="W23" s="167">
        <f t="shared" si="7"/>
        <v>0</v>
      </c>
      <c r="X23" s="76">
        <f>分析係数表!E26</f>
        <v>2.4390243902439025E-2</v>
      </c>
      <c r="Y23" s="166">
        <f t="shared" si="8"/>
        <v>0</v>
      </c>
    </row>
    <row r="24" spans="1:25" x14ac:dyDescent="0.2">
      <c r="A24" s="6" t="s">
        <v>12</v>
      </c>
      <c r="B24" s="5" t="s">
        <v>366</v>
      </c>
      <c r="C24" s="90"/>
      <c r="D24" s="76">
        <f>投入係数表!C24</f>
        <v>0</v>
      </c>
      <c r="E24" s="77">
        <f t="shared" si="9"/>
        <v>0</v>
      </c>
      <c r="F24" s="76">
        <f>分析係数表!C27</f>
        <v>0.17323420074349438</v>
      </c>
      <c r="G24" s="77">
        <f t="shared" si="0"/>
        <v>0</v>
      </c>
      <c r="H24" s="77">
        <v>3.4071152723716544E-4</v>
      </c>
      <c r="I24" s="77">
        <f t="shared" si="1"/>
        <v>3.4071152723716544E-4</v>
      </c>
      <c r="J24" s="76">
        <f>分析係数表!G27</f>
        <v>0.16805324459234608</v>
      </c>
      <c r="K24" s="78">
        <f t="shared" si="2"/>
        <v>5.7257677622219144E-5</v>
      </c>
      <c r="L24" s="79"/>
      <c r="M24" s="80"/>
      <c r="N24" s="81">
        <f>分析係数表!H27</f>
        <v>9.7971059271847166E-3</v>
      </c>
      <c r="O24" s="82">
        <f t="shared" si="3"/>
        <v>8.7513551224583985E-2</v>
      </c>
      <c r="P24" s="76">
        <f>分析係数表!C27</f>
        <v>0.17323420074349438</v>
      </c>
      <c r="Q24" s="82">
        <f t="shared" si="4"/>
        <v>1.5160340100615661E-2</v>
      </c>
      <c r="R24" s="83">
        <v>1.5310434350635041E-2</v>
      </c>
      <c r="S24" s="84">
        <f t="shared" si="5"/>
        <v>1.5651145877872207E-2</v>
      </c>
      <c r="T24" s="85">
        <f>分析係数表!F27</f>
        <v>0.31780366056572379</v>
      </c>
      <c r="U24" s="86">
        <f t="shared" si="6"/>
        <v>4.9739914520359257E-3</v>
      </c>
      <c r="V24" s="87">
        <f>分析係数表!D27</f>
        <v>2.4958402662229616E-2</v>
      </c>
      <c r="W24" s="167">
        <f t="shared" si="7"/>
        <v>0</v>
      </c>
      <c r="X24" s="76">
        <f>分析係数表!E27</f>
        <v>2.9950083194675542E-2</v>
      </c>
      <c r="Y24" s="166">
        <f t="shared" si="8"/>
        <v>0</v>
      </c>
    </row>
    <row r="25" spans="1:25" x14ac:dyDescent="0.2">
      <c r="A25" s="6" t="s">
        <v>13</v>
      </c>
      <c r="B25" s="5" t="s">
        <v>191</v>
      </c>
      <c r="C25" s="90"/>
      <c r="D25" s="76">
        <f>投入係数表!C25</f>
        <v>0</v>
      </c>
      <c r="E25" s="77">
        <f t="shared" si="9"/>
        <v>0</v>
      </c>
      <c r="F25" s="76">
        <f>分析係数表!C28</f>
        <v>2.7870216306156381E-2</v>
      </c>
      <c r="G25" s="77">
        <f t="shared" si="0"/>
        <v>0</v>
      </c>
      <c r="H25" s="77">
        <v>4.3302295070283701E-4</v>
      </c>
      <c r="I25" s="77">
        <f t="shared" si="1"/>
        <v>4.3302295070283701E-4</v>
      </c>
      <c r="J25" s="76">
        <f>分析係数表!G28</f>
        <v>0.12625250501002003</v>
      </c>
      <c r="K25" s="78">
        <f t="shared" si="2"/>
        <v>5.4670232253063586E-5</v>
      </c>
      <c r="L25" s="79"/>
      <c r="M25" s="80"/>
      <c r="N25" s="81">
        <f>分析係数表!H28</f>
        <v>1.9722951748287761E-2</v>
      </c>
      <c r="O25" s="82">
        <f t="shared" si="3"/>
        <v>0.17617708341138327</v>
      </c>
      <c r="P25" s="76">
        <f>分析係数表!C28</f>
        <v>2.7870216306156381E-2</v>
      </c>
      <c r="Q25" s="82">
        <f t="shared" si="4"/>
        <v>4.9100934228630067E-3</v>
      </c>
      <c r="R25" s="83">
        <v>5.0652578649386859E-3</v>
      </c>
      <c r="S25" s="84">
        <f t="shared" si="5"/>
        <v>5.4982808156415226E-3</v>
      </c>
      <c r="T25" s="85">
        <f>分析係数表!F28</f>
        <v>0.21442885771543085</v>
      </c>
      <c r="U25" s="86">
        <f t="shared" si="6"/>
        <v>1.1789900746966792E-3</v>
      </c>
      <c r="V25" s="87">
        <f>分析係数表!D28</f>
        <v>6.0120240480961923E-3</v>
      </c>
      <c r="W25" s="167">
        <f t="shared" si="7"/>
        <v>0</v>
      </c>
      <c r="X25" s="76">
        <f>分析係数表!E28</f>
        <v>0</v>
      </c>
      <c r="Y25" s="166">
        <f t="shared" si="8"/>
        <v>0</v>
      </c>
    </row>
    <row r="26" spans="1:25" x14ac:dyDescent="0.2">
      <c r="A26" s="6" t="s">
        <v>14</v>
      </c>
      <c r="B26" s="5" t="s">
        <v>50</v>
      </c>
      <c r="C26" s="90"/>
      <c r="D26" s="76">
        <f>投入係数表!C26</f>
        <v>1.3850415512465374E-3</v>
      </c>
      <c r="E26" s="77">
        <f t="shared" si="9"/>
        <v>0.13850415512465375</v>
      </c>
      <c r="F26" s="76">
        <f>分析係数表!C29</f>
        <v>7.0910556003223157E-2</v>
      </c>
      <c r="G26" s="77">
        <f t="shared" si="0"/>
        <v>9.8214066486458675E-3</v>
      </c>
      <c r="H26" s="77">
        <v>1.2312779247761422E-2</v>
      </c>
      <c r="I26" s="77">
        <f t="shared" si="1"/>
        <v>1.2312779247761422E-2</v>
      </c>
      <c r="J26" s="76">
        <f>分析係数表!G29</f>
        <v>0.26315789473684209</v>
      </c>
      <c r="K26" s="78">
        <f t="shared" si="2"/>
        <v>3.2402050652003741E-3</v>
      </c>
      <c r="L26" s="79"/>
      <c r="M26" s="80"/>
      <c r="N26" s="81">
        <f>分析係数表!H29</f>
        <v>9.1405324682012467E-3</v>
      </c>
      <c r="O26" s="82">
        <f t="shared" si="3"/>
        <v>8.1648648317285979E-2</v>
      </c>
      <c r="P26" s="76">
        <f>分析係数表!C29</f>
        <v>7.0910556003223157E-2</v>
      </c>
      <c r="Q26" s="82">
        <f t="shared" si="4"/>
        <v>5.7897510490903794E-3</v>
      </c>
      <c r="R26" s="83">
        <v>7.1818623710076506E-3</v>
      </c>
      <c r="S26" s="84">
        <f t="shared" si="5"/>
        <v>1.9494641618769071E-2</v>
      </c>
      <c r="T26" s="85">
        <f>分析係数表!F29</f>
        <v>0.38157894736842107</v>
      </c>
      <c r="U26" s="86">
        <f t="shared" si="6"/>
        <v>7.4387448282145141E-3</v>
      </c>
      <c r="V26" s="87">
        <f>分析係数表!D29</f>
        <v>0.16666666666666666</v>
      </c>
      <c r="W26" s="167">
        <f t="shared" si="7"/>
        <v>0</v>
      </c>
      <c r="X26" s="76">
        <f>分析係数表!E29</f>
        <v>7.0175438596491224E-2</v>
      </c>
      <c r="Y26" s="166">
        <f t="shared" si="8"/>
        <v>0</v>
      </c>
    </row>
    <row r="27" spans="1:25" x14ac:dyDescent="0.2">
      <c r="A27" s="6" t="s">
        <v>15</v>
      </c>
      <c r="B27" s="5" t="s">
        <v>36</v>
      </c>
      <c r="C27" s="90"/>
      <c r="D27" s="76">
        <f>投入係数表!C27</f>
        <v>2.7700831024930748E-3</v>
      </c>
      <c r="E27" s="77">
        <f t="shared" si="9"/>
        <v>0.2770083102493075</v>
      </c>
      <c r="F27" s="76">
        <f>分析係数表!C30</f>
        <v>1</v>
      </c>
      <c r="G27" s="77">
        <f t="shared" si="0"/>
        <v>0.2770083102493075</v>
      </c>
      <c r="H27" s="77">
        <v>0.31429434890535879</v>
      </c>
      <c r="I27" s="77">
        <f t="shared" si="1"/>
        <v>0.31429434890535879</v>
      </c>
      <c r="J27" s="76">
        <f>分析係数表!G30</f>
        <v>0.34535617673579799</v>
      </c>
      <c r="K27" s="78">
        <f t="shared" si="2"/>
        <v>0.10854349470762165</v>
      </c>
      <c r="L27" s="79"/>
      <c r="M27" s="80"/>
      <c r="N27" s="81">
        <f>分析係数表!H30</f>
        <v>0</v>
      </c>
      <c r="O27" s="82">
        <f t="shared" si="3"/>
        <v>0</v>
      </c>
      <c r="P27" s="76">
        <f>分析係数表!C30</f>
        <v>1</v>
      </c>
      <c r="Q27" s="82">
        <f t="shared" si="4"/>
        <v>0</v>
      </c>
      <c r="R27" s="83">
        <v>3.1292446782130806E-2</v>
      </c>
      <c r="S27" s="84">
        <f t="shared" si="5"/>
        <v>0.34558679568748962</v>
      </c>
      <c r="T27" s="85">
        <f>分析係数表!F30</f>
        <v>0.44183949504057712</v>
      </c>
      <c r="U27" s="86">
        <f t="shared" si="6"/>
        <v>0.15269389529925151</v>
      </c>
      <c r="V27" s="87">
        <f>分析係数表!D30</f>
        <v>0.16290952810339646</v>
      </c>
      <c r="W27" s="167">
        <f t="shared" si="7"/>
        <v>0</v>
      </c>
      <c r="X27" s="76">
        <f>分析係数表!E30</f>
        <v>9.6483318304779075E-2</v>
      </c>
      <c r="Y27" s="166">
        <f t="shared" si="8"/>
        <v>0</v>
      </c>
    </row>
    <row r="28" spans="1:25" x14ac:dyDescent="0.2">
      <c r="A28" s="6" t="s">
        <v>16</v>
      </c>
      <c r="B28" s="5" t="s">
        <v>192</v>
      </c>
      <c r="C28" s="90"/>
      <c r="D28" s="76">
        <f>投入係数表!C28</f>
        <v>9.6952908587257611E-3</v>
      </c>
      <c r="E28" s="77">
        <f t="shared" si="9"/>
        <v>0.96952908587257614</v>
      </c>
      <c r="F28" s="76">
        <f>分析係数表!C31</f>
        <v>0.94798822374877334</v>
      </c>
      <c r="G28" s="77">
        <f t="shared" si="0"/>
        <v>0.91910215598911538</v>
      </c>
      <c r="H28" s="77">
        <v>1.1294764236503401</v>
      </c>
      <c r="I28" s="77">
        <f t="shared" si="1"/>
        <v>1.1294764236503401</v>
      </c>
      <c r="J28" s="76">
        <f>分析係数表!G31</f>
        <v>7.0922795797167662E-2</v>
      </c>
      <c r="K28" s="78">
        <f t="shared" si="2"/>
        <v>8.0105625752268303E-2</v>
      </c>
      <c r="L28" s="79"/>
      <c r="M28" s="80"/>
      <c r="N28" s="81">
        <f>分析係数表!H31</f>
        <v>9.4804057881456308E-2</v>
      </c>
      <c r="O28" s="82">
        <f t="shared" si="3"/>
        <v>0.84684598057534355</v>
      </c>
      <c r="P28" s="76">
        <f>分析係数表!C31</f>
        <v>0.94798822374877334</v>
      </c>
      <c r="Q28" s="82">
        <f t="shared" si="4"/>
        <v>0.80280001691440817</v>
      </c>
      <c r="R28" s="83">
        <v>0.92121194822373909</v>
      </c>
      <c r="S28" s="84">
        <f t="shared" si="5"/>
        <v>2.0506883718740792</v>
      </c>
      <c r="T28" s="85">
        <f>分析係数表!F31</f>
        <v>0.34490634993147556</v>
      </c>
      <c r="U28" s="86">
        <f t="shared" si="6"/>
        <v>0.70729544119000909</v>
      </c>
      <c r="V28" s="87">
        <f>分析係数表!D31</f>
        <v>1.4846962083142987E-3</v>
      </c>
      <c r="W28" s="167">
        <f t="shared" si="7"/>
        <v>0</v>
      </c>
      <c r="X28" s="76">
        <f>分析係数表!E31</f>
        <v>1.2562814070351759E-3</v>
      </c>
      <c r="Y28" s="166">
        <f t="shared" si="8"/>
        <v>0</v>
      </c>
    </row>
    <row r="29" spans="1:25" x14ac:dyDescent="0.2">
      <c r="A29" s="6" t="s">
        <v>17</v>
      </c>
      <c r="B29" s="5" t="s">
        <v>272</v>
      </c>
      <c r="C29" s="90"/>
      <c r="D29" s="76">
        <f>投入係数表!C29</f>
        <v>0</v>
      </c>
      <c r="E29" s="77">
        <f t="shared" si="9"/>
        <v>0</v>
      </c>
      <c r="F29" s="76">
        <f>分析係数表!C32</f>
        <v>0.48216833095577749</v>
      </c>
      <c r="G29" s="77">
        <f t="shared" si="0"/>
        <v>0</v>
      </c>
      <c r="H29" s="77">
        <v>3.2009256407430015E-3</v>
      </c>
      <c r="I29" s="77">
        <f t="shared" si="1"/>
        <v>3.2009256407430015E-3</v>
      </c>
      <c r="J29" s="76">
        <f>分析係数表!G32</f>
        <v>0.14117647058823529</v>
      </c>
      <c r="K29" s="78">
        <f t="shared" si="2"/>
        <v>4.5189538457548258E-4</v>
      </c>
      <c r="L29" s="79"/>
      <c r="M29" s="80"/>
      <c r="N29" s="81">
        <f>分析係数表!H32</f>
        <v>5.9349091096348935E-3</v>
      </c>
      <c r="O29" s="82">
        <f t="shared" si="3"/>
        <v>5.3014122358125117E-2</v>
      </c>
      <c r="P29" s="76">
        <f>分析係数表!C32</f>
        <v>0.48216833095577749</v>
      </c>
      <c r="Q29" s="82">
        <f t="shared" si="4"/>
        <v>2.5561730894502553E-2</v>
      </c>
      <c r="R29" s="83">
        <v>3.0666151663667988E-2</v>
      </c>
      <c r="S29" s="84">
        <f t="shared" si="5"/>
        <v>3.3867077304410992E-2</v>
      </c>
      <c r="T29" s="85">
        <f>分析係数表!F32</f>
        <v>0.4823529411764706</v>
      </c>
      <c r="U29" s="86">
        <f t="shared" si="6"/>
        <v>1.6335884346833536E-2</v>
      </c>
      <c r="V29" s="87">
        <f>分析係数表!D32</f>
        <v>1.4705882352941176E-2</v>
      </c>
      <c r="W29" s="167">
        <f t="shared" si="7"/>
        <v>0</v>
      </c>
      <c r="X29" s="76">
        <f>分析係数表!E32</f>
        <v>2.3529411764705882E-2</v>
      </c>
      <c r="Y29" s="166">
        <f t="shared" si="8"/>
        <v>0</v>
      </c>
    </row>
    <row r="30" spans="1:25" x14ac:dyDescent="0.2">
      <c r="A30" s="6" t="s">
        <v>18</v>
      </c>
      <c r="B30" s="5" t="s">
        <v>273</v>
      </c>
      <c r="C30" s="90"/>
      <c r="D30" s="76">
        <f>投入係数表!C30</f>
        <v>0</v>
      </c>
      <c r="E30" s="77">
        <f t="shared" si="9"/>
        <v>0</v>
      </c>
      <c r="F30" s="76">
        <f>分析係数表!C33</f>
        <v>1</v>
      </c>
      <c r="G30" s="77">
        <f t="shared" si="0"/>
        <v>0</v>
      </c>
      <c r="H30" s="77">
        <v>1.9741334994751263E-2</v>
      </c>
      <c r="I30" s="77">
        <f t="shared" si="1"/>
        <v>1.9741334994751263E-2</v>
      </c>
      <c r="J30" s="76">
        <f>分析係数表!G33</f>
        <v>0.50451467268623029</v>
      </c>
      <c r="K30" s="78">
        <f t="shared" si="2"/>
        <v>9.9597931632661573E-3</v>
      </c>
      <c r="L30" s="79"/>
      <c r="M30" s="80"/>
      <c r="N30" s="81">
        <f>分析係数表!H33</f>
        <v>8.6255728925279361E-4</v>
      </c>
      <c r="O30" s="82">
        <f t="shared" si="3"/>
        <v>7.7048724468424786E-3</v>
      </c>
      <c r="P30" s="76">
        <f>分析係数表!C33</f>
        <v>1</v>
      </c>
      <c r="Q30" s="82">
        <f t="shared" si="4"/>
        <v>7.7048724468424786E-3</v>
      </c>
      <c r="R30" s="83">
        <v>2.8240129723645899E-2</v>
      </c>
      <c r="S30" s="84">
        <f t="shared" si="5"/>
        <v>4.7981464718397163E-2</v>
      </c>
      <c r="T30" s="85">
        <f>分析係数表!F33</f>
        <v>0.64446952595936791</v>
      </c>
      <c r="U30" s="86">
        <f t="shared" si="6"/>
        <v>3.0922591821901557E-2</v>
      </c>
      <c r="V30" s="87">
        <f>分析係数表!D33</f>
        <v>5.4176072234762979E-2</v>
      </c>
      <c r="W30" s="167">
        <f t="shared" si="7"/>
        <v>0</v>
      </c>
      <c r="X30" s="76">
        <f>分析係数表!E33</f>
        <v>4.5146726862302484E-2</v>
      </c>
      <c r="Y30" s="166">
        <f t="shared" si="8"/>
        <v>0</v>
      </c>
    </row>
    <row r="31" spans="1:25" x14ac:dyDescent="0.2">
      <c r="A31" s="6" t="s">
        <v>19</v>
      </c>
      <c r="B31" s="5" t="s">
        <v>274</v>
      </c>
      <c r="C31" s="90"/>
      <c r="D31" s="76">
        <f>投入係数表!C31</f>
        <v>7.3407202216066489E-2</v>
      </c>
      <c r="E31" s="77">
        <f t="shared" si="9"/>
        <v>7.3407202216066487</v>
      </c>
      <c r="F31" s="76">
        <f>分析係数表!C34</f>
        <v>0.2053323853537149</v>
      </c>
      <c r="G31" s="77">
        <f t="shared" si="0"/>
        <v>1.5072875933167438</v>
      </c>
      <c r="H31" s="77">
        <v>1.5971577495409515</v>
      </c>
      <c r="I31" s="77">
        <f t="shared" si="1"/>
        <v>1.5971577495409515</v>
      </c>
      <c r="J31" s="76">
        <f>分析係数表!G34</f>
        <v>0.42520016856300041</v>
      </c>
      <c r="K31" s="78">
        <f t="shared" si="2"/>
        <v>0.679111744326515</v>
      </c>
      <c r="L31" s="79"/>
      <c r="M31" s="80"/>
      <c r="N31" s="81">
        <f>分析係数表!H34</f>
        <v>0.14534734023379164</v>
      </c>
      <c r="O31" s="82">
        <f t="shared" si="3"/>
        <v>1.2983285063410686</v>
      </c>
      <c r="P31" s="76">
        <f>分析係数表!C34</f>
        <v>0.2053323853537149</v>
      </c>
      <c r="Q31" s="82">
        <f t="shared" si="4"/>
        <v>0.26658888917973739</v>
      </c>
      <c r="R31" s="83">
        <v>0.28326656682186174</v>
      </c>
      <c r="S31" s="84">
        <f t="shared" si="5"/>
        <v>1.8804243163628132</v>
      </c>
      <c r="T31" s="85">
        <f>分析係数表!F34</f>
        <v>0.70143278550358201</v>
      </c>
      <c r="U31" s="86">
        <f t="shared" si="6"/>
        <v>1.3189912661550369</v>
      </c>
      <c r="V31" s="87">
        <f>分析係数表!D34</f>
        <v>0.41908975979772439</v>
      </c>
      <c r="W31" s="167">
        <f t="shared" si="7"/>
        <v>1</v>
      </c>
      <c r="X31" s="76">
        <f>分析係数表!E34</f>
        <v>0.33775811209439527</v>
      </c>
      <c r="Y31" s="166">
        <f t="shared" si="8"/>
        <v>1</v>
      </c>
    </row>
    <row r="32" spans="1:25" x14ac:dyDescent="0.2">
      <c r="A32" s="6" t="s">
        <v>20</v>
      </c>
      <c r="B32" s="5" t="s">
        <v>37</v>
      </c>
      <c r="C32" s="90"/>
      <c r="D32" s="76">
        <f>投入係数表!C32</f>
        <v>5.5401662049861496E-3</v>
      </c>
      <c r="E32" s="77">
        <f t="shared" si="9"/>
        <v>0.554016620498615</v>
      </c>
      <c r="F32" s="76">
        <f>分析係数表!C35</f>
        <v>4.5295002507103499E-2</v>
      </c>
      <c r="G32" s="77">
        <f t="shared" si="0"/>
        <v>2.5094184214461773E-2</v>
      </c>
      <c r="H32" s="77">
        <v>3.0078752257368495E-2</v>
      </c>
      <c r="I32" s="77">
        <f t="shared" si="1"/>
        <v>3.0078752257368495E-2</v>
      </c>
      <c r="J32" s="76">
        <f>分析係数表!G35</f>
        <v>0.3217993079584775</v>
      </c>
      <c r="K32" s="78">
        <f t="shared" si="2"/>
        <v>9.679321660675675E-3</v>
      </c>
      <c r="L32" s="79"/>
      <c r="M32" s="80"/>
      <c r="N32" s="81">
        <f>分析係数表!H35</f>
        <v>5.6027601833256092E-2</v>
      </c>
      <c r="O32" s="82">
        <f t="shared" si="3"/>
        <v>0.50047171475609664</v>
      </c>
      <c r="P32" s="76">
        <f>分析係数表!C35</f>
        <v>4.5295002507103499E-2</v>
      </c>
      <c r="Q32" s="82">
        <f t="shared" si="4"/>
        <v>2.2668867574611784E-2</v>
      </c>
      <c r="R32" s="83">
        <v>2.9041124354002822E-2</v>
      </c>
      <c r="S32" s="84">
        <f t="shared" si="5"/>
        <v>5.9119876611371316E-2</v>
      </c>
      <c r="T32" s="85">
        <f>分析係数表!F35</f>
        <v>0.66089965397923878</v>
      </c>
      <c r="U32" s="86">
        <f t="shared" si="6"/>
        <v>3.9072305995750595E-2</v>
      </c>
      <c r="V32" s="87">
        <f>分析係数表!D35</f>
        <v>0.27335640138408307</v>
      </c>
      <c r="W32" s="167">
        <f t="shared" si="7"/>
        <v>0</v>
      </c>
      <c r="X32" s="76">
        <f>分析係数表!E35</f>
        <v>0.23875432525951557</v>
      </c>
      <c r="Y32" s="166">
        <f t="shared" si="8"/>
        <v>0</v>
      </c>
    </row>
    <row r="33" spans="1:25" x14ac:dyDescent="0.2">
      <c r="A33" s="6" t="s">
        <v>21</v>
      </c>
      <c r="B33" s="5" t="s">
        <v>38</v>
      </c>
      <c r="C33" s="90"/>
      <c r="D33" s="76">
        <f>投入係数表!C33</f>
        <v>1.3850415512465374E-3</v>
      </c>
      <c r="E33" s="77">
        <f t="shared" si="9"/>
        <v>0.13850415512465375</v>
      </c>
      <c r="F33" s="76">
        <f>分析係数表!C36</f>
        <v>0.81690507152145642</v>
      </c>
      <c r="G33" s="77">
        <f t="shared" si="0"/>
        <v>0.11314474674812416</v>
      </c>
      <c r="H33" s="77">
        <v>0.17205704585487192</v>
      </c>
      <c r="I33" s="77">
        <f t="shared" si="1"/>
        <v>0.17205704585487192</v>
      </c>
      <c r="J33" s="76">
        <f>分析係数表!G36</f>
        <v>2.4669743752984245E-3</v>
      </c>
      <c r="K33" s="78">
        <f t="shared" si="2"/>
        <v>4.2446032321351502E-4</v>
      </c>
      <c r="L33" s="79"/>
      <c r="M33" s="80"/>
      <c r="N33" s="81">
        <f>分析係数表!H36</f>
        <v>0.1886168185797415</v>
      </c>
      <c r="O33" s="82">
        <f t="shared" si="3"/>
        <v>1.6848371077416293</v>
      </c>
      <c r="P33" s="76">
        <f>分析係数表!C36</f>
        <v>0.81690507152145642</v>
      </c>
      <c r="Q33" s="82">
        <f t="shared" si="4"/>
        <v>1.3763519780016795</v>
      </c>
      <c r="R33" s="83">
        <v>1.4061035319602979</v>
      </c>
      <c r="S33" s="84">
        <f t="shared" si="5"/>
        <v>1.5781605778151699</v>
      </c>
      <c r="T33" s="85">
        <f>分析係数表!F36</f>
        <v>0.90092312589527301</v>
      </c>
      <c r="U33" s="86">
        <f t="shared" si="6"/>
        <v>1.4218013609299331</v>
      </c>
      <c r="V33" s="87">
        <f>分析係数表!D36</f>
        <v>6.6051249403151361E-3</v>
      </c>
      <c r="W33" s="167">
        <f t="shared" si="7"/>
        <v>0</v>
      </c>
      <c r="X33" s="76">
        <f>分析係数表!E36</f>
        <v>5.0931083877128764E-3</v>
      </c>
      <c r="Y33" s="166">
        <f t="shared" si="8"/>
        <v>0</v>
      </c>
    </row>
    <row r="34" spans="1:25" x14ac:dyDescent="0.2">
      <c r="A34" s="6" t="s">
        <v>22</v>
      </c>
      <c r="B34" s="5" t="s">
        <v>377</v>
      </c>
      <c r="C34" s="90"/>
      <c r="D34" s="76">
        <f>投入係数表!C34</f>
        <v>2.9085872576177285E-2</v>
      </c>
      <c r="E34" s="77">
        <f t="shared" si="9"/>
        <v>2.9085872576177287</v>
      </c>
      <c r="F34" s="76">
        <f>分析係数表!C37</f>
        <v>0.29905561385099688</v>
      </c>
      <c r="G34" s="77">
        <f t="shared" si="0"/>
        <v>0.86982934776605747</v>
      </c>
      <c r="H34" s="77">
        <v>0.95394585442148727</v>
      </c>
      <c r="I34" s="77">
        <f t="shared" si="1"/>
        <v>0.95394585442148727</v>
      </c>
      <c r="J34" s="76">
        <f>分析係数表!G37</f>
        <v>0.52083333333333337</v>
      </c>
      <c r="K34" s="78">
        <f t="shared" si="2"/>
        <v>0.49684679917785801</v>
      </c>
      <c r="L34" s="79"/>
      <c r="M34" s="80"/>
      <c r="N34" s="81">
        <f>分析係数表!H37</f>
        <v>4.2677274833925534E-2</v>
      </c>
      <c r="O34" s="82">
        <f t="shared" si="3"/>
        <v>0.38121868897437039</v>
      </c>
      <c r="P34" s="76">
        <f>分析係数表!C37</f>
        <v>0.29905561385099688</v>
      </c>
      <c r="Q34" s="82">
        <f t="shared" si="4"/>
        <v>0.1140055890427026</v>
      </c>
      <c r="R34" s="83">
        <v>0.13385722069401154</v>
      </c>
      <c r="S34" s="84">
        <f t="shared" si="5"/>
        <v>1.0878030751154988</v>
      </c>
      <c r="T34" s="85">
        <f>分析係数表!F37</f>
        <v>0.73171768707482998</v>
      </c>
      <c r="U34" s="86">
        <f t="shared" si="6"/>
        <v>0.79596475011640033</v>
      </c>
      <c r="V34" s="87">
        <f>分析係数表!D37</f>
        <v>0.14753401360544219</v>
      </c>
      <c r="W34" s="167">
        <f t="shared" si="7"/>
        <v>0</v>
      </c>
      <c r="X34" s="76">
        <f>分析係数表!E37</f>
        <v>0.141156462585034</v>
      </c>
      <c r="Y34" s="166">
        <f t="shared" si="8"/>
        <v>0</v>
      </c>
    </row>
    <row r="35" spans="1:25" x14ac:dyDescent="0.2">
      <c r="A35" s="6" t="s">
        <v>23</v>
      </c>
      <c r="B35" s="5" t="s">
        <v>193</v>
      </c>
      <c r="C35" s="90"/>
      <c r="D35" s="76">
        <f>投入係数表!C35</f>
        <v>2.7700831024930748E-3</v>
      </c>
      <c r="E35" s="77">
        <f t="shared" si="9"/>
        <v>0.2770083102493075</v>
      </c>
      <c r="F35" s="76">
        <f>分析係数表!C38</f>
        <v>4.4463264874020636E-3</v>
      </c>
      <c r="G35" s="77">
        <f t="shared" si="0"/>
        <v>1.2316693870919845E-3</v>
      </c>
      <c r="H35" s="77">
        <v>1.7208530032018566E-3</v>
      </c>
      <c r="I35" s="77">
        <f t="shared" si="1"/>
        <v>1.7208530032018566E-3</v>
      </c>
      <c r="J35" s="76">
        <f>分析係数表!G38</f>
        <v>0.34146341463414637</v>
      </c>
      <c r="K35" s="78">
        <f t="shared" si="2"/>
        <v>5.8760834255673156E-4</v>
      </c>
      <c r="L35" s="79"/>
      <c r="M35" s="80"/>
      <c r="N35" s="81">
        <f>分析係数表!H38</f>
        <v>3.8918069931510375E-2</v>
      </c>
      <c r="O35" s="82">
        <f t="shared" si="3"/>
        <v>0.34763924487768377</v>
      </c>
      <c r="P35" s="76">
        <f>分析係数表!C38</f>
        <v>4.4463264874020636E-3</v>
      </c>
      <c r="Q35" s="82">
        <f t="shared" si="4"/>
        <v>1.5457175825600974E-3</v>
      </c>
      <c r="R35" s="83">
        <v>1.7313940196270771E-3</v>
      </c>
      <c r="S35" s="84">
        <f t="shared" si="5"/>
        <v>3.4522470228289335E-3</v>
      </c>
      <c r="T35" s="85">
        <f>分析係数表!F38</f>
        <v>0.56097560975609762</v>
      </c>
      <c r="U35" s="86">
        <f t="shared" si="6"/>
        <v>1.9366263786601335E-3</v>
      </c>
      <c r="V35" s="87">
        <f>分析係数表!D38</f>
        <v>0.87804878048780488</v>
      </c>
      <c r="W35" s="167">
        <f t="shared" si="7"/>
        <v>0</v>
      </c>
      <c r="X35" s="76">
        <f>分析係数表!E38</f>
        <v>0.68292682926829273</v>
      </c>
      <c r="Y35" s="166">
        <f t="shared" si="8"/>
        <v>0</v>
      </c>
    </row>
    <row r="36" spans="1:25" x14ac:dyDescent="0.2">
      <c r="A36" s="6" t="s">
        <v>24</v>
      </c>
      <c r="B36" s="5" t="s">
        <v>39</v>
      </c>
      <c r="C36" s="90"/>
      <c r="D36" s="76">
        <f>投入係数表!C36</f>
        <v>0</v>
      </c>
      <c r="E36" s="77">
        <f t="shared" si="9"/>
        <v>0</v>
      </c>
      <c r="F36" s="76">
        <f>分析係数表!C39</f>
        <v>1</v>
      </c>
      <c r="G36" s="77">
        <f t="shared" si="0"/>
        <v>0</v>
      </c>
      <c r="H36" s="77">
        <v>4.9718489115688907E-3</v>
      </c>
      <c r="I36" s="77">
        <f t="shared" si="1"/>
        <v>4.9718489115688907E-3</v>
      </c>
      <c r="J36" s="76">
        <f>分析係数表!G39</f>
        <v>0.35427190863167141</v>
      </c>
      <c r="K36" s="78">
        <f t="shared" si="2"/>
        <v>1.761386403329809E-3</v>
      </c>
      <c r="L36" s="79"/>
      <c r="M36" s="80"/>
      <c r="N36" s="81">
        <f>分析係数表!H39</f>
        <v>3.437355167619342E-3</v>
      </c>
      <c r="O36" s="82">
        <f t="shared" si="3"/>
        <v>3.0704491691148389E-2</v>
      </c>
      <c r="P36" s="76">
        <f>分析係数表!C39</f>
        <v>1</v>
      </c>
      <c r="Q36" s="82">
        <f t="shared" si="4"/>
        <v>3.0704491691148389E-2</v>
      </c>
      <c r="R36" s="83">
        <v>3.2782951933114056E-2</v>
      </c>
      <c r="S36" s="84">
        <f t="shared" si="5"/>
        <v>3.7754800844682947E-2</v>
      </c>
      <c r="T36" s="85">
        <f>分析係数表!F39</f>
        <v>0.7050296507797057</v>
      </c>
      <c r="U36" s="86">
        <f t="shared" si="6"/>
        <v>2.6618254054784154E-2</v>
      </c>
      <c r="V36" s="87">
        <f>分析係数表!D39</f>
        <v>5.7324840764331211E-2</v>
      </c>
      <c r="W36" s="167">
        <f t="shared" si="7"/>
        <v>0</v>
      </c>
      <c r="X36" s="76">
        <f>分析係数表!E39</f>
        <v>7.26993191302438E-2</v>
      </c>
      <c r="Y36" s="166">
        <f t="shared" si="8"/>
        <v>0</v>
      </c>
    </row>
    <row r="37" spans="1:25" x14ac:dyDescent="0.2">
      <c r="A37" s="6" t="s">
        <v>25</v>
      </c>
      <c r="B37" s="5" t="s">
        <v>40</v>
      </c>
      <c r="C37" s="90"/>
      <c r="D37" s="76">
        <f>投入係数表!C37</f>
        <v>0</v>
      </c>
      <c r="E37" s="77">
        <f t="shared" si="9"/>
        <v>0</v>
      </c>
      <c r="F37" s="76">
        <f>分析係数表!C40</f>
        <v>0.83920615633859863</v>
      </c>
      <c r="G37" s="77">
        <f t="shared" si="0"/>
        <v>0</v>
      </c>
      <c r="H37" s="77">
        <v>1.9002057937184198E-4</v>
      </c>
      <c r="I37" s="77">
        <f t="shared" si="1"/>
        <v>1.9002057937184198E-4</v>
      </c>
      <c r="J37" s="76">
        <f>分析係数表!G40</f>
        <v>0.51760656605771782</v>
      </c>
      <c r="K37" s="78">
        <f t="shared" si="2"/>
        <v>9.8355899568957142E-5</v>
      </c>
      <c r="L37" s="79"/>
      <c r="M37" s="80"/>
      <c r="N37" s="81">
        <f>分析係数表!H40</f>
        <v>3.2622689118904168E-2</v>
      </c>
      <c r="O37" s="82">
        <f t="shared" si="3"/>
        <v>0.29140517582535586</v>
      </c>
      <c r="P37" s="76">
        <f>分析係数表!C40</f>
        <v>0.83920615633859863</v>
      </c>
      <c r="Q37" s="82">
        <f t="shared" si="4"/>
        <v>0.24454901754157041</v>
      </c>
      <c r="R37" s="83">
        <v>0.24467935290464571</v>
      </c>
      <c r="S37" s="84">
        <f t="shared" si="5"/>
        <v>0.24486937348401755</v>
      </c>
      <c r="T37" s="85">
        <f>分析係数表!F40</f>
        <v>0.71604447974583008</v>
      </c>
      <c r="U37" s="86">
        <f t="shared" si="6"/>
        <v>0.1753373631420507</v>
      </c>
      <c r="V37" s="87">
        <f>分析係数表!D40</f>
        <v>0.10193275086047128</v>
      </c>
      <c r="W37" s="167">
        <f t="shared" si="7"/>
        <v>0</v>
      </c>
      <c r="X37" s="76">
        <f>分析係数表!E40</f>
        <v>6.4469155414350013E-2</v>
      </c>
      <c r="Y37" s="166">
        <f t="shared" si="8"/>
        <v>0</v>
      </c>
    </row>
    <row r="38" spans="1:25" x14ac:dyDescent="0.2">
      <c r="A38" s="6" t="s">
        <v>26</v>
      </c>
      <c r="B38" s="5" t="s">
        <v>276</v>
      </c>
      <c r="C38" s="90"/>
      <c r="D38" s="76">
        <f>投入係数表!C38</f>
        <v>0</v>
      </c>
      <c r="E38" s="77">
        <f t="shared" si="9"/>
        <v>0</v>
      </c>
      <c r="F38" s="76">
        <f>分析係数表!C41</f>
        <v>0.78804261408809029</v>
      </c>
      <c r="G38" s="77">
        <f t="shared" si="0"/>
        <v>0</v>
      </c>
      <c r="H38" s="77">
        <v>0</v>
      </c>
      <c r="I38" s="77">
        <f t="shared" si="1"/>
        <v>0</v>
      </c>
      <c r="J38" s="76">
        <f>分析係数表!G41</f>
        <v>0.44543264776727814</v>
      </c>
      <c r="K38" s="78">
        <f t="shared" si="2"/>
        <v>0</v>
      </c>
      <c r="L38" s="79"/>
      <c r="M38" s="80"/>
      <c r="N38" s="81">
        <f>分析係数表!H41</f>
        <v>4.6539471651475359E-2</v>
      </c>
      <c r="O38" s="82">
        <f t="shared" si="3"/>
        <v>0.41571811784082929</v>
      </c>
      <c r="P38" s="76">
        <f>分析係数表!C41</f>
        <v>0.78804261408809029</v>
      </c>
      <c r="Q38" s="82">
        <f t="shared" si="4"/>
        <v>0.32760359230706787</v>
      </c>
      <c r="R38" s="83">
        <v>0.33307490735739592</v>
      </c>
      <c r="S38" s="84">
        <f t="shared" si="5"/>
        <v>0.33307490735739592</v>
      </c>
      <c r="T38" s="85">
        <f>分析係数表!F41</f>
        <v>0.55067630164906434</v>
      </c>
      <c r="U38" s="86">
        <f t="shared" si="6"/>
        <v>0.1834164581556755</v>
      </c>
      <c r="V38" s="87">
        <f>分析係数表!D41</f>
        <v>0.13461182138224939</v>
      </c>
      <c r="W38" s="167">
        <f t="shared" si="7"/>
        <v>0</v>
      </c>
      <c r="X38" s="76">
        <f>分析係数表!E41</f>
        <v>0.12840466926070038</v>
      </c>
      <c r="Y38" s="166">
        <f t="shared" si="8"/>
        <v>0</v>
      </c>
    </row>
    <row r="39" spans="1:25" x14ac:dyDescent="0.2">
      <c r="A39" s="6" t="s">
        <v>51</v>
      </c>
      <c r="B39" s="5" t="s">
        <v>367</v>
      </c>
      <c r="C39" s="90"/>
      <c r="D39" s="76">
        <f>投入係数表!C39</f>
        <v>0</v>
      </c>
      <c r="E39" s="77">
        <f>$C$5*D39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3"/>
        <v>9.7978377980743159E-2</v>
      </c>
      <c r="P39" s="76">
        <f>分析係数表!C42</f>
        <v>0</v>
      </c>
      <c r="Q39" s="82">
        <f>O39*P39</f>
        <v>0</v>
      </c>
      <c r="R39" s="83">
        <v>0</v>
      </c>
      <c r="S39" s="84">
        <f>I39+R39</f>
        <v>0</v>
      </c>
      <c r="T39" s="85">
        <f>分析係数表!F42</f>
        <v>0</v>
      </c>
      <c r="U39" s="86">
        <f t="shared" si="6"/>
        <v>0</v>
      </c>
      <c r="V39" s="87">
        <f>分析係数表!D42</f>
        <v>0</v>
      </c>
      <c r="W39" s="167">
        <f t="shared" si="7"/>
        <v>0</v>
      </c>
      <c r="X39" s="76">
        <f>分析係数表!E42</f>
        <v>0</v>
      </c>
      <c r="Y39" s="166">
        <f t="shared" si="8"/>
        <v>0</v>
      </c>
    </row>
    <row r="40" spans="1:25" x14ac:dyDescent="0.2">
      <c r="A40" s="6" t="s">
        <v>194</v>
      </c>
      <c r="B40" s="5" t="s">
        <v>41</v>
      </c>
      <c r="C40" s="90"/>
      <c r="D40" s="76">
        <f>投入係数表!C40</f>
        <v>1.8005540166204988E-2</v>
      </c>
      <c r="E40" s="77">
        <f>$C$5*D40</f>
        <v>1.8005540166204987</v>
      </c>
      <c r="F40" s="76">
        <f>分析係数表!C43</f>
        <v>0.20173745173745172</v>
      </c>
      <c r="G40" s="77">
        <f>E40*F40</f>
        <v>0.36323917902865271</v>
      </c>
      <c r="H40" s="77">
        <v>0.45671588101142413</v>
      </c>
      <c r="I40" s="77">
        <f>C40+H40</f>
        <v>0.45671588101142413</v>
      </c>
      <c r="J40" s="76">
        <f>分析係数表!G43</f>
        <v>0.40060929169840059</v>
      </c>
      <c r="K40" s="78">
        <f>I40*J40</f>
        <v>0.18296462559939763</v>
      </c>
      <c r="L40" s="79"/>
      <c r="M40" s="80"/>
      <c r="N40" s="81">
        <f>分析係数表!H43</f>
        <v>3.0614346773778257E-2</v>
      </c>
      <c r="O40" s="82">
        <f t="shared" si="3"/>
        <v>0.27346547281479722</v>
      </c>
      <c r="P40" s="76">
        <f>分析係数表!C43</f>
        <v>0.20173745173745172</v>
      </c>
      <c r="Q40" s="82">
        <f>O40*P40</f>
        <v>5.5168227623834568E-2</v>
      </c>
      <c r="R40" s="83">
        <v>8.9277807886231075E-2</v>
      </c>
      <c r="S40" s="84">
        <f>I40+R40</f>
        <v>0.5459936888976552</v>
      </c>
      <c r="T40" s="85">
        <f>分析係数表!F43</f>
        <v>0.64280274181264285</v>
      </c>
      <c r="U40" s="86">
        <f t="shared" si="6"/>
        <v>0.35096624023581191</v>
      </c>
      <c r="V40" s="87">
        <f>分析係数表!D43</f>
        <v>0.46991622239146991</v>
      </c>
      <c r="W40" s="167">
        <f t="shared" si="7"/>
        <v>0</v>
      </c>
      <c r="X40" s="76">
        <f>分析係数表!E43</f>
        <v>0.30083777608530082</v>
      </c>
      <c r="Y40" s="166">
        <f t="shared" si="8"/>
        <v>0</v>
      </c>
    </row>
    <row r="41" spans="1:25" x14ac:dyDescent="0.2">
      <c r="A41" s="6" t="s">
        <v>340</v>
      </c>
      <c r="B41" s="5" t="s">
        <v>345</v>
      </c>
      <c r="C41" s="90"/>
      <c r="D41" s="76">
        <f>投入係数表!C41</f>
        <v>0</v>
      </c>
      <c r="E41" s="77">
        <f>$C$5*D41</f>
        <v>0</v>
      </c>
      <c r="F41" s="76">
        <f>分析係数表!C44</f>
        <v>0.27638971906754328</v>
      </c>
      <c r="G41" s="77">
        <f>E41*F41</f>
        <v>0</v>
      </c>
      <c r="H41" s="77">
        <v>5.7928657608049086E-4</v>
      </c>
      <c r="I41" s="77">
        <f>C41+H41</f>
        <v>5.7928657608049086E-4</v>
      </c>
      <c r="J41" s="76">
        <f>分析係数表!G44</f>
        <v>0.27192982456140352</v>
      </c>
      <c r="K41" s="78">
        <f>I41*J41</f>
        <v>1.5752529700434402E-4</v>
      </c>
      <c r="L41" s="79"/>
      <c r="M41" s="80"/>
      <c r="N41" s="81">
        <f>分析係数表!H44</f>
        <v>9.8074051186981828E-2</v>
      </c>
      <c r="O41" s="82">
        <f t="shared" si="3"/>
        <v>0.87605549701561214</v>
      </c>
      <c r="P41" s="76">
        <f>分析係数表!C44</f>
        <v>0.27638971906754328</v>
      </c>
      <c r="Q41" s="82">
        <f>O41*P41</f>
        <v>0.24213273270772204</v>
      </c>
      <c r="R41" s="83">
        <v>0.24478995309221002</v>
      </c>
      <c r="S41" s="84">
        <f>I41+R41</f>
        <v>0.24536923966829052</v>
      </c>
      <c r="T41" s="85">
        <f>分析係数表!F44</f>
        <v>0.48268106162843005</v>
      </c>
      <c r="U41" s="86">
        <f t="shared" si="6"/>
        <v>0.11843508509405117</v>
      </c>
      <c r="V41" s="87">
        <f>分析係数表!D44</f>
        <v>0.23571749887539362</v>
      </c>
      <c r="W41" s="167">
        <f t="shared" si="7"/>
        <v>0</v>
      </c>
      <c r="X41" s="76">
        <f>分析係数表!E44</f>
        <v>0.16711650922177237</v>
      </c>
      <c r="Y41" s="166">
        <f t="shared" si="8"/>
        <v>0</v>
      </c>
    </row>
    <row r="42" spans="1:25" x14ac:dyDescent="0.2">
      <c r="A42" s="6" t="s">
        <v>341</v>
      </c>
      <c r="B42" s="5" t="s">
        <v>278</v>
      </c>
      <c r="C42" s="90"/>
      <c r="D42" s="76">
        <f>投入係数表!C42</f>
        <v>0</v>
      </c>
      <c r="E42" s="77">
        <f>$C$5*D42</f>
        <v>0</v>
      </c>
      <c r="F42" s="76">
        <f>分析係数表!C45</f>
        <v>1</v>
      </c>
      <c r="G42" s="77">
        <f>E42*F42</f>
        <v>0</v>
      </c>
      <c r="H42" s="77">
        <v>3.3996560525695108E-3</v>
      </c>
      <c r="I42" s="77">
        <f>C42+H42</f>
        <v>3.3996560525695108E-3</v>
      </c>
      <c r="J42" s="76">
        <f>分析係数表!G45</f>
        <v>0</v>
      </c>
      <c r="K42" s="78">
        <f>I42*J42</f>
        <v>0</v>
      </c>
      <c r="L42" s="79"/>
      <c r="M42" s="80"/>
      <c r="N42" s="81">
        <f>分析係数表!H45</f>
        <v>0</v>
      </c>
      <c r="O42" s="82">
        <f t="shared" si="3"/>
        <v>0</v>
      </c>
      <c r="P42" s="76">
        <f>分析係数表!C45</f>
        <v>1</v>
      </c>
      <c r="Q42" s="82">
        <f>O42*P42</f>
        <v>0</v>
      </c>
      <c r="R42" s="83">
        <v>1.5962016353922729E-3</v>
      </c>
      <c r="S42" s="84">
        <f>I42+R42</f>
        <v>4.9958576879617841E-3</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76">
        <f>投入係数表!C43</f>
        <v>4.1551246537396124E-3</v>
      </c>
      <c r="E43" s="77">
        <f>$C$5*D43</f>
        <v>0.41551246537396125</v>
      </c>
      <c r="F43" s="76">
        <f>分析係数表!C46</f>
        <v>5.367793240556662E-2</v>
      </c>
      <c r="G43" s="77">
        <f>E43*F43</f>
        <v>2.2303850030013832E-2</v>
      </c>
      <c r="H43" s="77">
        <v>2.5569508688068576E-2</v>
      </c>
      <c r="I43" s="77">
        <f>C43+H43</f>
        <v>2.5569508688068576E-2</v>
      </c>
      <c r="J43" s="76">
        <f>分析係数表!G46</f>
        <v>9.2592592592592587E-3</v>
      </c>
      <c r="K43" s="78">
        <f>I43*J43</f>
        <v>2.3675471007470901E-4</v>
      </c>
      <c r="L43" s="79"/>
      <c r="M43" s="80"/>
      <c r="N43" s="81">
        <f>分析係数表!H46</f>
        <v>2.0456769143622225E-2</v>
      </c>
      <c r="O43" s="82">
        <f t="shared" si="3"/>
        <v>0.18273197489601042</v>
      </c>
      <c r="P43" s="76">
        <f>分析係数表!C46</f>
        <v>5.367793240556662E-2</v>
      </c>
      <c r="Q43" s="82">
        <f>O43*P43</f>
        <v>9.8086745968037434E-3</v>
      </c>
      <c r="R43" s="83">
        <v>1.0689224101537725E-2</v>
      </c>
      <c r="S43" s="84">
        <f>I43+R43</f>
        <v>3.6258732789606299E-2</v>
      </c>
      <c r="T43" s="85">
        <f>分析係数表!F46</f>
        <v>0.30555555555555558</v>
      </c>
      <c r="U43" s="86">
        <f t="shared" si="6"/>
        <v>1.1079057241268592E-2</v>
      </c>
      <c r="V43" s="87">
        <f>分析係数表!D46</f>
        <v>2.7777777777777776E-2</v>
      </c>
      <c r="W43" s="167">
        <f t="shared" si="7"/>
        <v>0</v>
      </c>
      <c r="X43" s="76">
        <f>分析係数表!E46</f>
        <v>8.3333333333333329E-2</v>
      </c>
      <c r="Y43" s="166">
        <f t="shared" si="8"/>
        <v>0</v>
      </c>
    </row>
    <row r="44" spans="1:25" x14ac:dyDescent="0.2">
      <c r="A44" s="192">
        <v>40</v>
      </c>
      <c r="B44" s="14" t="s">
        <v>150</v>
      </c>
      <c r="C44" s="197">
        <f>SUM(C5:C43)</f>
        <v>100</v>
      </c>
      <c r="D44" s="92">
        <f>投入係数表!C44</f>
        <v>0.54293628808864269</v>
      </c>
      <c r="E44" s="91">
        <f>SUM(E5:E43)</f>
        <v>54.293628808864256</v>
      </c>
      <c r="F44" s="92">
        <f>分析係数表!C47</f>
        <v>0.43100924499229587</v>
      </c>
      <c r="G44" s="91">
        <f>SUM(G5:G43)</f>
        <v>8.7736119925498954</v>
      </c>
      <c r="H44" s="91">
        <f>SUM(H5:H43)</f>
        <v>9.6401498030825845</v>
      </c>
      <c r="I44" s="91">
        <f>SUM(I5:I43)</f>
        <v>109.64014980308259</v>
      </c>
      <c r="J44" s="92">
        <f>分析係数表!G47</f>
        <v>0.27411589384994556</v>
      </c>
      <c r="K44" s="93">
        <f>SUM(K5:K43)</f>
        <v>14.246558408458579</v>
      </c>
      <c r="L44" s="94">
        <f>最終需要_まとめ!$L$33</f>
        <v>0.627</v>
      </c>
      <c r="M44" s="91">
        <f>K44*L44</f>
        <v>8.9325921221035287</v>
      </c>
      <c r="N44" s="95">
        <f>分析係数表!H47</f>
        <v>1</v>
      </c>
      <c r="O44" s="96">
        <f>SUM(O5:O43)</f>
        <v>8.9325921221035287</v>
      </c>
      <c r="P44" s="92">
        <f>分析係数表!C47</f>
        <v>0.43100924499229587</v>
      </c>
      <c r="Q44" s="96">
        <f>SUM(Q5:Q43)</f>
        <v>3.5926963817730568</v>
      </c>
      <c r="R44" s="91">
        <f>SUM(R5:R43)</f>
        <v>3.8999773306265384</v>
      </c>
      <c r="S44" s="97">
        <f>SUM(S5:S43)</f>
        <v>113.54012713370913</v>
      </c>
      <c r="T44" s="98">
        <f>分析係数表!F47</f>
        <v>0.60561987734280964</v>
      </c>
      <c r="U44" s="99">
        <f>SUM(U5:U43)</f>
        <v>53.036599830861718</v>
      </c>
      <c r="V44" s="100">
        <f>分析係数表!D47</f>
        <v>0.12179744368659369</v>
      </c>
      <c r="W44" s="164">
        <f>SUM(W5:W43)</f>
        <v>72</v>
      </c>
      <c r="X44" s="92">
        <f>分析係数表!E47</f>
        <v>9.5847423625838257E-2</v>
      </c>
      <c r="Y44" s="165">
        <f>SUM(Y5:Y43)</f>
        <v>37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265</v>
      </c>
      <c r="S2" s="3" t="s">
        <v>152</v>
      </c>
      <c r="U2" s="64" t="s">
        <v>209</v>
      </c>
      <c r="W2" s="3" t="s">
        <v>130</v>
      </c>
      <c r="Y2" s="3" t="s">
        <v>153</v>
      </c>
    </row>
    <row r="3" spans="1:25" ht="44" x14ac:dyDescent="0.2">
      <c r="B3" s="65"/>
      <c r="C3" s="66" t="s">
        <v>227</v>
      </c>
      <c r="D3" s="66" t="s">
        <v>307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投入係数表!D5</f>
        <v>0</v>
      </c>
      <c r="E5" s="77">
        <f t="shared" ref="E5:E38" si="0">$C$6*D5</f>
        <v>0</v>
      </c>
      <c r="F5" s="76">
        <f>分析係数表!C8</f>
        <v>0.30496453900709219</v>
      </c>
      <c r="G5" s="77">
        <f t="shared" ref="G5:G38" si="1">E5*F5</f>
        <v>0</v>
      </c>
      <c r="H5" s="77">
        <f t="array" ref="H5:H43">MMULT(逆行列係数!C5:AO43,'2'!G5:G43)</f>
        <v>4.8720403443538395E-6</v>
      </c>
      <c r="I5" s="77">
        <f t="shared" ref="I5:I38" si="2">C5+H5</f>
        <v>4.8720403443538395E-6</v>
      </c>
      <c r="J5" s="76">
        <f>分析係数表!G8</f>
        <v>0.12049861495844875</v>
      </c>
      <c r="K5" s="78">
        <f t="shared" ref="K5:K38" si="3">I5*J5</f>
        <v>5.8707411351632139E-7</v>
      </c>
      <c r="L5" s="79" t="s">
        <v>181</v>
      </c>
      <c r="M5" s="80" t="s">
        <v>181</v>
      </c>
      <c r="N5" s="81">
        <f>分析係数表!H8</f>
        <v>1.0415057417992687E-2</v>
      </c>
      <c r="O5" s="82">
        <f t="shared" ref="O5:O43" si="4">$M$44*N5</f>
        <v>0.19587030157296265</v>
      </c>
      <c r="P5" s="76">
        <f>分析係数表!C8</f>
        <v>0.30496453900709219</v>
      </c>
      <c r="Q5" s="82">
        <f t="shared" ref="Q5:Q38" si="5">O5*P5</f>
        <v>5.9733496224378679E-2</v>
      </c>
      <c r="R5" s="83">
        <f t="array" ref="R5:R43">MMULT(逆行列係数!C5:AO43,'2'!Q5:Q43)</f>
        <v>6.7053232270830446E-2</v>
      </c>
      <c r="S5" s="84">
        <f t="shared" ref="S5:S38" si="6">I5+R5</f>
        <v>6.7058104311174802E-2</v>
      </c>
      <c r="T5" s="85">
        <f>分析係数表!F8</f>
        <v>0.45429362880886426</v>
      </c>
      <c r="U5" s="86">
        <f t="shared" ref="U5:U43" si="7">S5*T5</f>
        <v>3.0464069548566945E-2</v>
      </c>
      <c r="V5" s="87">
        <f>分析係数表!D8</f>
        <v>0.67451523545706371</v>
      </c>
      <c r="W5" s="167">
        <f t="shared" ref="W5:W43" si="8">ROUND(S5*V5,0)</f>
        <v>0</v>
      </c>
      <c r="X5" s="76">
        <f>分析係数表!E8</f>
        <v>0.3476454293628809</v>
      </c>
      <c r="Y5" s="166">
        <f t="shared" ref="Y5:Y43" si="9">ROUND(S5*X5,0)</f>
        <v>0</v>
      </c>
    </row>
    <row r="6" spans="1:25" x14ac:dyDescent="0.2">
      <c r="A6" s="6" t="s">
        <v>219</v>
      </c>
      <c r="B6" s="5" t="s">
        <v>265</v>
      </c>
      <c r="C6" s="75">
        <f>最終需要_まとめ!$C$7</f>
        <v>100</v>
      </c>
      <c r="D6" s="76">
        <f>投入係数表!D6</f>
        <v>0.13636363636363635</v>
      </c>
      <c r="E6" s="77">
        <f t="shared" si="0"/>
        <v>13.636363636363635</v>
      </c>
      <c r="F6" s="76">
        <f>分析係数表!C9</f>
        <v>0.30769230769230771</v>
      </c>
      <c r="G6" s="77">
        <f t="shared" si="1"/>
        <v>4.1958041958041958</v>
      </c>
      <c r="H6" s="77">
        <v>4.3795649802531686</v>
      </c>
      <c r="I6" s="77">
        <f t="shared" si="2"/>
        <v>104.37956498025316</v>
      </c>
      <c r="J6" s="76">
        <f>分析係数表!G9</f>
        <v>0.27272727272727271</v>
      </c>
      <c r="K6" s="78">
        <f t="shared" si="3"/>
        <v>28.467154085523589</v>
      </c>
      <c r="L6" s="79"/>
      <c r="M6" s="80"/>
      <c r="N6" s="81">
        <f>分析係数表!H9</f>
        <v>5.5358154384880782E-4</v>
      </c>
      <c r="O6" s="82">
        <f t="shared" si="4"/>
        <v>1.0410906016857098E-2</v>
      </c>
      <c r="P6" s="76">
        <f>分析係数表!C9</f>
        <v>0.30769230769230771</v>
      </c>
      <c r="Q6" s="82">
        <f t="shared" si="5"/>
        <v>3.203355697494492E-3</v>
      </c>
      <c r="R6" s="83">
        <v>3.5728631339369704E-3</v>
      </c>
      <c r="S6" s="84">
        <f t="shared" si="6"/>
        <v>104.3831378433871</v>
      </c>
      <c r="T6" s="85">
        <f>分析係数表!F9</f>
        <v>0.77272727272727271</v>
      </c>
      <c r="U6" s="86">
        <f t="shared" si="7"/>
        <v>80.659697424435493</v>
      </c>
      <c r="V6" s="87">
        <f>分析係数表!D9</f>
        <v>0.36363636363636365</v>
      </c>
      <c r="W6" s="167">
        <f t="shared" si="8"/>
        <v>38</v>
      </c>
      <c r="X6" s="76">
        <f>分析係数表!E9</f>
        <v>0</v>
      </c>
      <c r="Y6" s="166">
        <f t="shared" si="9"/>
        <v>0</v>
      </c>
    </row>
    <row r="7" spans="1:25" x14ac:dyDescent="0.2">
      <c r="A7" s="6" t="s">
        <v>220</v>
      </c>
      <c r="B7" s="5" t="s">
        <v>266</v>
      </c>
      <c r="C7" s="90"/>
      <c r="D7" s="76">
        <f>投入係数表!D7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2.0095469753468355E-2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投入係数表!D8</f>
        <v>0</v>
      </c>
      <c r="E8" s="77">
        <f t="shared" si="0"/>
        <v>0</v>
      </c>
      <c r="F8" s="76">
        <f>分析係数表!C11</f>
        <v>7.2833211944645093E-4</v>
      </c>
      <c r="G8" s="77">
        <f t="shared" si="1"/>
        <v>0</v>
      </c>
      <c r="H8" s="77">
        <v>3.5189083967307242E-6</v>
      </c>
      <c r="I8" s="77">
        <f t="shared" si="2"/>
        <v>3.5189083967307242E-6</v>
      </c>
      <c r="J8" s="76">
        <f>分析係数表!G11</f>
        <v>0.75</v>
      </c>
      <c r="K8" s="78">
        <f t="shared" si="3"/>
        <v>2.6391812975480433E-6</v>
      </c>
      <c r="L8" s="79"/>
      <c r="M8" s="80"/>
      <c r="N8" s="81">
        <f>分析係数表!H11</f>
        <v>-1.2873989391832741E-5</v>
      </c>
      <c r="O8" s="82">
        <f t="shared" si="4"/>
        <v>-2.4211409341528138E-4</v>
      </c>
      <c r="P8" s="76">
        <f>分析係数表!C11</f>
        <v>7.2833211944645093E-4</v>
      </c>
      <c r="Q8" s="82">
        <f t="shared" si="5"/>
        <v>-1.763394708050079E-7</v>
      </c>
      <c r="R8" s="83">
        <v>4.2574398947060166E-4</v>
      </c>
      <c r="S8" s="84">
        <f t="shared" si="6"/>
        <v>4.2926289786733237E-4</v>
      </c>
      <c r="T8" s="85">
        <f>分析係数表!F11</f>
        <v>1</v>
      </c>
      <c r="U8" s="86">
        <f t="shared" si="7"/>
        <v>4.2926289786733237E-4</v>
      </c>
      <c r="V8" s="87">
        <f>分析係数表!D11</f>
        <v>0</v>
      </c>
      <c r="W8" s="167">
        <f t="shared" si="8"/>
        <v>0</v>
      </c>
      <c r="X8" s="76">
        <f>分析係数表!E11</f>
        <v>0</v>
      </c>
      <c r="Y8" s="166">
        <f t="shared" si="9"/>
        <v>0</v>
      </c>
    </row>
    <row r="9" spans="1:25" x14ac:dyDescent="0.2">
      <c r="A9" s="6" t="s">
        <v>222</v>
      </c>
      <c r="B9" s="5" t="s">
        <v>190</v>
      </c>
      <c r="C9" s="90"/>
      <c r="D9" s="76">
        <f>投入係数表!D9</f>
        <v>0</v>
      </c>
      <c r="E9" s="77">
        <f t="shared" si="0"/>
        <v>0</v>
      </c>
      <c r="F9" s="76">
        <f>分析係数表!C12</f>
        <v>4.5760430686406783E-3</v>
      </c>
      <c r="G9" s="77">
        <f t="shared" si="1"/>
        <v>0</v>
      </c>
      <c r="H9" s="77">
        <v>2.7816904121718229E-7</v>
      </c>
      <c r="I9" s="77">
        <f t="shared" si="2"/>
        <v>2.7816904121718229E-7</v>
      </c>
      <c r="J9" s="76">
        <f>分析係数表!G12</f>
        <v>0.12408759124087591</v>
      </c>
      <c r="K9" s="78">
        <f t="shared" si="3"/>
        <v>3.451732628242408E-8</v>
      </c>
      <c r="L9" s="79"/>
      <c r="M9" s="80"/>
      <c r="N9" s="81">
        <f>分析係数表!H12</f>
        <v>8.1814202585097071E-2</v>
      </c>
      <c r="O9" s="82">
        <f t="shared" si="4"/>
        <v>1.5386350636541133</v>
      </c>
      <c r="P9" s="76">
        <f>分析係数表!C12</f>
        <v>4.5760430686406783E-3</v>
      </c>
      <c r="Q9" s="82">
        <f t="shared" si="5"/>
        <v>7.040860318201914E-3</v>
      </c>
      <c r="R9" s="83">
        <v>7.5105722673865366E-3</v>
      </c>
      <c r="S9" s="84">
        <f t="shared" si="6"/>
        <v>7.5108504364277536E-3</v>
      </c>
      <c r="T9" s="85">
        <f>分析係数表!F12</f>
        <v>0.42153284671532848</v>
      </c>
      <c r="U9" s="86">
        <f t="shared" si="7"/>
        <v>3.1660701657204582E-3</v>
      </c>
      <c r="V9" s="87">
        <f>分析係数表!D12</f>
        <v>4.3795620437956206E-2</v>
      </c>
      <c r="W9" s="167">
        <f t="shared" si="8"/>
        <v>0</v>
      </c>
      <c r="X9" s="76">
        <f>分析係数表!E12</f>
        <v>3.2846715328467155E-2</v>
      </c>
      <c r="Y9" s="166">
        <f t="shared" si="9"/>
        <v>0</v>
      </c>
    </row>
    <row r="10" spans="1:25" x14ac:dyDescent="0.2">
      <c r="A10" s="6" t="s">
        <v>223</v>
      </c>
      <c r="B10" s="5" t="s">
        <v>28</v>
      </c>
      <c r="C10" s="90"/>
      <c r="D10" s="76">
        <f>投入係数表!D10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0.24041929476137441</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76">
        <f>投入係数表!D11</f>
        <v>0</v>
      </c>
      <c r="E11" s="77">
        <f t="shared" si="0"/>
        <v>0</v>
      </c>
      <c r="F11" s="76">
        <f>分析係数表!C14</f>
        <v>3.0252100840336138E-2</v>
      </c>
      <c r="G11" s="77">
        <f t="shared" si="1"/>
        <v>0</v>
      </c>
      <c r="H11" s="77">
        <v>1.0319144847344059E-4</v>
      </c>
      <c r="I11" s="77">
        <f t="shared" si="2"/>
        <v>1.0319144847344059E-4</v>
      </c>
      <c r="J11" s="76">
        <f>分析係数表!G14</f>
        <v>0.20338983050847459</v>
      </c>
      <c r="K11" s="78">
        <f t="shared" si="3"/>
        <v>2.0988091214937072E-5</v>
      </c>
      <c r="L11" s="79"/>
      <c r="M11" s="80"/>
      <c r="N11" s="81">
        <f>分析係数表!H14</f>
        <v>1.0556671301302847E-3</v>
      </c>
      <c r="O11" s="82">
        <f t="shared" si="4"/>
        <v>1.9853355660053074E-2</v>
      </c>
      <c r="P11" s="76">
        <f>分析係数表!C14</f>
        <v>3.0252100840336138E-2</v>
      </c>
      <c r="Q11" s="82">
        <f t="shared" si="5"/>
        <v>6.0060571744698381E-4</v>
      </c>
      <c r="R11" s="83">
        <v>1.5823445370120061E-3</v>
      </c>
      <c r="S11" s="84">
        <f t="shared" si="6"/>
        <v>1.6855359854854467E-3</v>
      </c>
      <c r="T11" s="85">
        <f>分析係数表!F14</f>
        <v>0.40677966101694918</v>
      </c>
      <c r="U11" s="86">
        <f t="shared" si="7"/>
        <v>6.8564175680763942E-4</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投入係数表!D12</f>
        <v>0</v>
      </c>
      <c r="E12" s="77">
        <f t="shared" si="0"/>
        <v>0</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0.14212097283477015</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投入係数表!D13</f>
        <v>0</v>
      </c>
      <c r="E13" s="77">
        <f t="shared" si="0"/>
        <v>0</v>
      </c>
      <c r="F13" s="76">
        <f>分析係数表!C16</f>
        <v>1.9157088122605526E-3</v>
      </c>
      <c r="G13" s="77">
        <f t="shared" si="1"/>
        <v>0</v>
      </c>
      <c r="H13" s="77">
        <v>3.2182163621068084E-4</v>
      </c>
      <c r="I13" s="77">
        <f t="shared" si="2"/>
        <v>3.2182163621068084E-4</v>
      </c>
      <c r="J13" s="76">
        <f>分析係数表!G16</f>
        <v>0.1111111111111111</v>
      </c>
      <c r="K13" s="78">
        <f t="shared" si="3"/>
        <v>3.5757959578964536E-5</v>
      </c>
      <c r="L13" s="79"/>
      <c r="M13" s="80"/>
      <c r="N13" s="81">
        <f>分析係数表!H16</f>
        <v>1.5294299397497296E-2</v>
      </c>
      <c r="O13" s="82">
        <f t="shared" si="4"/>
        <v>0.28763154297735427</v>
      </c>
      <c r="P13" s="76">
        <f>分析係数表!C16</f>
        <v>1.9157088122605526E-3</v>
      </c>
      <c r="Q13" s="82">
        <f t="shared" si="5"/>
        <v>5.5101828156581744E-4</v>
      </c>
      <c r="R13" s="83">
        <v>8.1425859356589619E-4</v>
      </c>
      <c r="S13" s="84">
        <f t="shared" si="6"/>
        <v>1.1360802297765769E-3</v>
      </c>
      <c r="T13" s="85">
        <f>分析係数表!F16</f>
        <v>0.33333333333333331</v>
      </c>
      <c r="U13" s="86">
        <f t="shared" si="7"/>
        <v>3.7869340992552564E-4</v>
      </c>
      <c r="V13" s="87">
        <f>分析係数表!D16</f>
        <v>0</v>
      </c>
      <c r="W13" s="167">
        <f t="shared" si="8"/>
        <v>0</v>
      </c>
      <c r="X13" s="76">
        <f>分析係数表!E16</f>
        <v>0</v>
      </c>
      <c r="Y13" s="166">
        <f t="shared" si="9"/>
        <v>0</v>
      </c>
    </row>
    <row r="14" spans="1:25" x14ac:dyDescent="0.2">
      <c r="A14" s="6" t="s">
        <v>2</v>
      </c>
      <c r="B14" s="5" t="s">
        <v>364</v>
      </c>
      <c r="C14" s="90"/>
      <c r="D14" s="76">
        <f>投入係数表!D14</f>
        <v>0</v>
      </c>
      <c r="E14" s="77">
        <f t="shared" si="0"/>
        <v>0</v>
      </c>
      <c r="F14" s="76">
        <f>分析係数表!C17</f>
        <v>5.5194805194805241E-2</v>
      </c>
      <c r="G14" s="77">
        <f t="shared" si="1"/>
        <v>0</v>
      </c>
      <c r="H14" s="77">
        <v>3.9142020955565811E-4</v>
      </c>
      <c r="I14" s="77">
        <f t="shared" si="2"/>
        <v>3.9142020955565811E-4</v>
      </c>
      <c r="J14" s="76">
        <f>分析係数表!G17</f>
        <v>0.21860465116279071</v>
      </c>
      <c r="K14" s="78">
        <f t="shared" si="3"/>
        <v>8.5566278367981078E-5</v>
      </c>
      <c r="L14" s="79"/>
      <c r="M14" s="80"/>
      <c r="N14" s="81">
        <f>分析係数表!H17</f>
        <v>2.7035377722848756E-3</v>
      </c>
      <c r="O14" s="82">
        <f t="shared" si="4"/>
        <v>5.084395961720909E-2</v>
      </c>
      <c r="P14" s="76">
        <f>分析係数表!C17</f>
        <v>5.5194805194805241E-2</v>
      </c>
      <c r="Q14" s="82">
        <f t="shared" si="5"/>
        <v>2.8063224464044004E-3</v>
      </c>
      <c r="R14" s="83">
        <v>4.0126303625315574E-3</v>
      </c>
      <c r="S14" s="84">
        <f t="shared" si="6"/>
        <v>4.4040505720872158E-3</v>
      </c>
      <c r="T14" s="85">
        <f>分析係数表!F17</f>
        <v>0.33023255813953489</v>
      </c>
      <c r="U14" s="86">
        <f t="shared" si="7"/>
        <v>1.4543608865962435E-3</v>
      </c>
      <c r="V14" s="87">
        <f>分析係数表!D17</f>
        <v>0</v>
      </c>
      <c r="W14" s="167">
        <f t="shared" si="8"/>
        <v>0</v>
      </c>
      <c r="X14" s="76">
        <f>分析係数表!E17</f>
        <v>0</v>
      </c>
      <c r="Y14" s="166">
        <f t="shared" si="9"/>
        <v>0</v>
      </c>
    </row>
    <row r="15" spans="1:25" x14ac:dyDescent="0.2">
      <c r="A15" s="6" t="s">
        <v>3</v>
      </c>
      <c r="B15" s="5" t="s">
        <v>31</v>
      </c>
      <c r="C15" s="90"/>
      <c r="D15" s="76">
        <f>投入係数表!D15</f>
        <v>0</v>
      </c>
      <c r="E15" s="77">
        <f t="shared" si="0"/>
        <v>0</v>
      </c>
      <c r="F15" s="76">
        <f>分析係数表!C18</f>
        <v>0.35732009925558317</v>
      </c>
      <c r="G15" s="77">
        <f t="shared" si="1"/>
        <v>0</v>
      </c>
      <c r="H15" s="77">
        <v>1.5097091078434887E-4</v>
      </c>
      <c r="I15" s="77">
        <f t="shared" si="2"/>
        <v>1.5097091078434887E-4</v>
      </c>
      <c r="J15" s="76">
        <f>分析係数表!G18</f>
        <v>0.21543778801843319</v>
      </c>
      <c r="K15" s="78">
        <f t="shared" si="3"/>
        <v>3.2524839074508343E-5</v>
      </c>
      <c r="L15" s="79"/>
      <c r="M15" s="80"/>
      <c r="N15" s="81">
        <f>分析係数表!H18</f>
        <v>3.9909367114681499E-4</v>
      </c>
      <c r="O15" s="82">
        <f t="shared" si="4"/>
        <v>7.5055368958737234E-3</v>
      </c>
      <c r="P15" s="76">
        <f>分析係数表!C18</f>
        <v>0.35732009925558317</v>
      </c>
      <c r="Q15" s="82">
        <f t="shared" si="5"/>
        <v>2.6818791886000404E-3</v>
      </c>
      <c r="R15" s="83">
        <v>5.7530547802836438E-3</v>
      </c>
      <c r="S15" s="84">
        <f t="shared" si="6"/>
        <v>5.904025691067993E-3</v>
      </c>
      <c r="T15" s="85">
        <f>分析係数表!F18</f>
        <v>0.46082949308755761</v>
      </c>
      <c r="U15" s="86">
        <f t="shared" si="7"/>
        <v>2.7207491663907802E-3</v>
      </c>
      <c r="V15" s="87">
        <f>分析係数表!D18</f>
        <v>4.0322580645161289E-2</v>
      </c>
      <c r="W15" s="167">
        <f t="shared" si="8"/>
        <v>0</v>
      </c>
      <c r="X15" s="76">
        <f>分析係数表!E18</f>
        <v>3.6866359447004608E-2</v>
      </c>
      <c r="Y15" s="166">
        <f t="shared" si="9"/>
        <v>0</v>
      </c>
    </row>
    <row r="16" spans="1:25" x14ac:dyDescent="0.2">
      <c r="A16" s="6" t="s">
        <v>4</v>
      </c>
      <c r="B16" s="5" t="s">
        <v>32</v>
      </c>
      <c r="C16" s="90"/>
      <c r="D16" s="76">
        <f>投入係数表!D16</f>
        <v>0</v>
      </c>
      <c r="E16" s="77">
        <f t="shared" si="0"/>
        <v>0</v>
      </c>
      <c r="F16" s="76">
        <f>分析係数表!C19</f>
        <v>0.13532513181019334</v>
      </c>
      <c r="G16" s="77">
        <f t="shared" si="1"/>
        <v>0</v>
      </c>
      <c r="H16" s="77">
        <v>5.3836228445864613E-5</v>
      </c>
      <c r="I16" s="77">
        <f t="shared" si="2"/>
        <v>5.3836228445864613E-5</v>
      </c>
      <c r="J16" s="76">
        <f>分析係数表!G19</f>
        <v>5.8997050147492625E-2</v>
      </c>
      <c r="K16" s="78">
        <f t="shared" si="3"/>
        <v>3.1761786693725435E-6</v>
      </c>
      <c r="L16" s="79"/>
      <c r="M16" s="80"/>
      <c r="N16" s="81">
        <f>分析係数表!H19</f>
        <v>-1.0299191513466193E-4</v>
      </c>
      <c r="O16" s="82">
        <f t="shared" si="4"/>
        <v>-1.936912747322251E-3</v>
      </c>
      <c r="P16" s="76">
        <f>分析係数表!C19</f>
        <v>0.13532513181019334</v>
      </c>
      <c r="Q16" s="82">
        <f t="shared" si="5"/>
        <v>-2.6211297283622732E-4</v>
      </c>
      <c r="R16" s="83">
        <v>4.0038057238418951E-4</v>
      </c>
      <c r="S16" s="84">
        <f t="shared" si="6"/>
        <v>4.5421680083005414E-4</v>
      </c>
      <c r="T16" s="85">
        <f>分析係数表!F19</f>
        <v>0.24483775811209441</v>
      </c>
      <c r="U16" s="86">
        <f t="shared" si="7"/>
        <v>1.1120942321207816E-4</v>
      </c>
      <c r="V16" s="87">
        <f>分析係数表!D19</f>
        <v>3.8348082595870206E-2</v>
      </c>
      <c r="W16" s="167">
        <f t="shared" si="8"/>
        <v>0</v>
      </c>
      <c r="X16" s="76">
        <f>分析係数表!E19</f>
        <v>3.2448377581120944E-2</v>
      </c>
      <c r="Y16" s="166">
        <f t="shared" si="9"/>
        <v>0</v>
      </c>
    </row>
    <row r="17" spans="1:25" x14ac:dyDescent="0.2">
      <c r="A17" s="6" t="s">
        <v>5</v>
      </c>
      <c r="B17" s="5" t="s">
        <v>33</v>
      </c>
      <c r="C17" s="90"/>
      <c r="D17" s="76">
        <f>投入係数表!D17</f>
        <v>0</v>
      </c>
      <c r="E17" s="77">
        <f t="shared" si="0"/>
        <v>0</v>
      </c>
      <c r="F17" s="76">
        <f>分析係数表!C20</f>
        <v>1.7543859649122862E-2</v>
      </c>
      <c r="G17" s="77">
        <f t="shared" si="1"/>
        <v>0</v>
      </c>
      <c r="H17" s="77">
        <v>2.5648254974205155E-6</v>
      </c>
      <c r="I17" s="77">
        <f t="shared" si="2"/>
        <v>2.5648254974205155E-6</v>
      </c>
      <c r="J17" s="76">
        <f>分析係数表!G20</f>
        <v>9.5238095238095233E-2</v>
      </c>
      <c r="K17" s="78">
        <f t="shared" si="3"/>
        <v>2.4426909499243002E-7</v>
      </c>
      <c r="L17" s="79"/>
      <c r="M17" s="80"/>
      <c r="N17" s="81">
        <f>分析係数表!H20</f>
        <v>5.0208558628147691E-4</v>
      </c>
      <c r="O17" s="82">
        <f t="shared" si="4"/>
        <v>9.4424496431959742E-3</v>
      </c>
      <c r="P17" s="76">
        <f>分析係数表!C20</f>
        <v>1.7543859649122862E-2</v>
      </c>
      <c r="Q17" s="82">
        <f t="shared" si="5"/>
        <v>1.6565701128414041E-4</v>
      </c>
      <c r="R17" s="83">
        <v>2.6715955818224451E-4</v>
      </c>
      <c r="S17" s="84">
        <f t="shared" si="6"/>
        <v>2.6972438367966502E-4</v>
      </c>
      <c r="T17" s="85">
        <f>分析係数表!F20</f>
        <v>0.21428571428571427</v>
      </c>
      <c r="U17" s="86">
        <f t="shared" si="7"/>
        <v>5.7798082217071074E-5</v>
      </c>
      <c r="V17" s="87">
        <f>分析係数表!D20</f>
        <v>0</v>
      </c>
      <c r="W17" s="167">
        <f t="shared" si="8"/>
        <v>0</v>
      </c>
      <c r="X17" s="76">
        <f>分析係数表!E20</f>
        <v>0</v>
      </c>
      <c r="Y17" s="166">
        <f t="shared" si="9"/>
        <v>0</v>
      </c>
    </row>
    <row r="18" spans="1:25" x14ac:dyDescent="0.2">
      <c r="A18" s="6" t="s">
        <v>6</v>
      </c>
      <c r="B18" s="5" t="s">
        <v>34</v>
      </c>
      <c r="C18" s="90"/>
      <c r="D18" s="76">
        <f>投入係数表!D18</f>
        <v>0</v>
      </c>
      <c r="E18" s="77">
        <f t="shared" si="0"/>
        <v>0</v>
      </c>
      <c r="F18" s="76">
        <f>分析係数表!C21</f>
        <v>0.22938530734632678</v>
      </c>
      <c r="G18" s="77">
        <f t="shared" si="1"/>
        <v>0</v>
      </c>
      <c r="H18" s="77">
        <v>9.951828016459116E-4</v>
      </c>
      <c r="I18" s="77">
        <f t="shared" si="2"/>
        <v>9.951828016459116E-4</v>
      </c>
      <c r="J18" s="76">
        <f>分析係数表!G21</f>
        <v>0.28442844284428442</v>
      </c>
      <c r="K18" s="78">
        <f t="shared" si="3"/>
        <v>2.8305829461755901E-4</v>
      </c>
      <c r="L18" s="79"/>
      <c r="M18" s="80"/>
      <c r="N18" s="81">
        <f>分析係数表!H21</f>
        <v>8.3680931046912815E-4</v>
      </c>
      <c r="O18" s="82">
        <f t="shared" si="4"/>
        <v>1.573741607199329E-2</v>
      </c>
      <c r="P18" s="76">
        <f>分析係数表!C21</f>
        <v>0.22938530734632678</v>
      </c>
      <c r="Q18" s="82">
        <f t="shared" si="5"/>
        <v>3.6099320225112036E-3</v>
      </c>
      <c r="R18" s="83">
        <v>7.2419463346783562E-3</v>
      </c>
      <c r="S18" s="84">
        <f t="shared" si="6"/>
        <v>8.2371291363242671E-3</v>
      </c>
      <c r="T18" s="85">
        <f>分析係数表!F21</f>
        <v>0.42664266426642666</v>
      </c>
      <c r="U18" s="86">
        <f t="shared" si="7"/>
        <v>3.5143107206279953E-3</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投入係数表!D19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7.2634228024584416E-4</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76">
        <f>投入係数表!D20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4.8422818683056275E-4</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投入係数表!D21</f>
        <v>0</v>
      </c>
      <c r="E21" s="77">
        <f t="shared" si="0"/>
        <v>0</v>
      </c>
      <c r="F21" s="76">
        <f>分析係数表!C24</f>
        <v>1.7094017094017144E-2</v>
      </c>
      <c r="G21" s="77">
        <f t="shared" si="1"/>
        <v>0</v>
      </c>
      <c r="H21" s="77">
        <v>3.2787794668611226E-6</v>
      </c>
      <c r="I21" s="77">
        <f t="shared" si="2"/>
        <v>3.2787794668611226E-6</v>
      </c>
      <c r="J21" s="76">
        <f>分析係数表!G24</f>
        <v>0.27777777777777779</v>
      </c>
      <c r="K21" s="78">
        <f t="shared" si="3"/>
        <v>9.1077207412808965E-7</v>
      </c>
      <c r="L21" s="79"/>
      <c r="M21" s="80"/>
      <c r="N21" s="81">
        <f>分析係数表!H24</f>
        <v>2.9610175601215306E-4</v>
      </c>
      <c r="O21" s="82">
        <f t="shared" si="4"/>
        <v>5.5686241485514718E-3</v>
      </c>
      <c r="P21" s="76">
        <f>分析係数表!C24</f>
        <v>1.7094017094017144E-2</v>
      </c>
      <c r="Q21" s="82">
        <f t="shared" si="5"/>
        <v>9.5190156385495525E-5</v>
      </c>
      <c r="R21" s="83">
        <v>3.0262956347279696E-4</v>
      </c>
      <c r="S21" s="84">
        <f t="shared" si="6"/>
        <v>3.0590834293965809E-4</v>
      </c>
      <c r="T21" s="85">
        <f>分析係数表!F24</f>
        <v>0.5</v>
      </c>
      <c r="U21" s="86">
        <f t="shared" si="7"/>
        <v>1.5295417146982904E-4</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投入係数表!D22</f>
        <v>0</v>
      </c>
      <c r="E22" s="77">
        <f t="shared" si="0"/>
        <v>0</v>
      </c>
      <c r="F22" s="76">
        <f>分析係数表!C25</f>
        <v>0.19368131868131866</v>
      </c>
      <c r="G22" s="77">
        <f t="shared" si="1"/>
        <v>0</v>
      </c>
      <c r="H22" s="77">
        <v>2.3393028713300851E-4</v>
      </c>
      <c r="I22" s="77">
        <f t="shared" si="2"/>
        <v>2.3393028713300851E-4</v>
      </c>
      <c r="J22" s="76">
        <f>分析係数表!G25</f>
        <v>0.19689406544647808</v>
      </c>
      <c r="K22" s="78">
        <f t="shared" si="3"/>
        <v>4.6059485264679989E-5</v>
      </c>
      <c r="L22" s="79"/>
      <c r="M22" s="80"/>
      <c r="N22" s="81">
        <f>分析係数表!H25</f>
        <v>4.6346361810597868E-4</v>
      </c>
      <c r="O22" s="82">
        <f t="shared" si="4"/>
        <v>8.716107362950129E-3</v>
      </c>
      <c r="P22" s="76">
        <f>分析係数表!C25</f>
        <v>0.19368131868131866</v>
      </c>
      <c r="Q22" s="82">
        <f t="shared" si="5"/>
        <v>1.6881471678241318E-3</v>
      </c>
      <c r="R22" s="83">
        <v>5.0019479982918403E-3</v>
      </c>
      <c r="S22" s="84">
        <f t="shared" si="6"/>
        <v>5.2358782854248489E-3</v>
      </c>
      <c r="T22" s="85">
        <f>分析係数表!F25</f>
        <v>0.35108153078202997</v>
      </c>
      <c r="U22" s="86">
        <f t="shared" si="7"/>
        <v>1.8382201634353464E-3</v>
      </c>
      <c r="V22" s="87">
        <f>分析係数表!D25</f>
        <v>0.17692734331669441</v>
      </c>
      <c r="W22" s="167">
        <f t="shared" si="8"/>
        <v>0</v>
      </c>
      <c r="X22" s="76">
        <f>分析係数表!E25</f>
        <v>0.17249029395452026</v>
      </c>
      <c r="Y22" s="166">
        <f t="shared" si="9"/>
        <v>0</v>
      </c>
    </row>
    <row r="23" spans="1:25" x14ac:dyDescent="0.2">
      <c r="A23" s="6" t="s">
        <v>11</v>
      </c>
      <c r="B23" s="5" t="s">
        <v>35</v>
      </c>
      <c r="C23" s="90"/>
      <c r="D23" s="76">
        <f>投入係数表!D23</f>
        <v>0</v>
      </c>
      <c r="E23" s="77">
        <f t="shared" si="0"/>
        <v>0</v>
      </c>
      <c r="F23" s="76">
        <f>分析係数表!C26</f>
        <v>8.4388185654008518E-3</v>
      </c>
      <c r="G23" s="77">
        <f t="shared" si="1"/>
        <v>0</v>
      </c>
      <c r="H23" s="77">
        <v>2.838545599115833E-6</v>
      </c>
      <c r="I23" s="77">
        <f t="shared" si="2"/>
        <v>2.838545599115833E-6</v>
      </c>
      <c r="J23" s="76">
        <f>分析係数表!G26</f>
        <v>0.2073170731707317</v>
      </c>
      <c r="K23" s="78">
        <f t="shared" si="3"/>
        <v>5.8847896567035563E-7</v>
      </c>
      <c r="L23" s="79"/>
      <c r="M23" s="80"/>
      <c r="N23" s="81">
        <f>分析係数表!H26</f>
        <v>9.7456099696173852E-3</v>
      </c>
      <c r="O23" s="82">
        <f t="shared" si="4"/>
        <v>0.18328036871536801</v>
      </c>
      <c r="P23" s="76">
        <f>分析係数表!C26</f>
        <v>8.4388185654008518E-3</v>
      </c>
      <c r="Q23" s="82">
        <f t="shared" si="5"/>
        <v>1.5466697781887611E-3</v>
      </c>
      <c r="R23" s="83">
        <v>1.5802267817941508E-3</v>
      </c>
      <c r="S23" s="84">
        <f t="shared" si="6"/>
        <v>1.5830653273932666E-3</v>
      </c>
      <c r="T23" s="85">
        <f>分析係数表!F26</f>
        <v>0.34146341463414637</v>
      </c>
      <c r="U23" s="86">
        <f t="shared" si="7"/>
        <v>5.4055889228062765E-4</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投入係数表!D24</f>
        <v>0</v>
      </c>
      <c r="E24" s="77">
        <f t="shared" si="0"/>
        <v>0</v>
      </c>
      <c r="F24" s="76">
        <f>分析係数表!C27</f>
        <v>0.17323420074349438</v>
      </c>
      <c r="G24" s="77">
        <f t="shared" si="1"/>
        <v>0</v>
      </c>
      <c r="H24" s="77">
        <v>1.5563675417736649E-5</v>
      </c>
      <c r="I24" s="77">
        <f t="shared" si="2"/>
        <v>1.5563675417736649E-5</v>
      </c>
      <c r="J24" s="76">
        <f>分析係数表!G27</f>
        <v>0.16805324459234608</v>
      </c>
      <c r="K24" s="78">
        <f t="shared" si="3"/>
        <v>2.6155261517327812E-6</v>
      </c>
      <c r="L24" s="79"/>
      <c r="M24" s="80"/>
      <c r="N24" s="81">
        <f>分析係数表!H27</f>
        <v>9.7971059271847166E-3</v>
      </c>
      <c r="O24" s="82">
        <f t="shared" si="4"/>
        <v>0.18424882508902915</v>
      </c>
      <c r="P24" s="76">
        <f>分析係数表!C27</f>
        <v>0.17323420074349438</v>
      </c>
      <c r="Q24" s="82">
        <f t="shared" si="5"/>
        <v>3.1918197952225863E-2</v>
      </c>
      <c r="R24" s="83">
        <v>3.2234202603296638E-2</v>
      </c>
      <c r="S24" s="84">
        <f t="shared" si="6"/>
        <v>3.2249766278714377E-2</v>
      </c>
      <c r="T24" s="85">
        <f>分析係数表!F27</f>
        <v>0.31780366056572379</v>
      </c>
      <c r="U24" s="86">
        <f t="shared" si="7"/>
        <v>1.0249093775764469E-2</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投入係数表!D25</f>
        <v>0</v>
      </c>
      <c r="E25" s="77">
        <f t="shared" si="0"/>
        <v>0</v>
      </c>
      <c r="F25" s="76">
        <f>分析係数表!C28</f>
        <v>2.7870216306156381E-2</v>
      </c>
      <c r="G25" s="77">
        <f t="shared" si="1"/>
        <v>0</v>
      </c>
      <c r="H25" s="77">
        <v>3.2771365505990459E-5</v>
      </c>
      <c r="I25" s="77">
        <f t="shared" si="2"/>
        <v>3.2771365505990459E-5</v>
      </c>
      <c r="J25" s="76">
        <f>分析係数表!G28</f>
        <v>0.12625250501002003</v>
      </c>
      <c r="K25" s="78">
        <f t="shared" si="3"/>
        <v>4.137466987730258E-6</v>
      </c>
      <c r="L25" s="79"/>
      <c r="M25" s="80"/>
      <c r="N25" s="81">
        <f>分析係数表!H28</f>
        <v>1.9722951748287761E-2</v>
      </c>
      <c r="O25" s="82">
        <f t="shared" si="4"/>
        <v>0.3709187911122111</v>
      </c>
      <c r="P25" s="76">
        <f>分析係数表!C28</f>
        <v>2.7870216306156381E-2</v>
      </c>
      <c r="Q25" s="82">
        <f t="shared" si="5"/>
        <v>1.0337586940315358E-2</v>
      </c>
      <c r="R25" s="83">
        <v>1.0664266245954228E-2</v>
      </c>
      <c r="S25" s="84">
        <f t="shared" si="6"/>
        <v>1.0697037611460219E-2</v>
      </c>
      <c r="T25" s="85">
        <f>分析係数表!F28</f>
        <v>0.21442885771543085</v>
      </c>
      <c r="U25" s="86">
        <f t="shared" si="7"/>
        <v>2.2937535559644155E-3</v>
      </c>
      <c r="V25" s="87">
        <f>分析係数表!D28</f>
        <v>6.0120240480961923E-3</v>
      </c>
      <c r="W25" s="167">
        <f t="shared" si="8"/>
        <v>0</v>
      </c>
      <c r="X25" s="76">
        <f>分析係数表!E28</f>
        <v>0</v>
      </c>
      <c r="Y25" s="166">
        <f t="shared" si="9"/>
        <v>0</v>
      </c>
    </row>
    <row r="26" spans="1:25" x14ac:dyDescent="0.2">
      <c r="A26" s="6" t="s">
        <v>14</v>
      </c>
      <c r="B26" s="5" t="s">
        <v>50</v>
      </c>
      <c r="C26" s="90"/>
      <c r="D26" s="76">
        <f>投入係数表!D26</f>
        <v>0</v>
      </c>
      <c r="E26" s="77">
        <f t="shared" si="0"/>
        <v>0</v>
      </c>
      <c r="F26" s="76">
        <f>分析係数表!C29</f>
        <v>7.0910556003223157E-2</v>
      </c>
      <c r="G26" s="77">
        <f t="shared" si="1"/>
        <v>0</v>
      </c>
      <c r="H26" s="77">
        <v>4.7937115330994279E-4</v>
      </c>
      <c r="I26" s="77">
        <f t="shared" si="2"/>
        <v>4.7937115330994279E-4</v>
      </c>
      <c r="J26" s="76">
        <f>分析係数表!G29</f>
        <v>0.26315789473684209</v>
      </c>
      <c r="K26" s="78">
        <f t="shared" si="3"/>
        <v>1.2615030350261652E-4</v>
      </c>
      <c r="L26" s="79"/>
      <c r="M26" s="80"/>
      <c r="N26" s="81">
        <f>分析係数表!H29</f>
        <v>9.1405324682012467E-3</v>
      </c>
      <c r="O26" s="82">
        <f t="shared" si="4"/>
        <v>0.17190100632484978</v>
      </c>
      <c r="P26" s="76">
        <f>分析係数表!C29</f>
        <v>7.0910556003223157E-2</v>
      </c>
      <c r="Q26" s="82">
        <f t="shared" si="5"/>
        <v>1.2189595936008678E-2</v>
      </c>
      <c r="R26" s="83">
        <v>1.5120512026913909E-2</v>
      </c>
      <c r="S26" s="84">
        <f t="shared" si="6"/>
        <v>1.5599883180223852E-2</v>
      </c>
      <c r="T26" s="85">
        <f>分析係数表!F29</f>
        <v>0.38157894736842107</v>
      </c>
      <c r="U26" s="86">
        <f t="shared" si="7"/>
        <v>5.952587002980154E-3</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投入係数表!D27</f>
        <v>0</v>
      </c>
      <c r="E27" s="77">
        <f t="shared" si="0"/>
        <v>0</v>
      </c>
      <c r="F27" s="76">
        <f>分析係数表!C30</f>
        <v>1</v>
      </c>
      <c r="G27" s="77">
        <f t="shared" si="1"/>
        <v>0</v>
      </c>
      <c r="H27" s="77">
        <v>4.3686484024108687E-3</v>
      </c>
      <c r="I27" s="77">
        <f t="shared" si="2"/>
        <v>4.3686484024108687E-3</v>
      </c>
      <c r="J27" s="76">
        <f>分析係数表!G30</f>
        <v>0.34535617673579799</v>
      </c>
      <c r="K27" s="78">
        <f t="shared" si="3"/>
        <v>1.5087397097595695E-3</v>
      </c>
      <c r="L27" s="79"/>
      <c r="M27" s="80"/>
      <c r="N27" s="81">
        <f>分析係数表!H30</f>
        <v>0</v>
      </c>
      <c r="O27" s="82">
        <f t="shared" si="4"/>
        <v>0</v>
      </c>
      <c r="P27" s="76">
        <f>分析係数表!C30</f>
        <v>1</v>
      </c>
      <c r="Q27" s="82">
        <f t="shared" si="5"/>
        <v>0</v>
      </c>
      <c r="R27" s="83">
        <v>6.5882328771831658E-2</v>
      </c>
      <c r="S27" s="84">
        <f t="shared" si="6"/>
        <v>7.0250977174242529E-2</v>
      </c>
      <c r="T27" s="85">
        <f>分析係数表!F30</f>
        <v>0.44183949504057712</v>
      </c>
      <c r="U27" s="86">
        <f t="shared" si="7"/>
        <v>3.103965628077443E-2</v>
      </c>
      <c r="V27" s="87">
        <f>分析係数表!D30</f>
        <v>0.16290952810339646</v>
      </c>
      <c r="W27" s="167">
        <f t="shared" si="8"/>
        <v>0</v>
      </c>
      <c r="X27" s="76">
        <f>分析係数表!E30</f>
        <v>9.6483318304779075E-2</v>
      </c>
      <c r="Y27" s="166">
        <f t="shared" si="9"/>
        <v>0</v>
      </c>
    </row>
    <row r="28" spans="1:25" x14ac:dyDescent="0.2">
      <c r="A28" s="6" t="s">
        <v>16</v>
      </c>
      <c r="B28" s="5" t="s">
        <v>192</v>
      </c>
      <c r="C28" s="90"/>
      <c r="D28" s="76">
        <f>投入係数表!D28</f>
        <v>0</v>
      </c>
      <c r="E28" s="77">
        <f t="shared" si="0"/>
        <v>0</v>
      </c>
      <c r="F28" s="76">
        <f>分析係数表!C31</f>
        <v>0.94798822374877334</v>
      </c>
      <c r="G28" s="77">
        <f t="shared" si="1"/>
        <v>0</v>
      </c>
      <c r="H28" s="77">
        <v>1.5325445247242119E-2</v>
      </c>
      <c r="I28" s="77">
        <f t="shared" si="2"/>
        <v>1.5325445247242119E-2</v>
      </c>
      <c r="J28" s="76">
        <f>分析係数表!G31</f>
        <v>7.0922795797167662E-2</v>
      </c>
      <c r="K28" s="78">
        <f t="shared" si="3"/>
        <v>1.0869234237708264E-3</v>
      </c>
      <c r="L28" s="79"/>
      <c r="M28" s="80"/>
      <c r="N28" s="81">
        <f>分析係数表!H31</f>
        <v>9.4804057881456308E-2</v>
      </c>
      <c r="O28" s="82">
        <f t="shared" si="4"/>
        <v>1.7829281839101321</v>
      </c>
      <c r="P28" s="76">
        <f>分析係数表!C31</f>
        <v>0.94798822374877334</v>
      </c>
      <c r="Q28" s="82">
        <f t="shared" si="5"/>
        <v>1.6901949221365924</v>
      </c>
      <c r="R28" s="83">
        <v>1.9394964179046927</v>
      </c>
      <c r="S28" s="84">
        <f t="shared" si="6"/>
        <v>1.954821863151935</v>
      </c>
      <c r="T28" s="85">
        <f>分析係数表!F31</f>
        <v>0.34490634993147556</v>
      </c>
      <c r="U28" s="86">
        <f t="shared" si="7"/>
        <v>0.67423047358598032</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投入係数表!D29</f>
        <v>0</v>
      </c>
      <c r="E29" s="77">
        <f t="shared" si="0"/>
        <v>0</v>
      </c>
      <c r="F29" s="76">
        <f>分析係数表!C32</f>
        <v>0.48216833095577749</v>
      </c>
      <c r="G29" s="77">
        <f t="shared" si="1"/>
        <v>0</v>
      </c>
      <c r="H29" s="77">
        <v>1.9173749232542718E-3</v>
      </c>
      <c r="I29" s="77">
        <f t="shared" si="2"/>
        <v>1.9173749232542718E-3</v>
      </c>
      <c r="J29" s="76">
        <f>分析係数表!G32</f>
        <v>0.14117647058823529</v>
      </c>
      <c r="K29" s="78">
        <f t="shared" si="3"/>
        <v>2.7068822445942657E-4</v>
      </c>
      <c r="L29" s="79"/>
      <c r="M29" s="80"/>
      <c r="N29" s="81">
        <f>分析係数表!H32</f>
        <v>5.9349091096348935E-3</v>
      </c>
      <c r="O29" s="82">
        <f t="shared" si="4"/>
        <v>0.11161459706444471</v>
      </c>
      <c r="P29" s="76">
        <f>分析係数表!C32</f>
        <v>0.48216833095577749</v>
      </c>
      <c r="Q29" s="82">
        <f t="shared" si="5"/>
        <v>5.3817023976864928E-2</v>
      </c>
      <c r="R29" s="83">
        <v>6.4563742814330777E-2</v>
      </c>
      <c r="S29" s="84">
        <f t="shared" si="6"/>
        <v>6.6481117737585055E-2</v>
      </c>
      <c r="T29" s="85">
        <f>分析係数表!F32</f>
        <v>0.4823529411764706</v>
      </c>
      <c r="U29" s="86">
        <f t="shared" si="7"/>
        <v>3.2067362673423382E-2</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投入係数表!D30</f>
        <v>0</v>
      </c>
      <c r="E30" s="77">
        <f t="shared" si="0"/>
        <v>0</v>
      </c>
      <c r="F30" s="76">
        <f>分析係数表!C33</f>
        <v>1</v>
      </c>
      <c r="G30" s="77">
        <f t="shared" si="1"/>
        <v>0</v>
      </c>
      <c r="H30" s="77">
        <v>6.3928446484605213E-3</v>
      </c>
      <c r="I30" s="77">
        <f t="shared" si="2"/>
        <v>6.3928446484605213E-3</v>
      </c>
      <c r="J30" s="76">
        <f>分析係数表!G33</f>
        <v>0.50451467268623029</v>
      </c>
      <c r="K30" s="78">
        <f t="shared" si="3"/>
        <v>3.2252839253519789E-3</v>
      </c>
      <c r="L30" s="79"/>
      <c r="M30" s="80"/>
      <c r="N30" s="81">
        <f>分析係数表!H33</f>
        <v>8.6255728925279361E-4</v>
      </c>
      <c r="O30" s="82">
        <f t="shared" si="4"/>
        <v>1.6221644258823852E-2</v>
      </c>
      <c r="P30" s="76">
        <f>分析係数表!C33</f>
        <v>1</v>
      </c>
      <c r="Q30" s="82">
        <f t="shared" si="5"/>
        <v>1.6221644258823852E-2</v>
      </c>
      <c r="R30" s="83">
        <v>5.9456057366368865E-2</v>
      </c>
      <c r="S30" s="84">
        <f t="shared" si="6"/>
        <v>6.5848902014829389E-2</v>
      </c>
      <c r="T30" s="85">
        <f>分析係数表!F33</f>
        <v>0.64446952595936791</v>
      </c>
      <c r="U30" s="86">
        <f t="shared" si="7"/>
        <v>4.2437610666441965E-2</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投入係数表!D31</f>
        <v>0</v>
      </c>
      <c r="E31" s="77">
        <f t="shared" si="0"/>
        <v>0</v>
      </c>
      <c r="F31" s="76">
        <f>分析係数表!C34</f>
        <v>0.2053323853537149</v>
      </c>
      <c r="G31" s="77">
        <f t="shared" si="1"/>
        <v>0</v>
      </c>
      <c r="H31" s="77">
        <v>8.1250031074520841E-3</v>
      </c>
      <c r="I31" s="77">
        <f t="shared" si="2"/>
        <v>8.1250031074520841E-3</v>
      </c>
      <c r="J31" s="76">
        <f>分析係数表!G34</f>
        <v>0.42520016856300041</v>
      </c>
      <c r="K31" s="78">
        <f t="shared" si="3"/>
        <v>3.4547526908635284E-3</v>
      </c>
      <c r="L31" s="79"/>
      <c r="M31" s="80"/>
      <c r="N31" s="81">
        <f>分析係数表!H34</f>
        <v>0.14534734023379164</v>
      </c>
      <c r="O31" s="82">
        <f t="shared" si="4"/>
        <v>2.7334681146585269</v>
      </c>
      <c r="P31" s="76">
        <f>分析係数表!C34</f>
        <v>0.2053323853537149</v>
      </c>
      <c r="Q31" s="82">
        <f t="shared" si="5"/>
        <v>0.56126952827115717</v>
      </c>
      <c r="R31" s="83">
        <v>0.59638229044086066</v>
      </c>
      <c r="S31" s="84">
        <f t="shared" si="6"/>
        <v>0.60450729354831279</v>
      </c>
      <c r="T31" s="85">
        <f>分析係数表!F34</f>
        <v>0.70143278550358201</v>
      </c>
      <c r="U31" s="86">
        <f t="shared" si="7"/>
        <v>0.4240212347708246</v>
      </c>
      <c r="V31" s="87">
        <f>分析係数表!D34</f>
        <v>0.41908975979772439</v>
      </c>
      <c r="W31" s="167">
        <f t="shared" si="8"/>
        <v>0</v>
      </c>
      <c r="X31" s="76">
        <f>分析係数表!E34</f>
        <v>0.33775811209439527</v>
      </c>
      <c r="Y31" s="166">
        <f t="shared" si="9"/>
        <v>0</v>
      </c>
    </row>
    <row r="32" spans="1:25" x14ac:dyDescent="0.2">
      <c r="A32" s="6" t="s">
        <v>20</v>
      </c>
      <c r="B32" s="5" t="s">
        <v>37</v>
      </c>
      <c r="C32" s="90"/>
      <c r="D32" s="76">
        <f>投入係数表!D32</f>
        <v>0</v>
      </c>
      <c r="E32" s="77">
        <f t="shared" si="0"/>
        <v>0</v>
      </c>
      <c r="F32" s="76">
        <f>分析係数表!C35</f>
        <v>4.5295002507103499E-2</v>
      </c>
      <c r="G32" s="77">
        <f t="shared" si="1"/>
        <v>0</v>
      </c>
      <c r="H32" s="77">
        <v>1.659673733881886E-3</v>
      </c>
      <c r="I32" s="77">
        <f t="shared" si="2"/>
        <v>1.659673733881886E-3</v>
      </c>
      <c r="J32" s="76">
        <f>分析係数表!G35</f>
        <v>0.3217993079584775</v>
      </c>
      <c r="K32" s="78">
        <f t="shared" si="3"/>
        <v>5.3408185900005322E-4</v>
      </c>
      <c r="L32" s="79"/>
      <c r="M32" s="80"/>
      <c r="N32" s="81">
        <f>分析係数表!H35</f>
        <v>5.6027601833256092E-2</v>
      </c>
      <c r="O32" s="82">
        <f t="shared" si="4"/>
        <v>1.0536805345433047</v>
      </c>
      <c r="P32" s="76">
        <f>分析係数表!C35</f>
        <v>4.5295002507103499E-2</v>
      </c>
      <c r="Q32" s="82">
        <f t="shared" si="5"/>
        <v>4.7726462453825141E-2</v>
      </c>
      <c r="R32" s="83">
        <v>6.1142451273149621E-2</v>
      </c>
      <c r="S32" s="84">
        <f t="shared" si="6"/>
        <v>6.2802125007031501E-2</v>
      </c>
      <c r="T32" s="85">
        <f>分析係数表!F35</f>
        <v>0.66089965397923878</v>
      </c>
      <c r="U32" s="86">
        <f t="shared" si="7"/>
        <v>4.1505902686308015E-2</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投入係数表!D33</f>
        <v>0</v>
      </c>
      <c r="E33" s="77">
        <f t="shared" si="0"/>
        <v>0</v>
      </c>
      <c r="F33" s="76">
        <f>分析係数表!C36</f>
        <v>0.81690507152145642</v>
      </c>
      <c r="G33" s="77">
        <f t="shared" si="1"/>
        <v>0</v>
      </c>
      <c r="H33" s="77">
        <v>3.3743803920092033E-2</v>
      </c>
      <c r="I33" s="77">
        <f t="shared" si="2"/>
        <v>3.3743803920092033E-2</v>
      </c>
      <c r="J33" s="76">
        <f>分析係数表!G36</f>
        <v>2.4669743752984245E-3</v>
      </c>
      <c r="K33" s="78">
        <f t="shared" si="3"/>
        <v>8.3245099595961571E-5</v>
      </c>
      <c r="L33" s="79"/>
      <c r="M33" s="80"/>
      <c r="N33" s="81">
        <f>分析係数表!H36</f>
        <v>0.1886168185797415</v>
      </c>
      <c r="O33" s="82">
        <f t="shared" si="4"/>
        <v>3.5472135826272875</v>
      </c>
      <c r="P33" s="76">
        <f>分析係数表!C36</f>
        <v>0.81690507152145642</v>
      </c>
      <c r="Q33" s="82">
        <f t="shared" si="5"/>
        <v>2.8977367654180259</v>
      </c>
      <c r="R33" s="83">
        <v>2.9603749372753287</v>
      </c>
      <c r="S33" s="84">
        <f t="shared" si="6"/>
        <v>2.9941187411954209</v>
      </c>
      <c r="T33" s="85">
        <f>分析係数表!F36</f>
        <v>0.90092312589527301</v>
      </c>
      <c r="U33" s="86">
        <f t="shared" si="7"/>
        <v>2.6974708156193987</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投入係数表!D34</f>
        <v>9.0909090909090912E-2</v>
      </c>
      <c r="E34" s="77">
        <f t="shared" si="0"/>
        <v>9.0909090909090917</v>
      </c>
      <c r="F34" s="76">
        <f>分析係数表!C37</f>
        <v>0.29905561385099688</v>
      </c>
      <c r="G34" s="77">
        <f t="shared" si="1"/>
        <v>2.7186873986454265</v>
      </c>
      <c r="H34" s="77">
        <v>2.8842687279270622</v>
      </c>
      <c r="I34" s="77">
        <f t="shared" si="2"/>
        <v>2.8842687279270622</v>
      </c>
      <c r="J34" s="76">
        <f>分析係数表!G37</f>
        <v>0.52083333333333337</v>
      </c>
      <c r="K34" s="78">
        <f t="shared" si="3"/>
        <v>1.502223295795345</v>
      </c>
      <c r="L34" s="79"/>
      <c r="M34" s="80"/>
      <c r="N34" s="81">
        <f>分析係数表!H37</f>
        <v>4.2677274833925534E-2</v>
      </c>
      <c r="O34" s="82">
        <f t="shared" si="4"/>
        <v>0.80260821967165774</v>
      </c>
      <c r="P34" s="76">
        <f>分析係数表!C37</f>
        <v>0.29905561385099688</v>
      </c>
      <c r="Q34" s="82">
        <f t="shared" si="5"/>
        <v>0.24002449381576335</v>
      </c>
      <c r="R34" s="83">
        <v>0.28181961876124006</v>
      </c>
      <c r="S34" s="84">
        <f t="shared" si="6"/>
        <v>3.1660883466883023</v>
      </c>
      <c r="T34" s="85">
        <f>分析係数表!F37</f>
        <v>0.73171768707482998</v>
      </c>
      <c r="U34" s="86">
        <f t="shared" si="7"/>
        <v>2.316682842113337</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投入係数表!D35</f>
        <v>0</v>
      </c>
      <c r="E35" s="77">
        <f t="shared" si="0"/>
        <v>0</v>
      </c>
      <c r="F35" s="76">
        <f>分析係数表!C38</f>
        <v>4.4463264874020636E-3</v>
      </c>
      <c r="G35" s="77">
        <f t="shared" si="1"/>
        <v>0</v>
      </c>
      <c r="H35" s="77">
        <v>1.3327940661732803E-4</v>
      </c>
      <c r="I35" s="77">
        <f t="shared" si="2"/>
        <v>1.3327940661732803E-4</v>
      </c>
      <c r="J35" s="76">
        <f>分析係数表!G38</f>
        <v>0.34146341463414637</v>
      </c>
      <c r="K35" s="78">
        <f t="shared" si="3"/>
        <v>4.5510041283965676E-5</v>
      </c>
      <c r="L35" s="79"/>
      <c r="M35" s="80"/>
      <c r="N35" s="81">
        <f>分析係数表!H38</f>
        <v>3.8918069931510375E-2</v>
      </c>
      <c r="O35" s="82">
        <f t="shared" si="4"/>
        <v>0.73191090439439566</v>
      </c>
      <c r="P35" s="76">
        <f>分析係数表!C38</f>
        <v>4.4463264874020636E-3</v>
      </c>
      <c r="Q35" s="82">
        <f t="shared" si="5"/>
        <v>3.254314840627201E-3</v>
      </c>
      <c r="R35" s="83">
        <v>3.6452333315077053E-3</v>
      </c>
      <c r="S35" s="84">
        <f t="shared" si="6"/>
        <v>3.7785127381250332E-3</v>
      </c>
      <c r="T35" s="85">
        <f>分析係数表!F38</f>
        <v>0.56097560975609762</v>
      </c>
      <c r="U35" s="86">
        <f t="shared" si="7"/>
        <v>2.1196534872408726E-3</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投入係数表!D36</f>
        <v>0</v>
      </c>
      <c r="E36" s="77">
        <f t="shared" si="0"/>
        <v>0</v>
      </c>
      <c r="F36" s="76">
        <f>分析係数表!C39</f>
        <v>1</v>
      </c>
      <c r="G36" s="77">
        <f t="shared" si="1"/>
        <v>0</v>
      </c>
      <c r="H36" s="77">
        <v>4.2853698017894596E-4</v>
      </c>
      <c r="I36" s="77">
        <f t="shared" si="2"/>
        <v>4.2853698017894596E-4</v>
      </c>
      <c r="J36" s="76">
        <f>分析係数表!G39</f>
        <v>0.35427190863167141</v>
      </c>
      <c r="K36" s="78">
        <f t="shared" si="3"/>
        <v>1.5181861388724794E-4</v>
      </c>
      <c r="L36" s="79"/>
      <c r="M36" s="80"/>
      <c r="N36" s="81">
        <f>分析係数表!H39</f>
        <v>3.437355167619342E-3</v>
      </c>
      <c r="O36" s="82">
        <f t="shared" si="4"/>
        <v>6.4644462941880129E-2</v>
      </c>
      <c r="P36" s="76">
        <f>分析係数表!C39</f>
        <v>1</v>
      </c>
      <c r="Q36" s="82">
        <f t="shared" si="5"/>
        <v>6.4644462941880129E-2</v>
      </c>
      <c r="R36" s="83">
        <v>6.9020400750570671E-2</v>
      </c>
      <c r="S36" s="84">
        <f t="shared" si="6"/>
        <v>6.9448937730749616E-2</v>
      </c>
      <c r="T36" s="85">
        <f>分析係数表!F39</f>
        <v>0.7050296507797057</v>
      </c>
      <c r="U36" s="86">
        <f t="shared" si="7"/>
        <v>4.896356031533193E-2</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投入係数表!D37</f>
        <v>0</v>
      </c>
      <c r="E37" s="77">
        <f t="shared" si="0"/>
        <v>0</v>
      </c>
      <c r="F37" s="76">
        <f>分析係数表!C40</f>
        <v>0.83920615633859863</v>
      </c>
      <c r="G37" s="77">
        <f t="shared" si="1"/>
        <v>0</v>
      </c>
      <c r="H37" s="77">
        <v>2.8675511615028479E-6</v>
      </c>
      <c r="I37" s="77">
        <f t="shared" si="2"/>
        <v>2.8675511615028479E-6</v>
      </c>
      <c r="J37" s="76">
        <f>分析係数表!G40</f>
        <v>0.51760656605771782</v>
      </c>
      <c r="K37" s="78">
        <f t="shared" si="3"/>
        <v>1.4842633097003094E-6</v>
      </c>
      <c r="L37" s="79"/>
      <c r="M37" s="80"/>
      <c r="N37" s="81">
        <f>分析係数表!H40</f>
        <v>3.2622689118904168E-2</v>
      </c>
      <c r="O37" s="82">
        <f t="shared" si="4"/>
        <v>0.61351711271432308</v>
      </c>
      <c r="P37" s="76">
        <f>分析係数表!C40</f>
        <v>0.83920615633859863</v>
      </c>
      <c r="Q37" s="82">
        <f t="shared" si="5"/>
        <v>0.5148673380089418</v>
      </c>
      <c r="R37" s="83">
        <v>0.51514174279743619</v>
      </c>
      <c r="S37" s="84">
        <f t="shared" si="6"/>
        <v>0.51514461034859771</v>
      </c>
      <c r="T37" s="85">
        <f>分析係数表!F40</f>
        <v>0.71604447974583008</v>
      </c>
      <c r="U37" s="86">
        <f t="shared" si="7"/>
        <v>0.36886645451092998</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投入係数表!D38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0.87524244769624215</v>
      </c>
      <c r="P38" s="76">
        <f>分析係数表!C41</f>
        <v>0.78804261408809029</v>
      </c>
      <c r="Q38" s="82">
        <f t="shared" si="5"/>
        <v>0.6897283464434053</v>
      </c>
      <c r="R38" s="83">
        <v>0.70124751525336304</v>
      </c>
      <c r="S38" s="84">
        <f t="shared" si="6"/>
        <v>0.70124751525336304</v>
      </c>
      <c r="T38" s="85">
        <f>分析係数表!F41</f>
        <v>0.55067630164906434</v>
      </c>
      <c r="U38" s="86">
        <f t="shared" si="7"/>
        <v>0.38616038824031779</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投入係数表!D39</f>
        <v>0</v>
      </c>
      <c r="E39" s="77">
        <f>$C$6*D39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0.20628120758981972</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194</v>
      </c>
      <c r="B40" s="5" t="s">
        <v>41</v>
      </c>
      <c r="C40" s="90"/>
      <c r="D40" s="76">
        <f>投入係数表!D40</f>
        <v>0</v>
      </c>
      <c r="E40" s="77">
        <f>$C$6*D40</f>
        <v>0</v>
      </c>
      <c r="F40" s="76">
        <f>分析係数表!C43</f>
        <v>0.20173745173745172</v>
      </c>
      <c r="G40" s="77">
        <f>E40*F40</f>
        <v>0</v>
      </c>
      <c r="H40" s="77">
        <v>3.4555892966222405E-2</v>
      </c>
      <c r="I40" s="77">
        <f>C40+H40</f>
        <v>3.4555892966222405E-2</v>
      </c>
      <c r="J40" s="76">
        <f>分析係数表!G43</f>
        <v>0.40060929169840059</v>
      </c>
      <c r="K40" s="78">
        <f>I40*J40</f>
        <v>1.3843411805204101E-2</v>
      </c>
      <c r="L40" s="79"/>
      <c r="M40" s="80"/>
      <c r="N40" s="81">
        <f>分析係数表!H43</f>
        <v>3.0614346773778257E-2</v>
      </c>
      <c r="O40" s="82">
        <f t="shared" si="4"/>
        <v>0.57574731414153912</v>
      </c>
      <c r="P40" s="76">
        <f>分析係数表!C43</f>
        <v>0.20173745173745172</v>
      </c>
      <c r="Q40" s="82">
        <f>O40*P40</f>
        <v>0.11614979599959621</v>
      </c>
      <c r="R40" s="83">
        <v>0.18796324659878788</v>
      </c>
      <c r="S40" s="84">
        <f>I40+R40</f>
        <v>0.22251913956501029</v>
      </c>
      <c r="T40" s="85">
        <f>分析係数表!F43</f>
        <v>0.64280274181264285</v>
      </c>
      <c r="U40" s="86">
        <f t="shared" si="7"/>
        <v>0.14303591301817875</v>
      </c>
      <c r="V40" s="87">
        <f>分析係数表!D43</f>
        <v>0.46991622239146991</v>
      </c>
      <c r="W40" s="167">
        <f t="shared" si="8"/>
        <v>0</v>
      </c>
      <c r="X40" s="76">
        <f>分析係数表!E43</f>
        <v>0.30083777608530082</v>
      </c>
      <c r="Y40" s="166">
        <f t="shared" si="9"/>
        <v>0</v>
      </c>
    </row>
    <row r="41" spans="1:25" x14ac:dyDescent="0.2">
      <c r="A41" s="6" t="s">
        <v>340</v>
      </c>
      <c r="B41" s="5" t="s">
        <v>42</v>
      </c>
      <c r="C41" s="90"/>
      <c r="D41" s="76">
        <f>投入係数表!D41</f>
        <v>0</v>
      </c>
      <c r="E41" s="77">
        <f>$C$6*D41</f>
        <v>0</v>
      </c>
      <c r="F41" s="76">
        <f>分析係数表!C44</f>
        <v>0.27638971906754328</v>
      </c>
      <c r="G41" s="77">
        <f>E41*F41</f>
        <v>0</v>
      </c>
      <c r="H41" s="77">
        <v>3.5392204603230389E-4</v>
      </c>
      <c r="I41" s="77">
        <f>C41+H41</f>
        <v>3.5392204603230389E-4</v>
      </c>
      <c r="J41" s="76">
        <f>分析係数表!G44</f>
        <v>0.27192982456140352</v>
      </c>
      <c r="K41" s="78">
        <f>I41*J41</f>
        <v>9.6241959885977373E-5</v>
      </c>
      <c r="L41" s="79"/>
      <c r="M41" s="80"/>
      <c r="N41" s="81">
        <f>分析係数表!H44</f>
        <v>9.8074051186981828E-2</v>
      </c>
      <c r="O41" s="82">
        <f t="shared" si="4"/>
        <v>1.8444251636376137</v>
      </c>
      <c r="P41" s="76">
        <f>分析係数表!C44</f>
        <v>0.27638971906754328</v>
      </c>
      <c r="Q41" s="82">
        <f>O41*P41</f>
        <v>0.50978015281890754</v>
      </c>
      <c r="R41" s="83">
        <v>0.51537459764480775</v>
      </c>
      <c r="S41" s="84">
        <f>I41+R41</f>
        <v>0.5157285196908401</v>
      </c>
      <c r="T41" s="85">
        <f>分析係数表!F44</f>
        <v>0.48268106162843005</v>
      </c>
      <c r="U41" s="86">
        <f t="shared" si="7"/>
        <v>0.24893238939643339</v>
      </c>
      <c r="V41" s="87">
        <f>分析係数表!D44</f>
        <v>0.23571749887539362</v>
      </c>
      <c r="W41" s="167">
        <f t="shared" si="8"/>
        <v>0</v>
      </c>
      <c r="X41" s="76">
        <f>分析係数表!E44</f>
        <v>0.16711650922177237</v>
      </c>
      <c r="Y41" s="166">
        <f t="shared" si="9"/>
        <v>0</v>
      </c>
    </row>
    <row r="42" spans="1:25" x14ac:dyDescent="0.2">
      <c r="A42" s="6" t="s">
        <v>341</v>
      </c>
      <c r="B42" s="5" t="s">
        <v>278</v>
      </c>
      <c r="C42" s="90"/>
      <c r="D42" s="76">
        <f>投入係数表!D42</f>
        <v>0</v>
      </c>
      <c r="E42" s="77">
        <f>$C$6*D42</f>
        <v>0</v>
      </c>
      <c r="F42" s="76">
        <f>分析係数表!C45</f>
        <v>1</v>
      </c>
      <c r="G42" s="77">
        <f>E42*F42</f>
        <v>0</v>
      </c>
      <c r="H42" s="77">
        <v>2.5000102844449433E-3</v>
      </c>
      <c r="I42" s="77">
        <f>C42+H42</f>
        <v>2.5000102844449433E-3</v>
      </c>
      <c r="J42" s="76">
        <f>分析係数表!G45</f>
        <v>0</v>
      </c>
      <c r="K42" s="78">
        <f>I42*J42</f>
        <v>0</v>
      </c>
      <c r="L42" s="79"/>
      <c r="M42" s="80"/>
      <c r="N42" s="81">
        <f>分析係数表!H45</f>
        <v>0</v>
      </c>
      <c r="O42" s="82">
        <f t="shared" si="4"/>
        <v>0</v>
      </c>
      <c r="P42" s="76">
        <f>分析係数表!C45</f>
        <v>1</v>
      </c>
      <c r="Q42" s="82">
        <f>O42*P42</f>
        <v>0</v>
      </c>
      <c r="R42" s="83">
        <v>3.3606026930786477E-3</v>
      </c>
      <c r="S42" s="84">
        <f>I42+R42</f>
        <v>5.860612977523591E-3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投入係数表!D43</f>
        <v>0</v>
      </c>
      <c r="E43" s="77">
        <f>$C$6*D43</f>
        <v>0</v>
      </c>
      <c r="F43" s="76">
        <f>分析係数表!C46</f>
        <v>5.367793240556662E-2</v>
      </c>
      <c r="G43" s="77">
        <f>E43*F43</f>
        <v>0</v>
      </c>
      <c r="H43" s="77">
        <v>2.2039044694917216E-3</v>
      </c>
      <c r="I43" s="77">
        <f>C43+H43</f>
        <v>2.2039044694917216E-3</v>
      </c>
      <c r="J43" s="76">
        <f>分析係数表!G46</f>
        <v>9.2592592592592587E-3</v>
      </c>
      <c r="K43" s="78">
        <f>I43*J43</f>
        <v>2.0406522865664086E-5</v>
      </c>
      <c r="L43" s="79"/>
      <c r="M43" s="80"/>
      <c r="N43" s="81">
        <f>分析係数表!H46</f>
        <v>2.0456769143622225E-2</v>
      </c>
      <c r="O43" s="82">
        <f t="shared" si="4"/>
        <v>0.38471929443688213</v>
      </c>
      <c r="P43" s="76">
        <f>分析係数表!C46</f>
        <v>5.367793240556662E-2</v>
      </c>
      <c r="Q43" s="82">
        <f>O43*P43</f>
        <v>2.0650936281900241E-2</v>
      </c>
      <c r="R43" s="83">
        <v>2.2504823016122801E-2</v>
      </c>
      <c r="S43" s="84">
        <f>I43+R43</f>
        <v>2.4708727485614524E-2</v>
      </c>
      <c r="T43" s="85">
        <f>分析係数表!F46</f>
        <v>0.30555555555555558</v>
      </c>
      <c r="U43" s="86">
        <f t="shared" si="7"/>
        <v>7.5498889539377719E-3</v>
      </c>
      <c r="V43" s="87">
        <f>分析係数表!D46</f>
        <v>2.7777777777777776E-2</v>
      </c>
      <c r="W43" s="167">
        <f t="shared" si="8"/>
        <v>0</v>
      </c>
      <c r="X43" s="76">
        <f>分析係数表!E46</f>
        <v>8.3333333333333329E-2</v>
      </c>
      <c r="Y43" s="166">
        <f t="shared" si="9"/>
        <v>0</v>
      </c>
    </row>
    <row r="44" spans="1:25" x14ac:dyDescent="0.2">
      <c r="A44" s="192">
        <v>40</v>
      </c>
      <c r="B44" s="14" t="s">
        <v>150</v>
      </c>
      <c r="C44" s="197">
        <f>SUM(C5:C43)</f>
        <v>100</v>
      </c>
      <c r="D44" s="92">
        <f>投入係数表!D44</f>
        <v>0.22727272727272727</v>
      </c>
      <c r="E44" s="91">
        <f>SUM(E5:E43)</f>
        <v>22.727272727272727</v>
      </c>
      <c r="F44" s="92">
        <f>分析係数表!C47</f>
        <v>0.43100924499229587</v>
      </c>
      <c r="G44" s="91">
        <f>SUM(G5:G43)</f>
        <v>6.9144915944496219</v>
      </c>
      <c r="H44" s="91">
        <f>SUM(H5:H43)</f>
        <v>7.3783403268520029</v>
      </c>
      <c r="I44" s="91">
        <f>SUM(I5:I43)</f>
        <v>107.378340326852</v>
      </c>
      <c r="J44" s="92">
        <f>分析係数表!G47</f>
        <v>0.27411589384994556</v>
      </c>
      <c r="K44" s="93">
        <f>SUM(K5:K43)</f>
        <v>29.994345008174477</v>
      </c>
      <c r="L44" s="94">
        <f>最終需要_まとめ!$L$33</f>
        <v>0.627</v>
      </c>
      <c r="M44" s="91">
        <f>K44*L44</f>
        <v>18.806454320125397</v>
      </c>
      <c r="N44" s="95">
        <f>分析係数表!H47</f>
        <v>1</v>
      </c>
      <c r="O44" s="96">
        <f>SUM(O5:O43)</f>
        <v>18.80645432012539</v>
      </c>
      <c r="P44" s="92">
        <f>分析係数表!C47</f>
        <v>0.43100924499229587</v>
      </c>
      <c r="Q44" s="96">
        <f>SUM(Q5:Q43)</f>
        <v>7.5639724131928388</v>
      </c>
      <c r="R44" s="91">
        <f>SUM(R5:R43)</f>
        <v>8.2109139783134619</v>
      </c>
      <c r="S44" s="97">
        <f>SUM(S5:S43)</f>
        <v>115.58925430516545</v>
      </c>
      <c r="T44" s="98">
        <f>分析係数表!F47</f>
        <v>0.60561987734280964</v>
      </c>
      <c r="U44" s="99">
        <f>SUM(U5:U43)</f>
        <v>88.188790904374159</v>
      </c>
      <c r="V44" s="100">
        <f>分析係数表!D47</f>
        <v>0.12179744368659369</v>
      </c>
      <c r="W44" s="164">
        <f>SUM(W5:W43)</f>
        <v>38</v>
      </c>
      <c r="X44" s="92">
        <f>分析係数表!E47</f>
        <v>9.5847423625838257E-2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249</v>
      </c>
      <c r="S2" s="3" t="s">
        <v>152</v>
      </c>
      <c r="U2" s="64" t="s">
        <v>209</v>
      </c>
      <c r="W2" s="3" t="s">
        <v>130</v>
      </c>
      <c r="Y2" s="3" t="s">
        <v>153</v>
      </c>
    </row>
    <row r="3" spans="1:25" ht="44" x14ac:dyDescent="0.2">
      <c r="B3" s="65"/>
      <c r="C3" s="66" t="s">
        <v>227</v>
      </c>
      <c r="D3" s="66" t="s">
        <v>250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投入係数表!E5</f>
        <v>0</v>
      </c>
      <c r="E5" s="77">
        <f t="shared" ref="E5:E38" si="0">$C$7*D5</f>
        <v>0</v>
      </c>
      <c r="F5" s="76">
        <f>分析係数表!C8</f>
        <v>0.30496453900709219</v>
      </c>
      <c r="G5" s="77">
        <f t="shared" ref="G5:G38" si="1">E5*F5</f>
        <v>0</v>
      </c>
      <c r="H5" s="77">
        <f t="array" ref="H5:H43">MMULT(逆行列係数!C5:AO43,'3'!G5:G43)</f>
        <v>0</v>
      </c>
      <c r="I5" s="77">
        <f t="shared" ref="I5:I38" si="2">C5+H5</f>
        <v>0</v>
      </c>
      <c r="J5" s="76">
        <f>分析係数表!G8</f>
        <v>0.12049861495844875</v>
      </c>
      <c r="K5" s="78">
        <f t="shared" ref="K5:K38" si="3">I5*J5</f>
        <v>0</v>
      </c>
      <c r="L5" s="79" t="s">
        <v>181</v>
      </c>
      <c r="M5" s="80" t="s">
        <v>181</v>
      </c>
      <c r="N5" s="81">
        <f>分析係数表!H8</f>
        <v>1.0415057417992687E-2</v>
      </c>
      <c r="O5" s="82">
        <f t="shared" ref="O5:O44" si="4">$M$44*N5</f>
        <v>0</v>
      </c>
      <c r="P5" s="76">
        <f>分析係数表!C8</f>
        <v>0.30496453900709219</v>
      </c>
      <c r="Q5" s="82">
        <f t="shared" ref="Q5:Q38" si="5">O5*P5</f>
        <v>0</v>
      </c>
      <c r="R5" s="83">
        <f t="array" ref="R5:R43">MMULT(逆行列係数!C5:AO43,'3'!Q5:Q43)</f>
        <v>0</v>
      </c>
      <c r="S5" s="84">
        <f t="shared" ref="S5:S38" si="6">I5+R5</f>
        <v>0</v>
      </c>
      <c r="T5" s="85">
        <f>分析係数表!F8</f>
        <v>0.45429362880886426</v>
      </c>
      <c r="U5" s="86">
        <f t="shared" ref="U5:U38" si="7">S5*T5</f>
        <v>0</v>
      </c>
      <c r="V5" s="87">
        <f>分析係数表!D8</f>
        <v>0.67451523545706371</v>
      </c>
      <c r="W5" s="167">
        <f t="shared" ref="W5:W43" si="8">ROUND(S5*V5,0)</f>
        <v>0</v>
      </c>
      <c r="X5" s="76">
        <f>分析係数表!E8</f>
        <v>0.3476454293628809</v>
      </c>
      <c r="Y5" s="166">
        <f t="shared" ref="Y5:Y43" si="9">ROUND(S5*X5,0)</f>
        <v>0</v>
      </c>
    </row>
    <row r="6" spans="1:25" x14ac:dyDescent="0.2">
      <c r="A6" s="6" t="s">
        <v>219</v>
      </c>
      <c r="B6" s="5" t="s">
        <v>265</v>
      </c>
      <c r="C6" s="90"/>
      <c r="D6" s="76">
        <f>投入係数表!E6</f>
        <v>0</v>
      </c>
      <c r="E6" s="77">
        <f t="shared" si="0"/>
        <v>0</v>
      </c>
      <c r="F6" s="76">
        <f>分析係数表!C9</f>
        <v>0.30769230769230771</v>
      </c>
      <c r="G6" s="77">
        <f t="shared" si="1"/>
        <v>0</v>
      </c>
      <c r="H6" s="77">
        <v>0</v>
      </c>
      <c r="I6" s="77">
        <f t="shared" si="2"/>
        <v>0</v>
      </c>
      <c r="J6" s="76">
        <f>分析係数表!G9</f>
        <v>0.27272727272727271</v>
      </c>
      <c r="K6" s="78">
        <f t="shared" si="3"/>
        <v>0</v>
      </c>
      <c r="L6" s="79"/>
      <c r="M6" s="80"/>
      <c r="N6" s="81">
        <f>分析係数表!H9</f>
        <v>5.5358154384880782E-4</v>
      </c>
      <c r="O6" s="82">
        <f t="shared" si="4"/>
        <v>0</v>
      </c>
      <c r="P6" s="76">
        <f>分析係数表!C9</f>
        <v>0.30769230769230771</v>
      </c>
      <c r="Q6" s="82">
        <f t="shared" si="5"/>
        <v>0</v>
      </c>
      <c r="R6" s="83">
        <v>0</v>
      </c>
      <c r="S6" s="84">
        <f t="shared" si="6"/>
        <v>0</v>
      </c>
      <c r="T6" s="85">
        <f>分析係数表!F9</f>
        <v>0.77272727272727271</v>
      </c>
      <c r="U6" s="86">
        <f t="shared" si="7"/>
        <v>0</v>
      </c>
      <c r="V6" s="87">
        <f>分析係数表!D9</f>
        <v>0.36363636363636365</v>
      </c>
      <c r="W6" s="167">
        <f t="shared" si="8"/>
        <v>0</v>
      </c>
      <c r="X6" s="76">
        <f>分析係数表!E9</f>
        <v>0</v>
      </c>
      <c r="Y6" s="166">
        <f t="shared" si="9"/>
        <v>0</v>
      </c>
    </row>
    <row r="7" spans="1:25" x14ac:dyDescent="0.2">
      <c r="A7" s="6" t="s">
        <v>220</v>
      </c>
      <c r="B7" s="5" t="s">
        <v>266</v>
      </c>
      <c r="C7" s="75">
        <f>最終需要_まとめ!$C$8</f>
        <v>100</v>
      </c>
      <c r="D7" s="76">
        <f>投入係数表!E7</f>
        <v>0</v>
      </c>
      <c r="E7" s="77">
        <f t="shared" si="0"/>
        <v>0</v>
      </c>
      <c r="F7" s="76">
        <f>分析係数表!C10</f>
        <v>0</v>
      </c>
      <c r="G7" s="77">
        <f t="shared" si="1"/>
        <v>0</v>
      </c>
      <c r="H7" s="77">
        <v>0</v>
      </c>
      <c r="I7" s="77">
        <f t="shared" si="2"/>
        <v>100</v>
      </c>
      <c r="J7" s="76">
        <f>分析係数表!G10</f>
        <v>0</v>
      </c>
      <c r="K7" s="78">
        <f t="shared" si="3"/>
        <v>0</v>
      </c>
      <c r="L7" s="79"/>
      <c r="M7" s="80"/>
      <c r="N7" s="81">
        <f>分析係数表!H10</f>
        <v>1.0685411195221176E-3</v>
      </c>
      <c r="O7" s="82">
        <f t="shared" si="4"/>
        <v>0</v>
      </c>
      <c r="P7" s="76">
        <f>分析係数表!C10</f>
        <v>0</v>
      </c>
      <c r="Q7" s="82">
        <f t="shared" si="5"/>
        <v>0</v>
      </c>
      <c r="R7" s="83">
        <v>0</v>
      </c>
      <c r="S7" s="84">
        <f t="shared" si="6"/>
        <v>100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投入係数表!E8</f>
        <v>0</v>
      </c>
      <c r="E8" s="77">
        <f t="shared" si="0"/>
        <v>0</v>
      </c>
      <c r="F8" s="76">
        <f>分析係数表!C11</f>
        <v>7.2833211944645093E-4</v>
      </c>
      <c r="G8" s="77">
        <f t="shared" si="1"/>
        <v>0</v>
      </c>
      <c r="H8" s="77">
        <v>0</v>
      </c>
      <c r="I8" s="77">
        <f t="shared" si="2"/>
        <v>0</v>
      </c>
      <c r="J8" s="76">
        <f>分析係数表!G11</f>
        <v>0.75</v>
      </c>
      <c r="K8" s="78">
        <f t="shared" si="3"/>
        <v>0</v>
      </c>
      <c r="L8" s="79"/>
      <c r="M8" s="80"/>
      <c r="N8" s="81">
        <f>分析係数表!H11</f>
        <v>-1.2873989391832741E-5</v>
      </c>
      <c r="O8" s="82">
        <f t="shared" si="4"/>
        <v>0</v>
      </c>
      <c r="P8" s="76">
        <f>分析係数表!C11</f>
        <v>7.2833211944645093E-4</v>
      </c>
      <c r="Q8" s="82">
        <f t="shared" si="5"/>
        <v>0</v>
      </c>
      <c r="R8" s="83">
        <v>0</v>
      </c>
      <c r="S8" s="84">
        <f t="shared" si="6"/>
        <v>0</v>
      </c>
      <c r="T8" s="85">
        <f>分析係数表!F11</f>
        <v>1</v>
      </c>
      <c r="U8" s="86">
        <f t="shared" si="7"/>
        <v>0</v>
      </c>
      <c r="V8" s="87">
        <f>分析係数表!D11</f>
        <v>0</v>
      </c>
      <c r="W8" s="167">
        <f t="shared" si="8"/>
        <v>0</v>
      </c>
      <c r="X8" s="76">
        <f>分析係数表!E11</f>
        <v>0</v>
      </c>
      <c r="Y8" s="166">
        <f t="shared" si="9"/>
        <v>0</v>
      </c>
    </row>
    <row r="9" spans="1:25" x14ac:dyDescent="0.2">
      <c r="A9" s="6" t="s">
        <v>222</v>
      </c>
      <c r="B9" s="5" t="s">
        <v>190</v>
      </c>
      <c r="C9" s="90"/>
      <c r="D9" s="76">
        <f>投入係数表!E9</f>
        <v>0</v>
      </c>
      <c r="E9" s="77">
        <f t="shared" si="0"/>
        <v>0</v>
      </c>
      <c r="F9" s="76">
        <f>分析係数表!C12</f>
        <v>4.5760430686406783E-3</v>
      </c>
      <c r="G9" s="77">
        <f t="shared" si="1"/>
        <v>0</v>
      </c>
      <c r="H9" s="77">
        <v>0</v>
      </c>
      <c r="I9" s="77">
        <f t="shared" si="2"/>
        <v>0</v>
      </c>
      <c r="J9" s="76">
        <f>分析係数表!G12</f>
        <v>0.12408759124087591</v>
      </c>
      <c r="K9" s="78">
        <f t="shared" si="3"/>
        <v>0</v>
      </c>
      <c r="L9" s="79"/>
      <c r="M9" s="80"/>
      <c r="N9" s="81">
        <f>分析係数表!H12</f>
        <v>8.1814202585097071E-2</v>
      </c>
      <c r="O9" s="82">
        <f t="shared" si="4"/>
        <v>0</v>
      </c>
      <c r="P9" s="76">
        <f>分析係数表!C12</f>
        <v>4.5760430686406783E-3</v>
      </c>
      <c r="Q9" s="82">
        <f t="shared" si="5"/>
        <v>0</v>
      </c>
      <c r="R9" s="83">
        <v>0</v>
      </c>
      <c r="S9" s="84">
        <f t="shared" si="6"/>
        <v>0</v>
      </c>
      <c r="T9" s="85">
        <f>分析係数表!F12</f>
        <v>0.42153284671532848</v>
      </c>
      <c r="U9" s="86">
        <f t="shared" si="7"/>
        <v>0</v>
      </c>
      <c r="V9" s="87">
        <f>分析係数表!D12</f>
        <v>4.3795620437956206E-2</v>
      </c>
      <c r="W9" s="167">
        <f t="shared" si="8"/>
        <v>0</v>
      </c>
      <c r="X9" s="76">
        <f>分析係数表!E12</f>
        <v>3.2846715328467155E-2</v>
      </c>
      <c r="Y9" s="166">
        <f t="shared" si="9"/>
        <v>0</v>
      </c>
    </row>
    <row r="10" spans="1:25" x14ac:dyDescent="0.2">
      <c r="A10" s="6" t="s">
        <v>223</v>
      </c>
      <c r="B10" s="5" t="s">
        <v>28</v>
      </c>
      <c r="C10" s="90"/>
      <c r="D10" s="76">
        <f>投入係数表!E10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76">
        <f>投入係数表!E11</f>
        <v>0</v>
      </c>
      <c r="E11" s="77">
        <f t="shared" si="0"/>
        <v>0</v>
      </c>
      <c r="F11" s="76">
        <f>分析係数表!C14</f>
        <v>3.0252100840336138E-2</v>
      </c>
      <c r="G11" s="77">
        <f t="shared" si="1"/>
        <v>0</v>
      </c>
      <c r="H11" s="77">
        <v>0</v>
      </c>
      <c r="I11" s="77">
        <f t="shared" si="2"/>
        <v>0</v>
      </c>
      <c r="J11" s="76">
        <f>分析係数表!G14</f>
        <v>0.20338983050847459</v>
      </c>
      <c r="K11" s="78">
        <f t="shared" si="3"/>
        <v>0</v>
      </c>
      <c r="L11" s="79"/>
      <c r="M11" s="80"/>
      <c r="N11" s="81">
        <f>分析係数表!H14</f>
        <v>1.0556671301302847E-3</v>
      </c>
      <c r="O11" s="82">
        <f t="shared" si="4"/>
        <v>0</v>
      </c>
      <c r="P11" s="76">
        <f>分析係数表!C14</f>
        <v>3.0252100840336138E-2</v>
      </c>
      <c r="Q11" s="82">
        <f t="shared" si="5"/>
        <v>0</v>
      </c>
      <c r="R11" s="83">
        <v>0</v>
      </c>
      <c r="S11" s="84">
        <f t="shared" si="6"/>
        <v>0</v>
      </c>
      <c r="T11" s="85">
        <f>分析係数表!F14</f>
        <v>0.40677966101694918</v>
      </c>
      <c r="U11" s="86">
        <f t="shared" si="7"/>
        <v>0</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投入係数表!E12</f>
        <v>0</v>
      </c>
      <c r="E12" s="77">
        <f t="shared" si="0"/>
        <v>0</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投入係数表!E13</f>
        <v>0</v>
      </c>
      <c r="E13" s="77">
        <f t="shared" si="0"/>
        <v>0</v>
      </c>
      <c r="F13" s="76">
        <f>分析係数表!C16</f>
        <v>1.9157088122605526E-3</v>
      </c>
      <c r="G13" s="77">
        <f t="shared" si="1"/>
        <v>0</v>
      </c>
      <c r="H13" s="77">
        <v>0</v>
      </c>
      <c r="I13" s="77">
        <f t="shared" si="2"/>
        <v>0</v>
      </c>
      <c r="J13" s="76">
        <f>分析係数表!G16</f>
        <v>0.1111111111111111</v>
      </c>
      <c r="K13" s="78">
        <f t="shared" si="3"/>
        <v>0</v>
      </c>
      <c r="L13" s="79"/>
      <c r="M13" s="80"/>
      <c r="N13" s="81">
        <f>分析係数表!H16</f>
        <v>1.5294299397497296E-2</v>
      </c>
      <c r="O13" s="82">
        <f t="shared" si="4"/>
        <v>0</v>
      </c>
      <c r="P13" s="76">
        <f>分析係数表!C16</f>
        <v>1.9157088122605526E-3</v>
      </c>
      <c r="Q13" s="82">
        <f t="shared" si="5"/>
        <v>0</v>
      </c>
      <c r="R13" s="83">
        <v>0</v>
      </c>
      <c r="S13" s="84">
        <f t="shared" si="6"/>
        <v>0</v>
      </c>
      <c r="T13" s="85">
        <f>分析係数表!F16</f>
        <v>0.33333333333333331</v>
      </c>
      <c r="U13" s="86">
        <f t="shared" si="7"/>
        <v>0</v>
      </c>
      <c r="V13" s="87">
        <f>分析係数表!D16</f>
        <v>0</v>
      </c>
      <c r="W13" s="167">
        <f t="shared" si="8"/>
        <v>0</v>
      </c>
      <c r="X13" s="76">
        <f>分析係数表!E16</f>
        <v>0</v>
      </c>
      <c r="Y13" s="166">
        <f t="shared" si="9"/>
        <v>0</v>
      </c>
    </row>
    <row r="14" spans="1:25" x14ac:dyDescent="0.2">
      <c r="A14" s="6" t="s">
        <v>2</v>
      </c>
      <c r="B14" s="5" t="s">
        <v>364</v>
      </c>
      <c r="C14" s="90"/>
      <c r="D14" s="76">
        <f>投入係数表!E14</f>
        <v>0</v>
      </c>
      <c r="E14" s="77">
        <f t="shared" si="0"/>
        <v>0</v>
      </c>
      <c r="F14" s="76">
        <f>分析係数表!C17</f>
        <v>5.5194805194805241E-2</v>
      </c>
      <c r="G14" s="77">
        <f t="shared" si="1"/>
        <v>0</v>
      </c>
      <c r="H14" s="77">
        <v>0</v>
      </c>
      <c r="I14" s="77">
        <f t="shared" si="2"/>
        <v>0</v>
      </c>
      <c r="J14" s="76">
        <f>分析係数表!G17</f>
        <v>0.21860465116279071</v>
      </c>
      <c r="K14" s="78">
        <f t="shared" si="3"/>
        <v>0</v>
      </c>
      <c r="L14" s="79"/>
      <c r="M14" s="80"/>
      <c r="N14" s="81">
        <f>分析係数表!H17</f>
        <v>2.7035377722848756E-3</v>
      </c>
      <c r="O14" s="82">
        <f t="shared" si="4"/>
        <v>0</v>
      </c>
      <c r="P14" s="76">
        <f>分析係数表!C17</f>
        <v>5.5194805194805241E-2</v>
      </c>
      <c r="Q14" s="82">
        <f t="shared" si="5"/>
        <v>0</v>
      </c>
      <c r="R14" s="83">
        <v>0</v>
      </c>
      <c r="S14" s="84">
        <f t="shared" si="6"/>
        <v>0</v>
      </c>
      <c r="T14" s="85">
        <f>分析係数表!F17</f>
        <v>0.33023255813953489</v>
      </c>
      <c r="U14" s="86">
        <f t="shared" si="7"/>
        <v>0</v>
      </c>
      <c r="V14" s="87">
        <f>分析係数表!D17</f>
        <v>0</v>
      </c>
      <c r="W14" s="167">
        <f t="shared" si="8"/>
        <v>0</v>
      </c>
      <c r="X14" s="76">
        <f>分析係数表!E17</f>
        <v>0</v>
      </c>
      <c r="Y14" s="166">
        <f t="shared" si="9"/>
        <v>0</v>
      </c>
    </row>
    <row r="15" spans="1:25" x14ac:dyDescent="0.2">
      <c r="A15" s="6" t="s">
        <v>3</v>
      </c>
      <c r="B15" s="5" t="s">
        <v>31</v>
      </c>
      <c r="C15" s="90"/>
      <c r="D15" s="76">
        <f>投入係数表!E15</f>
        <v>0</v>
      </c>
      <c r="E15" s="77">
        <f t="shared" si="0"/>
        <v>0</v>
      </c>
      <c r="F15" s="76">
        <f>分析係数表!C18</f>
        <v>0.35732009925558317</v>
      </c>
      <c r="G15" s="77">
        <f t="shared" si="1"/>
        <v>0</v>
      </c>
      <c r="H15" s="77">
        <v>0</v>
      </c>
      <c r="I15" s="77">
        <f t="shared" si="2"/>
        <v>0</v>
      </c>
      <c r="J15" s="76">
        <f>分析係数表!G18</f>
        <v>0.21543778801843319</v>
      </c>
      <c r="K15" s="78">
        <f t="shared" si="3"/>
        <v>0</v>
      </c>
      <c r="L15" s="79"/>
      <c r="M15" s="80"/>
      <c r="N15" s="81">
        <f>分析係数表!H18</f>
        <v>3.9909367114681499E-4</v>
      </c>
      <c r="O15" s="82">
        <f t="shared" si="4"/>
        <v>0</v>
      </c>
      <c r="P15" s="76">
        <f>分析係数表!C18</f>
        <v>0.35732009925558317</v>
      </c>
      <c r="Q15" s="82">
        <f t="shared" si="5"/>
        <v>0</v>
      </c>
      <c r="R15" s="83">
        <v>0</v>
      </c>
      <c r="S15" s="84">
        <f t="shared" si="6"/>
        <v>0</v>
      </c>
      <c r="T15" s="85">
        <f>分析係数表!F18</f>
        <v>0.46082949308755761</v>
      </c>
      <c r="U15" s="86">
        <f t="shared" si="7"/>
        <v>0</v>
      </c>
      <c r="V15" s="87">
        <f>分析係数表!D18</f>
        <v>4.0322580645161289E-2</v>
      </c>
      <c r="W15" s="167">
        <f t="shared" si="8"/>
        <v>0</v>
      </c>
      <c r="X15" s="76">
        <f>分析係数表!E18</f>
        <v>3.6866359447004608E-2</v>
      </c>
      <c r="Y15" s="166">
        <f t="shared" si="9"/>
        <v>0</v>
      </c>
    </row>
    <row r="16" spans="1:25" x14ac:dyDescent="0.2">
      <c r="A16" s="6" t="s">
        <v>4</v>
      </c>
      <c r="B16" s="5" t="s">
        <v>32</v>
      </c>
      <c r="C16" s="90"/>
      <c r="D16" s="76">
        <f>投入係数表!E16</f>
        <v>0</v>
      </c>
      <c r="E16" s="77">
        <f t="shared" si="0"/>
        <v>0</v>
      </c>
      <c r="F16" s="76">
        <f>分析係数表!C19</f>
        <v>0.13532513181019334</v>
      </c>
      <c r="G16" s="77">
        <f t="shared" si="1"/>
        <v>0</v>
      </c>
      <c r="H16" s="77">
        <v>0</v>
      </c>
      <c r="I16" s="77">
        <f t="shared" si="2"/>
        <v>0</v>
      </c>
      <c r="J16" s="76">
        <f>分析係数表!G19</f>
        <v>5.8997050147492625E-2</v>
      </c>
      <c r="K16" s="78">
        <f t="shared" si="3"/>
        <v>0</v>
      </c>
      <c r="L16" s="79"/>
      <c r="M16" s="80"/>
      <c r="N16" s="81">
        <f>分析係数表!H19</f>
        <v>-1.0299191513466193E-4</v>
      </c>
      <c r="O16" s="82">
        <f t="shared" si="4"/>
        <v>0</v>
      </c>
      <c r="P16" s="76">
        <f>分析係数表!C19</f>
        <v>0.13532513181019334</v>
      </c>
      <c r="Q16" s="82">
        <f t="shared" si="5"/>
        <v>0</v>
      </c>
      <c r="R16" s="83">
        <v>0</v>
      </c>
      <c r="S16" s="84">
        <f t="shared" si="6"/>
        <v>0</v>
      </c>
      <c r="T16" s="85">
        <f>分析係数表!F19</f>
        <v>0.24483775811209441</v>
      </c>
      <c r="U16" s="86">
        <f t="shared" si="7"/>
        <v>0</v>
      </c>
      <c r="V16" s="87">
        <f>分析係数表!D19</f>
        <v>3.8348082595870206E-2</v>
      </c>
      <c r="W16" s="167">
        <f t="shared" si="8"/>
        <v>0</v>
      </c>
      <c r="X16" s="76">
        <f>分析係数表!E19</f>
        <v>3.2448377581120944E-2</v>
      </c>
      <c r="Y16" s="166">
        <f t="shared" si="9"/>
        <v>0</v>
      </c>
    </row>
    <row r="17" spans="1:25" x14ac:dyDescent="0.2">
      <c r="A17" s="6" t="s">
        <v>5</v>
      </c>
      <c r="B17" s="5" t="s">
        <v>33</v>
      </c>
      <c r="C17" s="90"/>
      <c r="D17" s="76">
        <f>投入係数表!E17</f>
        <v>0</v>
      </c>
      <c r="E17" s="77">
        <f t="shared" si="0"/>
        <v>0</v>
      </c>
      <c r="F17" s="76">
        <f>分析係数表!C20</f>
        <v>1.7543859649122862E-2</v>
      </c>
      <c r="G17" s="77">
        <f t="shared" si="1"/>
        <v>0</v>
      </c>
      <c r="H17" s="77">
        <v>0</v>
      </c>
      <c r="I17" s="77">
        <f t="shared" si="2"/>
        <v>0</v>
      </c>
      <c r="J17" s="76">
        <f>分析係数表!G20</f>
        <v>9.5238095238095233E-2</v>
      </c>
      <c r="K17" s="78">
        <f t="shared" si="3"/>
        <v>0</v>
      </c>
      <c r="L17" s="79"/>
      <c r="M17" s="80"/>
      <c r="N17" s="81">
        <f>分析係数表!H20</f>
        <v>5.0208558628147691E-4</v>
      </c>
      <c r="O17" s="82">
        <f t="shared" si="4"/>
        <v>0</v>
      </c>
      <c r="P17" s="76">
        <f>分析係数表!C20</f>
        <v>1.7543859649122862E-2</v>
      </c>
      <c r="Q17" s="82">
        <f t="shared" si="5"/>
        <v>0</v>
      </c>
      <c r="R17" s="83">
        <v>0</v>
      </c>
      <c r="S17" s="84">
        <f t="shared" si="6"/>
        <v>0</v>
      </c>
      <c r="T17" s="85">
        <f>分析係数表!F20</f>
        <v>0.21428571428571427</v>
      </c>
      <c r="U17" s="86">
        <f t="shared" si="7"/>
        <v>0</v>
      </c>
      <c r="V17" s="87">
        <f>分析係数表!D20</f>
        <v>0</v>
      </c>
      <c r="W17" s="167">
        <f t="shared" si="8"/>
        <v>0</v>
      </c>
      <c r="X17" s="76">
        <f>分析係数表!E20</f>
        <v>0</v>
      </c>
      <c r="Y17" s="166">
        <f t="shared" si="9"/>
        <v>0</v>
      </c>
    </row>
    <row r="18" spans="1:25" x14ac:dyDescent="0.2">
      <c r="A18" s="6" t="s">
        <v>6</v>
      </c>
      <c r="B18" s="5" t="s">
        <v>34</v>
      </c>
      <c r="C18" s="90"/>
      <c r="D18" s="76">
        <f>投入係数表!E18</f>
        <v>0</v>
      </c>
      <c r="E18" s="77">
        <f t="shared" si="0"/>
        <v>0</v>
      </c>
      <c r="F18" s="76">
        <f>分析係数表!C21</f>
        <v>0.22938530734632678</v>
      </c>
      <c r="G18" s="77">
        <f t="shared" si="1"/>
        <v>0</v>
      </c>
      <c r="H18" s="77">
        <v>0</v>
      </c>
      <c r="I18" s="77">
        <f t="shared" si="2"/>
        <v>0</v>
      </c>
      <c r="J18" s="76">
        <f>分析係数表!G21</f>
        <v>0.28442844284428442</v>
      </c>
      <c r="K18" s="78">
        <f t="shared" si="3"/>
        <v>0</v>
      </c>
      <c r="L18" s="79"/>
      <c r="M18" s="80"/>
      <c r="N18" s="81">
        <f>分析係数表!H21</f>
        <v>8.3680931046912815E-4</v>
      </c>
      <c r="O18" s="82">
        <f t="shared" si="4"/>
        <v>0</v>
      </c>
      <c r="P18" s="76">
        <f>分析係数表!C21</f>
        <v>0.22938530734632678</v>
      </c>
      <c r="Q18" s="82">
        <f t="shared" si="5"/>
        <v>0</v>
      </c>
      <c r="R18" s="83">
        <v>0</v>
      </c>
      <c r="S18" s="84">
        <f t="shared" si="6"/>
        <v>0</v>
      </c>
      <c r="T18" s="85">
        <f>分析係数表!F21</f>
        <v>0.42664266426642666</v>
      </c>
      <c r="U18" s="86">
        <f t="shared" si="7"/>
        <v>0</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投入係数表!E19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0</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76">
        <f>投入係数表!E20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0</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投入係数表!E21</f>
        <v>0</v>
      </c>
      <c r="E21" s="77">
        <f t="shared" si="0"/>
        <v>0</v>
      </c>
      <c r="F21" s="76">
        <f>分析係数表!C24</f>
        <v>1.7094017094017144E-2</v>
      </c>
      <c r="G21" s="77">
        <f t="shared" si="1"/>
        <v>0</v>
      </c>
      <c r="H21" s="77">
        <v>0</v>
      </c>
      <c r="I21" s="77">
        <f t="shared" si="2"/>
        <v>0</v>
      </c>
      <c r="J21" s="76">
        <f>分析係数表!G24</f>
        <v>0.27777777777777779</v>
      </c>
      <c r="K21" s="78">
        <f t="shared" si="3"/>
        <v>0</v>
      </c>
      <c r="L21" s="79"/>
      <c r="M21" s="80"/>
      <c r="N21" s="81">
        <f>分析係数表!H24</f>
        <v>2.9610175601215306E-4</v>
      </c>
      <c r="O21" s="82">
        <f t="shared" si="4"/>
        <v>0</v>
      </c>
      <c r="P21" s="76">
        <f>分析係数表!C24</f>
        <v>1.7094017094017144E-2</v>
      </c>
      <c r="Q21" s="82">
        <f t="shared" si="5"/>
        <v>0</v>
      </c>
      <c r="R21" s="83">
        <v>0</v>
      </c>
      <c r="S21" s="84">
        <f t="shared" si="6"/>
        <v>0</v>
      </c>
      <c r="T21" s="85">
        <f>分析係数表!F24</f>
        <v>0.5</v>
      </c>
      <c r="U21" s="86">
        <f t="shared" si="7"/>
        <v>0</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投入係数表!E22</f>
        <v>0</v>
      </c>
      <c r="E22" s="77">
        <f t="shared" si="0"/>
        <v>0</v>
      </c>
      <c r="F22" s="76">
        <f>分析係数表!C25</f>
        <v>0.19368131868131866</v>
      </c>
      <c r="G22" s="77">
        <f t="shared" si="1"/>
        <v>0</v>
      </c>
      <c r="H22" s="77">
        <v>0</v>
      </c>
      <c r="I22" s="77">
        <f t="shared" si="2"/>
        <v>0</v>
      </c>
      <c r="J22" s="76">
        <f>分析係数表!G25</f>
        <v>0.19689406544647808</v>
      </c>
      <c r="K22" s="78">
        <f t="shared" si="3"/>
        <v>0</v>
      </c>
      <c r="L22" s="79"/>
      <c r="M22" s="80"/>
      <c r="N22" s="81">
        <f>分析係数表!H25</f>
        <v>4.6346361810597868E-4</v>
      </c>
      <c r="O22" s="82">
        <f t="shared" si="4"/>
        <v>0</v>
      </c>
      <c r="P22" s="76">
        <f>分析係数表!C25</f>
        <v>0.19368131868131866</v>
      </c>
      <c r="Q22" s="82">
        <f t="shared" si="5"/>
        <v>0</v>
      </c>
      <c r="R22" s="83">
        <v>0</v>
      </c>
      <c r="S22" s="84">
        <f t="shared" si="6"/>
        <v>0</v>
      </c>
      <c r="T22" s="85">
        <f>分析係数表!F25</f>
        <v>0.35108153078202997</v>
      </c>
      <c r="U22" s="86">
        <f t="shared" si="7"/>
        <v>0</v>
      </c>
      <c r="V22" s="87">
        <f>分析係数表!D25</f>
        <v>0.17692734331669441</v>
      </c>
      <c r="W22" s="167">
        <f t="shared" si="8"/>
        <v>0</v>
      </c>
      <c r="X22" s="76">
        <f>分析係数表!E25</f>
        <v>0.17249029395452026</v>
      </c>
      <c r="Y22" s="166">
        <f t="shared" si="9"/>
        <v>0</v>
      </c>
    </row>
    <row r="23" spans="1:25" x14ac:dyDescent="0.2">
      <c r="A23" s="6" t="s">
        <v>11</v>
      </c>
      <c r="B23" s="5" t="s">
        <v>35</v>
      </c>
      <c r="C23" s="90"/>
      <c r="D23" s="76">
        <f>投入係数表!E23</f>
        <v>0</v>
      </c>
      <c r="E23" s="77">
        <f t="shared" si="0"/>
        <v>0</v>
      </c>
      <c r="F23" s="76">
        <f>分析係数表!C26</f>
        <v>8.4388185654008518E-3</v>
      </c>
      <c r="G23" s="77">
        <f t="shared" si="1"/>
        <v>0</v>
      </c>
      <c r="H23" s="77">
        <v>0</v>
      </c>
      <c r="I23" s="77">
        <f t="shared" si="2"/>
        <v>0</v>
      </c>
      <c r="J23" s="76">
        <f>分析係数表!G26</f>
        <v>0.2073170731707317</v>
      </c>
      <c r="K23" s="78">
        <f t="shared" si="3"/>
        <v>0</v>
      </c>
      <c r="L23" s="79"/>
      <c r="M23" s="80"/>
      <c r="N23" s="81">
        <f>分析係数表!H26</f>
        <v>9.7456099696173852E-3</v>
      </c>
      <c r="O23" s="82">
        <f t="shared" si="4"/>
        <v>0</v>
      </c>
      <c r="P23" s="76">
        <f>分析係数表!C26</f>
        <v>8.4388185654008518E-3</v>
      </c>
      <c r="Q23" s="82">
        <f t="shared" si="5"/>
        <v>0</v>
      </c>
      <c r="R23" s="83">
        <v>0</v>
      </c>
      <c r="S23" s="84">
        <f t="shared" si="6"/>
        <v>0</v>
      </c>
      <c r="T23" s="85">
        <f>分析係数表!F26</f>
        <v>0.34146341463414637</v>
      </c>
      <c r="U23" s="86">
        <f t="shared" si="7"/>
        <v>0</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投入係数表!E24</f>
        <v>0</v>
      </c>
      <c r="E24" s="77">
        <f t="shared" si="0"/>
        <v>0</v>
      </c>
      <c r="F24" s="76">
        <f>分析係数表!C27</f>
        <v>0.17323420074349438</v>
      </c>
      <c r="G24" s="77">
        <f t="shared" si="1"/>
        <v>0</v>
      </c>
      <c r="H24" s="77">
        <v>0</v>
      </c>
      <c r="I24" s="77">
        <f t="shared" si="2"/>
        <v>0</v>
      </c>
      <c r="J24" s="76">
        <f>分析係数表!G27</f>
        <v>0.16805324459234608</v>
      </c>
      <c r="K24" s="78">
        <f t="shared" si="3"/>
        <v>0</v>
      </c>
      <c r="L24" s="79"/>
      <c r="M24" s="80"/>
      <c r="N24" s="81">
        <f>分析係数表!H27</f>
        <v>9.7971059271847166E-3</v>
      </c>
      <c r="O24" s="82">
        <f t="shared" si="4"/>
        <v>0</v>
      </c>
      <c r="P24" s="76">
        <f>分析係数表!C27</f>
        <v>0.17323420074349438</v>
      </c>
      <c r="Q24" s="82">
        <f t="shared" si="5"/>
        <v>0</v>
      </c>
      <c r="R24" s="83">
        <v>0</v>
      </c>
      <c r="S24" s="84">
        <f t="shared" si="6"/>
        <v>0</v>
      </c>
      <c r="T24" s="85">
        <f>分析係数表!F27</f>
        <v>0.31780366056572379</v>
      </c>
      <c r="U24" s="86">
        <f t="shared" si="7"/>
        <v>0</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投入係数表!E25</f>
        <v>0</v>
      </c>
      <c r="E25" s="77">
        <f t="shared" si="0"/>
        <v>0</v>
      </c>
      <c r="F25" s="76">
        <f>分析係数表!C28</f>
        <v>2.7870216306156381E-2</v>
      </c>
      <c r="G25" s="77">
        <f t="shared" si="1"/>
        <v>0</v>
      </c>
      <c r="H25" s="77">
        <v>0</v>
      </c>
      <c r="I25" s="77">
        <f t="shared" si="2"/>
        <v>0</v>
      </c>
      <c r="J25" s="76">
        <f>分析係数表!G28</f>
        <v>0.12625250501002003</v>
      </c>
      <c r="K25" s="78">
        <f t="shared" si="3"/>
        <v>0</v>
      </c>
      <c r="L25" s="79"/>
      <c r="M25" s="80"/>
      <c r="N25" s="81">
        <f>分析係数表!H28</f>
        <v>1.9722951748287761E-2</v>
      </c>
      <c r="O25" s="82">
        <f t="shared" si="4"/>
        <v>0</v>
      </c>
      <c r="P25" s="76">
        <f>分析係数表!C28</f>
        <v>2.7870216306156381E-2</v>
      </c>
      <c r="Q25" s="82">
        <f t="shared" si="5"/>
        <v>0</v>
      </c>
      <c r="R25" s="83">
        <v>0</v>
      </c>
      <c r="S25" s="84">
        <f t="shared" si="6"/>
        <v>0</v>
      </c>
      <c r="T25" s="85">
        <f>分析係数表!F28</f>
        <v>0.21442885771543085</v>
      </c>
      <c r="U25" s="86">
        <f t="shared" si="7"/>
        <v>0</v>
      </c>
      <c r="V25" s="87">
        <f>分析係数表!D28</f>
        <v>6.0120240480961923E-3</v>
      </c>
      <c r="W25" s="167">
        <f t="shared" si="8"/>
        <v>0</v>
      </c>
      <c r="X25" s="76">
        <f>分析係数表!E28</f>
        <v>0</v>
      </c>
      <c r="Y25" s="166">
        <f t="shared" si="9"/>
        <v>0</v>
      </c>
    </row>
    <row r="26" spans="1:25" x14ac:dyDescent="0.2">
      <c r="A26" s="6" t="s">
        <v>14</v>
      </c>
      <c r="B26" s="5" t="s">
        <v>50</v>
      </c>
      <c r="C26" s="90"/>
      <c r="D26" s="76">
        <f>投入係数表!E26</f>
        <v>0</v>
      </c>
      <c r="E26" s="77">
        <f t="shared" si="0"/>
        <v>0</v>
      </c>
      <c r="F26" s="76">
        <f>分析係数表!C29</f>
        <v>7.0910556003223157E-2</v>
      </c>
      <c r="G26" s="77">
        <f t="shared" si="1"/>
        <v>0</v>
      </c>
      <c r="H26" s="77">
        <v>0</v>
      </c>
      <c r="I26" s="77">
        <f t="shared" si="2"/>
        <v>0</v>
      </c>
      <c r="J26" s="76">
        <f>分析係数表!G29</f>
        <v>0.26315789473684209</v>
      </c>
      <c r="K26" s="78">
        <f t="shared" si="3"/>
        <v>0</v>
      </c>
      <c r="L26" s="79"/>
      <c r="M26" s="80"/>
      <c r="N26" s="81">
        <f>分析係数表!H29</f>
        <v>9.1405324682012467E-3</v>
      </c>
      <c r="O26" s="82">
        <f t="shared" si="4"/>
        <v>0</v>
      </c>
      <c r="P26" s="76">
        <f>分析係数表!C29</f>
        <v>7.0910556003223157E-2</v>
      </c>
      <c r="Q26" s="82">
        <f t="shared" si="5"/>
        <v>0</v>
      </c>
      <c r="R26" s="83">
        <v>0</v>
      </c>
      <c r="S26" s="84">
        <f t="shared" si="6"/>
        <v>0</v>
      </c>
      <c r="T26" s="85">
        <f>分析係数表!F29</f>
        <v>0.38157894736842107</v>
      </c>
      <c r="U26" s="86">
        <f t="shared" si="7"/>
        <v>0</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投入係数表!E27</f>
        <v>0</v>
      </c>
      <c r="E27" s="77">
        <f t="shared" si="0"/>
        <v>0</v>
      </c>
      <c r="F27" s="76">
        <f>分析係数表!C30</f>
        <v>1</v>
      </c>
      <c r="G27" s="77">
        <f t="shared" si="1"/>
        <v>0</v>
      </c>
      <c r="H27" s="77">
        <v>0</v>
      </c>
      <c r="I27" s="77">
        <f t="shared" si="2"/>
        <v>0</v>
      </c>
      <c r="J27" s="76">
        <f>分析係数表!G30</f>
        <v>0.34535617673579799</v>
      </c>
      <c r="K27" s="78">
        <f t="shared" si="3"/>
        <v>0</v>
      </c>
      <c r="L27" s="79"/>
      <c r="M27" s="80"/>
      <c r="N27" s="81">
        <f>分析係数表!H30</f>
        <v>0</v>
      </c>
      <c r="O27" s="82">
        <f t="shared" si="4"/>
        <v>0</v>
      </c>
      <c r="P27" s="76">
        <f>分析係数表!C30</f>
        <v>1</v>
      </c>
      <c r="Q27" s="82">
        <f t="shared" si="5"/>
        <v>0</v>
      </c>
      <c r="R27" s="83">
        <v>0</v>
      </c>
      <c r="S27" s="84">
        <f t="shared" si="6"/>
        <v>0</v>
      </c>
      <c r="T27" s="85">
        <f>分析係数表!F30</f>
        <v>0.44183949504057712</v>
      </c>
      <c r="U27" s="86">
        <f t="shared" si="7"/>
        <v>0</v>
      </c>
      <c r="V27" s="87">
        <f>分析係数表!D30</f>
        <v>0.16290952810339646</v>
      </c>
      <c r="W27" s="167">
        <f t="shared" si="8"/>
        <v>0</v>
      </c>
      <c r="X27" s="76">
        <f>分析係数表!E30</f>
        <v>9.6483318304779075E-2</v>
      </c>
      <c r="Y27" s="166">
        <f t="shared" si="9"/>
        <v>0</v>
      </c>
    </row>
    <row r="28" spans="1:25" x14ac:dyDescent="0.2">
      <c r="A28" s="6" t="s">
        <v>16</v>
      </c>
      <c r="B28" s="5" t="s">
        <v>192</v>
      </c>
      <c r="C28" s="90"/>
      <c r="D28" s="76">
        <f>投入係数表!E28</f>
        <v>0</v>
      </c>
      <c r="E28" s="77">
        <f t="shared" si="0"/>
        <v>0</v>
      </c>
      <c r="F28" s="76">
        <f>分析係数表!C31</f>
        <v>0.94798822374877334</v>
      </c>
      <c r="G28" s="77">
        <f t="shared" si="1"/>
        <v>0</v>
      </c>
      <c r="H28" s="77">
        <v>0</v>
      </c>
      <c r="I28" s="77">
        <f t="shared" si="2"/>
        <v>0</v>
      </c>
      <c r="J28" s="76">
        <f>分析係数表!G31</f>
        <v>7.0922795797167662E-2</v>
      </c>
      <c r="K28" s="78">
        <f t="shared" si="3"/>
        <v>0</v>
      </c>
      <c r="L28" s="79"/>
      <c r="M28" s="80"/>
      <c r="N28" s="81">
        <f>分析係数表!H31</f>
        <v>9.4804057881456308E-2</v>
      </c>
      <c r="O28" s="82">
        <f t="shared" si="4"/>
        <v>0</v>
      </c>
      <c r="P28" s="76">
        <f>分析係数表!C31</f>
        <v>0.94798822374877334</v>
      </c>
      <c r="Q28" s="82">
        <f t="shared" si="5"/>
        <v>0</v>
      </c>
      <c r="R28" s="83">
        <v>0</v>
      </c>
      <c r="S28" s="84">
        <f t="shared" si="6"/>
        <v>0</v>
      </c>
      <c r="T28" s="85">
        <f>分析係数表!F31</f>
        <v>0.34490634993147556</v>
      </c>
      <c r="U28" s="86">
        <f t="shared" si="7"/>
        <v>0</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投入係数表!E29</f>
        <v>0</v>
      </c>
      <c r="E29" s="77">
        <f t="shared" si="0"/>
        <v>0</v>
      </c>
      <c r="F29" s="76">
        <f>分析係数表!C32</f>
        <v>0.48216833095577749</v>
      </c>
      <c r="G29" s="77">
        <f t="shared" si="1"/>
        <v>0</v>
      </c>
      <c r="H29" s="77">
        <v>0</v>
      </c>
      <c r="I29" s="77">
        <f t="shared" si="2"/>
        <v>0</v>
      </c>
      <c r="J29" s="76">
        <f>分析係数表!G32</f>
        <v>0.14117647058823529</v>
      </c>
      <c r="K29" s="78">
        <f t="shared" si="3"/>
        <v>0</v>
      </c>
      <c r="L29" s="79"/>
      <c r="M29" s="80"/>
      <c r="N29" s="81">
        <f>分析係数表!H32</f>
        <v>5.9349091096348935E-3</v>
      </c>
      <c r="O29" s="82">
        <f t="shared" si="4"/>
        <v>0</v>
      </c>
      <c r="P29" s="76">
        <f>分析係数表!C32</f>
        <v>0.48216833095577749</v>
      </c>
      <c r="Q29" s="82">
        <f t="shared" si="5"/>
        <v>0</v>
      </c>
      <c r="R29" s="83">
        <v>0</v>
      </c>
      <c r="S29" s="84">
        <f t="shared" si="6"/>
        <v>0</v>
      </c>
      <c r="T29" s="85">
        <f>分析係数表!F32</f>
        <v>0.4823529411764706</v>
      </c>
      <c r="U29" s="86">
        <f t="shared" si="7"/>
        <v>0</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投入係数表!E30</f>
        <v>0</v>
      </c>
      <c r="E30" s="77">
        <f t="shared" si="0"/>
        <v>0</v>
      </c>
      <c r="F30" s="76">
        <f>分析係数表!C33</f>
        <v>1</v>
      </c>
      <c r="G30" s="77">
        <f t="shared" si="1"/>
        <v>0</v>
      </c>
      <c r="H30" s="77">
        <v>0</v>
      </c>
      <c r="I30" s="77">
        <f t="shared" si="2"/>
        <v>0</v>
      </c>
      <c r="J30" s="76">
        <f>分析係数表!G33</f>
        <v>0.50451467268623029</v>
      </c>
      <c r="K30" s="78">
        <f t="shared" si="3"/>
        <v>0</v>
      </c>
      <c r="L30" s="79"/>
      <c r="M30" s="80"/>
      <c r="N30" s="81">
        <f>分析係数表!H33</f>
        <v>8.6255728925279361E-4</v>
      </c>
      <c r="O30" s="82">
        <f t="shared" si="4"/>
        <v>0</v>
      </c>
      <c r="P30" s="76">
        <f>分析係数表!C33</f>
        <v>1</v>
      </c>
      <c r="Q30" s="82">
        <f t="shared" si="5"/>
        <v>0</v>
      </c>
      <c r="R30" s="83">
        <v>0</v>
      </c>
      <c r="S30" s="84">
        <f t="shared" si="6"/>
        <v>0</v>
      </c>
      <c r="T30" s="85">
        <f>分析係数表!F33</f>
        <v>0.64446952595936791</v>
      </c>
      <c r="U30" s="86">
        <f t="shared" si="7"/>
        <v>0</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投入係数表!E31</f>
        <v>0</v>
      </c>
      <c r="E31" s="77">
        <f t="shared" si="0"/>
        <v>0</v>
      </c>
      <c r="F31" s="76">
        <f>分析係数表!C34</f>
        <v>0.2053323853537149</v>
      </c>
      <c r="G31" s="77">
        <f t="shared" si="1"/>
        <v>0</v>
      </c>
      <c r="H31" s="77">
        <v>0</v>
      </c>
      <c r="I31" s="77">
        <f t="shared" si="2"/>
        <v>0</v>
      </c>
      <c r="J31" s="76">
        <f>分析係数表!G34</f>
        <v>0.42520016856300041</v>
      </c>
      <c r="K31" s="78">
        <f t="shared" si="3"/>
        <v>0</v>
      </c>
      <c r="L31" s="79"/>
      <c r="M31" s="80"/>
      <c r="N31" s="81">
        <f>分析係数表!H34</f>
        <v>0.14534734023379164</v>
      </c>
      <c r="O31" s="82">
        <f t="shared" si="4"/>
        <v>0</v>
      </c>
      <c r="P31" s="76">
        <f>分析係数表!C34</f>
        <v>0.2053323853537149</v>
      </c>
      <c r="Q31" s="82">
        <f t="shared" si="5"/>
        <v>0</v>
      </c>
      <c r="R31" s="83">
        <v>0</v>
      </c>
      <c r="S31" s="84">
        <f t="shared" si="6"/>
        <v>0</v>
      </c>
      <c r="T31" s="85">
        <f>分析係数表!F34</f>
        <v>0.70143278550358201</v>
      </c>
      <c r="U31" s="86">
        <f t="shared" si="7"/>
        <v>0</v>
      </c>
      <c r="V31" s="87">
        <f>分析係数表!D34</f>
        <v>0.41908975979772439</v>
      </c>
      <c r="W31" s="167">
        <f t="shared" si="8"/>
        <v>0</v>
      </c>
      <c r="X31" s="76">
        <f>分析係数表!E34</f>
        <v>0.33775811209439527</v>
      </c>
      <c r="Y31" s="166">
        <f t="shared" si="9"/>
        <v>0</v>
      </c>
    </row>
    <row r="32" spans="1:25" x14ac:dyDescent="0.2">
      <c r="A32" s="6" t="s">
        <v>20</v>
      </c>
      <c r="B32" s="5" t="s">
        <v>37</v>
      </c>
      <c r="C32" s="90"/>
      <c r="D32" s="76">
        <f>投入係数表!E32</f>
        <v>0</v>
      </c>
      <c r="E32" s="77">
        <f t="shared" si="0"/>
        <v>0</v>
      </c>
      <c r="F32" s="76">
        <f>分析係数表!C35</f>
        <v>4.5295002507103499E-2</v>
      </c>
      <c r="G32" s="77">
        <f t="shared" si="1"/>
        <v>0</v>
      </c>
      <c r="H32" s="77">
        <v>0</v>
      </c>
      <c r="I32" s="77">
        <f t="shared" si="2"/>
        <v>0</v>
      </c>
      <c r="J32" s="76">
        <f>分析係数表!G35</f>
        <v>0.3217993079584775</v>
      </c>
      <c r="K32" s="78">
        <f t="shared" si="3"/>
        <v>0</v>
      </c>
      <c r="L32" s="79"/>
      <c r="M32" s="80"/>
      <c r="N32" s="81">
        <f>分析係数表!H35</f>
        <v>5.6027601833256092E-2</v>
      </c>
      <c r="O32" s="82">
        <f t="shared" si="4"/>
        <v>0</v>
      </c>
      <c r="P32" s="76">
        <f>分析係数表!C35</f>
        <v>4.5295002507103499E-2</v>
      </c>
      <c r="Q32" s="82">
        <f t="shared" si="5"/>
        <v>0</v>
      </c>
      <c r="R32" s="83">
        <v>0</v>
      </c>
      <c r="S32" s="84">
        <f t="shared" si="6"/>
        <v>0</v>
      </c>
      <c r="T32" s="85">
        <f>分析係数表!F35</f>
        <v>0.66089965397923878</v>
      </c>
      <c r="U32" s="86">
        <f t="shared" si="7"/>
        <v>0</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投入係数表!E33</f>
        <v>0</v>
      </c>
      <c r="E33" s="77">
        <f t="shared" si="0"/>
        <v>0</v>
      </c>
      <c r="F33" s="76">
        <f>分析係数表!C36</f>
        <v>0.81690507152145642</v>
      </c>
      <c r="G33" s="77">
        <f t="shared" si="1"/>
        <v>0</v>
      </c>
      <c r="H33" s="77">
        <v>0</v>
      </c>
      <c r="I33" s="77">
        <f t="shared" si="2"/>
        <v>0</v>
      </c>
      <c r="J33" s="76">
        <f>分析係数表!G36</f>
        <v>2.4669743752984245E-3</v>
      </c>
      <c r="K33" s="78">
        <f t="shared" si="3"/>
        <v>0</v>
      </c>
      <c r="L33" s="79"/>
      <c r="M33" s="80"/>
      <c r="N33" s="81">
        <f>分析係数表!H36</f>
        <v>0.1886168185797415</v>
      </c>
      <c r="O33" s="82">
        <f t="shared" si="4"/>
        <v>0</v>
      </c>
      <c r="P33" s="76">
        <f>分析係数表!C36</f>
        <v>0.81690507152145642</v>
      </c>
      <c r="Q33" s="82">
        <f t="shared" si="5"/>
        <v>0</v>
      </c>
      <c r="R33" s="83">
        <v>0</v>
      </c>
      <c r="S33" s="84">
        <f t="shared" si="6"/>
        <v>0</v>
      </c>
      <c r="T33" s="85">
        <f>分析係数表!F36</f>
        <v>0.90092312589527301</v>
      </c>
      <c r="U33" s="86">
        <f t="shared" si="7"/>
        <v>0</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投入係数表!E34</f>
        <v>0</v>
      </c>
      <c r="E34" s="77">
        <f t="shared" si="0"/>
        <v>0</v>
      </c>
      <c r="F34" s="76">
        <f>分析係数表!C37</f>
        <v>0.29905561385099688</v>
      </c>
      <c r="G34" s="77">
        <f t="shared" si="1"/>
        <v>0</v>
      </c>
      <c r="H34" s="77">
        <v>0</v>
      </c>
      <c r="I34" s="77">
        <f t="shared" si="2"/>
        <v>0</v>
      </c>
      <c r="J34" s="76">
        <f>分析係数表!G37</f>
        <v>0.52083333333333337</v>
      </c>
      <c r="K34" s="78">
        <f t="shared" si="3"/>
        <v>0</v>
      </c>
      <c r="L34" s="79"/>
      <c r="M34" s="80"/>
      <c r="N34" s="81">
        <f>分析係数表!H37</f>
        <v>4.2677274833925534E-2</v>
      </c>
      <c r="O34" s="82">
        <f t="shared" si="4"/>
        <v>0</v>
      </c>
      <c r="P34" s="76">
        <f>分析係数表!C37</f>
        <v>0.29905561385099688</v>
      </c>
      <c r="Q34" s="82">
        <f t="shared" si="5"/>
        <v>0</v>
      </c>
      <c r="R34" s="83">
        <v>0</v>
      </c>
      <c r="S34" s="84">
        <f t="shared" si="6"/>
        <v>0</v>
      </c>
      <c r="T34" s="85">
        <f>分析係数表!F37</f>
        <v>0.73171768707482998</v>
      </c>
      <c r="U34" s="86">
        <f t="shared" si="7"/>
        <v>0</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投入係数表!E35</f>
        <v>0</v>
      </c>
      <c r="E35" s="77">
        <f t="shared" si="0"/>
        <v>0</v>
      </c>
      <c r="F35" s="76">
        <f>分析係数表!C38</f>
        <v>4.4463264874020636E-3</v>
      </c>
      <c r="G35" s="77">
        <f t="shared" si="1"/>
        <v>0</v>
      </c>
      <c r="H35" s="77">
        <v>0</v>
      </c>
      <c r="I35" s="77">
        <f t="shared" si="2"/>
        <v>0</v>
      </c>
      <c r="J35" s="76">
        <f>分析係数表!G38</f>
        <v>0.34146341463414637</v>
      </c>
      <c r="K35" s="78">
        <f t="shared" si="3"/>
        <v>0</v>
      </c>
      <c r="L35" s="79"/>
      <c r="M35" s="80"/>
      <c r="N35" s="81">
        <f>分析係数表!H38</f>
        <v>3.8918069931510375E-2</v>
      </c>
      <c r="O35" s="82">
        <f t="shared" si="4"/>
        <v>0</v>
      </c>
      <c r="P35" s="76">
        <f>分析係数表!C38</f>
        <v>4.4463264874020636E-3</v>
      </c>
      <c r="Q35" s="82">
        <f t="shared" si="5"/>
        <v>0</v>
      </c>
      <c r="R35" s="83">
        <v>0</v>
      </c>
      <c r="S35" s="84">
        <f t="shared" si="6"/>
        <v>0</v>
      </c>
      <c r="T35" s="85">
        <f>分析係数表!F38</f>
        <v>0.56097560975609762</v>
      </c>
      <c r="U35" s="86">
        <f t="shared" si="7"/>
        <v>0</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投入係数表!E36</f>
        <v>0</v>
      </c>
      <c r="E36" s="77">
        <f t="shared" si="0"/>
        <v>0</v>
      </c>
      <c r="F36" s="76">
        <f>分析係数表!C39</f>
        <v>1</v>
      </c>
      <c r="G36" s="77">
        <f t="shared" si="1"/>
        <v>0</v>
      </c>
      <c r="H36" s="77">
        <v>0</v>
      </c>
      <c r="I36" s="77">
        <f t="shared" si="2"/>
        <v>0</v>
      </c>
      <c r="J36" s="76">
        <f>分析係数表!G39</f>
        <v>0.35427190863167141</v>
      </c>
      <c r="K36" s="78">
        <f t="shared" si="3"/>
        <v>0</v>
      </c>
      <c r="L36" s="79"/>
      <c r="M36" s="80"/>
      <c r="N36" s="81">
        <f>分析係数表!H39</f>
        <v>3.437355167619342E-3</v>
      </c>
      <c r="O36" s="82">
        <f t="shared" si="4"/>
        <v>0</v>
      </c>
      <c r="P36" s="76">
        <f>分析係数表!C39</f>
        <v>1</v>
      </c>
      <c r="Q36" s="82">
        <f t="shared" si="5"/>
        <v>0</v>
      </c>
      <c r="R36" s="83">
        <v>0</v>
      </c>
      <c r="S36" s="84">
        <f t="shared" si="6"/>
        <v>0</v>
      </c>
      <c r="T36" s="85">
        <f>分析係数表!F39</f>
        <v>0.7050296507797057</v>
      </c>
      <c r="U36" s="86">
        <f t="shared" si="7"/>
        <v>0</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投入係数表!E37</f>
        <v>0</v>
      </c>
      <c r="E37" s="77">
        <f t="shared" si="0"/>
        <v>0</v>
      </c>
      <c r="F37" s="76">
        <f>分析係数表!C40</f>
        <v>0.83920615633859863</v>
      </c>
      <c r="G37" s="77">
        <f t="shared" si="1"/>
        <v>0</v>
      </c>
      <c r="H37" s="77">
        <v>0</v>
      </c>
      <c r="I37" s="77">
        <f t="shared" si="2"/>
        <v>0</v>
      </c>
      <c r="J37" s="76">
        <f>分析係数表!G40</f>
        <v>0.51760656605771782</v>
      </c>
      <c r="K37" s="78">
        <f t="shared" si="3"/>
        <v>0</v>
      </c>
      <c r="L37" s="79"/>
      <c r="M37" s="80"/>
      <c r="N37" s="81">
        <f>分析係数表!H40</f>
        <v>3.2622689118904168E-2</v>
      </c>
      <c r="O37" s="82">
        <f t="shared" si="4"/>
        <v>0</v>
      </c>
      <c r="P37" s="76">
        <f>分析係数表!C40</f>
        <v>0.83920615633859863</v>
      </c>
      <c r="Q37" s="82">
        <f t="shared" si="5"/>
        <v>0</v>
      </c>
      <c r="R37" s="83">
        <v>0</v>
      </c>
      <c r="S37" s="84">
        <f t="shared" si="6"/>
        <v>0</v>
      </c>
      <c r="T37" s="85">
        <f>分析係数表!F40</f>
        <v>0.71604447974583008</v>
      </c>
      <c r="U37" s="86">
        <f t="shared" si="7"/>
        <v>0</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投入係数表!E38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v>
      </c>
      <c r="P38" s="76">
        <f>分析係数表!C41</f>
        <v>0.78804261408809029</v>
      </c>
      <c r="Q38" s="82">
        <f t="shared" si="5"/>
        <v>0</v>
      </c>
      <c r="R38" s="83">
        <v>0</v>
      </c>
      <c r="S38" s="84">
        <f t="shared" si="6"/>
        <v>0</v>
      </c>
      <c r="T38" s="85">
        <f>分析係数表!F41</f>
        <v>0.55067630164906434</v>
      </c>
      <c r="U38" s="86">
        <f t="shared" si="7"/>
        <v>0</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投入係数表!E39</f>
        <v>0</v>
      </c>
      <c r="E39" s="77">
        <f>$C$7*D39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v>
      </c>
      <c r="P39" s="76">
        <f>分析係数表!C42</f>
        <v>0</v>
      </c>
      <c r="Q39" s="82">
        <f>O39*P39</f>
        <v>0</v>
      </c>
      <c r="R39" s="83">
        <v>0</v>
      </c>
      <c r="S39" s="84">
        <f>I39+R39</f>
        <v>0</v>
      </c>
      <c r="T39" s="85">
        <f>分析係数表!F42</f>
        <v>0</v>
      </c>
      <c r="U39" s="86">
        <f>S39*T39</f>
        <v>0</v>
      </c>
      <c r="V39" s="87">
        <f>分析係数表!D42</f>
        <v>0</v>
      </c>
      <c r="W39" s="167">
        <f t="shared" si="8"/>
        <v>0</v>
      </c>
      <c r="X39" s="76">
        <f>分析係数表!E42</f>
        <v>0</v>
      </c>
      <c r="Y39" s="166">
        <f t="shared" si="9"/>
        <v>0</v>
      </c>
    </row>
    <row r="40" spans="1:25" x14ac:dyDescent="0.2">
      <c r="A40" s="6" t="s">
        <v>194</v>
      </c>
      <c r="B40" s="5" t="s">
        <v>41</v>
      </c>
      <c r="C40" s="90"/>
      <c r="D40" s="76">
        <f>投入係数表!E40</f>
        <v>0</v>
      </c>
      <c r="E40" s="77">
        <f>$C$7*D40</f>
        <v>0</v>
      </c>
      <c r="F40" s="76">
        <f>分析係数表!C43</f>
        <v>0.20173745173745172</v>
      </c>
      <c r="G40" s="77">
        <f>E40*F40</f>
        <v>0</v>
      </c>
      <c r="H40" s="77">
        <v>0</v>
      </c>
      <c r="I40" s="77">
        <f>C40+H40</f>
        <v>0</v>
      </c>
      <c r="J40" s="76">
        <f>分析係数表!G43</f>
        <v>0.40060929169840059</v>
      </c>
      <c r="K40" s="78">
        <f>I40*J40</f>
        <v>0</v>
      </c>
      <c r="L40" s="79"/>
      <c r="M40" s="80"/>
      <c r="N40" s="81">
        <f>分析係数表!H43</f>
        <v>3.0614346773778257E-2</v>
      </c>
      <c r="O40" s="82">
        <f t="shared" si="4"/>
        <v>0</v>
      </c>
      <c r="P40" s="76">
        <f>分析係数表!C43</f>
        <v>0.20173745173745172</v>
      </c>
      <c r="Q40" s="82">
        <f>O40*P40</f>
        <v>0</v>
      </c>
      <c r="R40" s="83">
        <v>0</v>
      </c>
      <c r="S40" s="84">
        <f>I40+R40</f>
        <v>0</v>
      </c>
      <c r="T40" s="85">
        <f>分析係数表!F43</f>
        <v>0.64280274181264285</v>
      </c>
      <c r="U40" s="86">
        <f>S40*T40</f>
        <v>0</v>
      </c>
      <c r="V40" s="87">
        <f>分析係数表!D43</f>
        <v>0.46991622239146991</v>
      </c>
      <c r="W40" s="167">
        <f t="shared" si="8"/>
        <v>0</v>
      </c>
      <c r="X40" s="76">
        <f>分析係数表!E43</f>
        <v>0.30083777608530082</v>
      </c>
      <c r="Y40" s="166">
        <f t="shared" si="9"/>
        <v>0</v>
      </c>
    </row>
    <row r="41" spans="1:25" x14ac:dyDescent="0.2">
      <c r="A41" s="6" t="s">
        <v>340</v>
      </c>
      <c r="B41" s="5" t="s">
        <v>42</v>
      </c>
      <c r="C41" s="90"/>
      <c r="D41" s="76">
        <f>投入係数表!E41</f>
        <v>0</v>
      </c>
      <c r="E41" s="77">
        <f>$C$7*D41</f>
        <v>0</v>
      </c>
      <c r="F41" s="76">
        <f>分析係数表!C44</f>
        <v>0.27638971906754328</v>
      </c>
      <c r="G41" s="77">
        <f>E41*F41</f>
        <v>0</v>
      </c>
      <c r="H41" s="77">
        <v>0</v>
      </c>
      <c r="I41" s="77">
        <f>C41+H41</f>
        <v>0</v>
      </c>
      <c r="J41" s="76">
        <f>分析係数表!G44</f>
        <v>0.27192982456140352</v>
      </c>
      <c r="K41" s="78">
        <f>I41*J41</f>
        <v>0</v>
      </c>
      <c r="L41" s="79"/>
      <c r="M41" s="80"/>
      <c r="N41" s="81">
        <f>分析係数表!H44</f>
        <v>9.8074051186981828E-2</v>
      </c>
      <c r="O41" s="82">
        <f t="shared" si="4"/>
        <v>0</v>
      </c>
      <c r="P41" s="76">
        <f>分析係数表!C44</f>
        <v>0.27638971906754328</v>
      </c>
      <c r="Q41" s="82">
        <f>O41*P41</f>
        <v>0</v>
      </c>
      <c r="R41" s="83">
        <v>0</v>
      </c>
      <c r="S41" s="84">
        <f>I41+R41</f>
        <v>0</v>
      </c>
      <c r="T41" s="85">
        <f>分析係数表!F44</f>
        <v>0.48268106162843005</v>
      </c>
      <c r="U41" s="86">
        <f>S41*T41</f>
        <v>0</v>
      </c>
      <c r="V41" s="87">
        <f>分析係数表!D44</f>
        <v>0.23571749887539362</v>
      </c>
      <c r="W41" s="167">
        <f t="shared" si="8"/>
        <v>0</v>
      </c>
      <c r="X41" s="76">
        <f>分析係数表!E44</f>
        <v>0.16711650922177237</v>
      </c>
      <c r="Y41" s="166">
        <f t="shared" si="9"/>
        <v>0</v>
      </c>
    </row>
    <row r="42" spans="1:25" x14ac:dyDescent="0.2">
      <c r="A42" s="6" t="s">
        <v>341</v>
      </c>
      <c r="B42" s="5" t="s">
        <v>278</v>
      </c>
      <c r="C42" s="90"/>
      <c r="D42" s="76">
        <f>投入係数表!E42</f>
        <v>0</v>
      </c>
      <c r="E42" s="77">
        <f>$C$7*D42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0</v>
      </c>
      <c r="S42" s="84">
        <f>I42+R42</f>
        <v>0</v>
      </c>
      <c r="T42" s="85">
        <f>分析係数表!F45</f>
        <v>0</v>
      </c>
      <c r="U42" s="86">
        <f>S42*T42</f>
        <v>0</v>
      </c>
      <c r="V42" s="87">
        <f>分析係数表!D45</f>
        <v>0</v>
      </c>
      <c r="W42" s="167">
        <f t="shared" si="8"/>
        <v>0</v>
      </c>
      <c r="X42" s="76">
        <f>分析係数表!E45</f>
        <v>0</v>
      </c>
      <c r="Y42" s="166">
        <f t="shared" si="9"/>
        <v>0</v>
      </c>
    </row>
    <row r="43" spans="1:25" x14ac:dyDescent="0.2">
      <c r="A43" s="6" t="s">
        <v>342</v>
      </c>
      <c r="B43" s="5" t="s">
        <v>279</v>
      </c>
      <c r="C43" s="90"/>
      <c r="D43" s="76">
        <f>投入係数表!E43</f>
        <v>0</v>
      </c>
      <c r="E43" s="77">
        <f>$C$7*D43</f>
        <v>0</v>
      </c>
      <c r="F43" s="76">
        <f>分析係数表!C46</f>
        <v>5.367793240556662E-2</v>
      </c>
      <c r="G43" s="77">
        <f>E43*F43</f>
        <v>0</v>
      </c>
      <c r="H43" s="77">
        <v>0</v>
      </c>
      <c r="I43" s="77">
        <f>C43+H43</f>
        <v>0</v>
      </c>
      <c r="J43" s="76">
        <f>分析係数表!G46</f>
        <v>9.2592592592592587E-3</v>
      </c>
      <c r="K43" s="78">
        <f>I43*J43</f>
        <v>0</v>
      </c>
      <c r="L43" s="79"/>
      <c r="M43" s="80"/>
      <c r="N43" s="81">
        <f>分析係数表!H46</f>
        <v>2.0456769143622225E-2</v>
      </c>
      <c r="O43" s="82">
        <f t="shared" si="4"/>
        <v>0</v>
      </c>
      <c r="P43" s="76">
        <f>分析係数表!C46</f>
        <v>5.367793240556662E-2</v>
      </c>
      <c r="Q43" s="82">
        <f>O43*P43</f>
        <v>0</v>
      </c>
      <c r="R43" s="83">
        <v>0</v>
      </c>
      <c r="S43" s="84">
        <f>I43+R43</f>
        <v>0</v>
      </c>
      <c r="T43" s="85">
        <f>分析係数表!F46</f>
        <v>0.30555555555555558</v>
      </c>
      <c r="U43" s="86">
        <f>S43*T43</f>
        <v>0</v>
      </c>
      <c r="V43" s="87">
        <f>分析係数表!D46</f>
        <v>2.7777777777777776E-2</v>
      </c>
      <c r="W43" s="167">
        <f t="shared" si="8"/>
        <v>0</v>
      </c>
      <c r="X43" s="76">
        <f>分析係数表!E46</f>
        <v>8.3333333333333329E-2</v>
      </c>
      <c r="Y43" s="166">
        <f t="shared" si="9"/>
        <v>0</v>
      </c>
    </row>
    <row r="44" spans="1:25" x14ac:dyDescent="0.2">
      <c r="A44" s="192">
        <v>40</v>
      </c>
      <c r="B44" s="14" t="s">
        <v>150</v>
      </c>
      <c r="C44" s="197">
        <f>SUM(C5:C43)</f>
        <v>100</v>
      </c>
      <c r="D44" s="92">
        <f>投入係数表!E44</f>
        <v>0</v>
      </c>
      <c r="E44" s="91">
        <f>SUM(E5:E43)</f>
        <v>0</v>
      </c>
      <c r="F44" s="92">
        <f>分析係数表!C47</f>
        <v>0.43100924499229587</v>
      </c>
      <c r="G44" s="91">
        <f>SUM(G5:G43)</f>
        <v>0</v>
      </c>
      <c r="H44" s="91">
        <f>SUM(H5:H43)</f>
        <v>0</v>
      </c>
      <c r="I44" s="91">
        <f>SUM(I5:I43)</f>
        <v>100</v>
      </c>
      <c r="J44" s="92">
        <f>分析係数表!G47</f>
        <v>0.27411589384994556</v>
      </c>
      <c r="K44" s="93">
        <f>SUM(K5:K43)</f>
        <v>0</v>
      </c>
      <c r="L44" s="94">
        <f>最終需要_まとめ!$L$33</f>
        <v>0.627</v>
      </c>
      <c r="M44" s="91">
        <f>K44*L44</f>
        <v>0</v>
      </c>
      <c r="N44" s="95">
        <f>分析係数表!H47</f>
        <v>1</v>
      </c>
      <c r="O44" s="109">
        <f t="shared" si="4"/>
        <v>0</v>
      </c>
      <c r="P44" s="92">
        <f>分析係数表!C47</f>
        <v>0.43100924499229587</v>
      </c>
      <c r="Q44" s="96">
        <f>SUM(Q5:Q43)</f>
        <v>0</v>
      </c>
      <c r="R44" s="91">
        <f>SUM(R5:R43)</f>
        <v>0</v>
      </c>
      <c r="S44" s="97">
        <f>SUM(S5:S43)</f>
        <v>100</v>
      </c>
      <c r="T44" s="98">
        <f>分析係数表!F47</f>
        <v>0.60561987734280964</v>
      </c>
      <c r="U44" s="99">
        <f>SUM(U5:U43)</f>
        <v>0</v>
      </c>
      <c r="V44" s="100">
        <f>分析係数表!D47</f>
        <v>0.12179744368659369</v>
      </c>
      <c r="W44" s="164">
        <f>SUM(W5:W43)</f>
        <v>0</v>
      </c>
      <c r="X44" s="92">
        <f>分析係数表!E47</f>
        <v>9.5847423625838257E-2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304</v>
      </c>
      <c r="S2" s="3" t="s">
        <v>152</v>
      </c>
      <c r="U2" s="64" t="s">
        <v>209</v>
      </c>
      <c r="W2" s="3" t="s">
        <v>130</v>
      </c>
      <c r="Y2" s="3" t="s">
        <v>153</v>
      </c>
    </row>
    <row r="3" spans="1:25" ht="44" x14ac:dyDescent="0.2">
      <c r="B3" s="65"/>
      <c r="C3" s="66" t="s">
        <v>227</v>
      </c>
      <c r="D3" s="66" t="s">
        <v>248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投入係数表!F5</f>
        <v>0</v>
      </c>
      <c r="E5" s="77">
        <f t="shared" ref="E5:E38" si="0">$C$8*D5</f>
        <v>0</v>
      </c>
      <c r="F5" s="76">
        <f>分析係数表!C8</f>
        <v>0.30496453900709219</v>
      </c>
      <c r="G5" s="77">
        <f t="shared" ref="G5:G38" si="1">E5*F5</f>
        <v>0</v>
      </c>
      <c r="H5" s="77">
        <f t="array" ref="H5:H43">MMULT(逆行列係数!C5:AO43,'4'!G5:G43)</f>
        <v>0</v>
      </c>
      <c r="I5" s="77">
        <f t="shared" ref="I5:I38" si="2">C5+H5</f>
        <v>0</v>
      </c>
      <c r="J5" s="76">
        <f>分析係数表!G8</f>
        <v>0.12049861495844875</v>
      </c>
      <c r="K5" s="78">
        <f t="shared" ref="K5:K38" si="3">I5*J5</f>
        <v>0</v>
      </c>
      <c r="L5" s="79" t="s">
        <v>180</v>
      </c>
      <c r="M5" s="80" t="s">
        <v>180</v>
      </c>
      <c r="N5" s="81">
        <f>分析係数表!H8</f>
        <v>1.0415057417992687E-2</v>
      </c>
      <c r="O5" s="82">
        <f t="shared" ref="O5:O43" si="4">$M$44*N5</f>
        <v>0.48976807508110609</v>
      </c>
      <c r="P5" s="76">
        <f>分析係数表!C8</f>
        <v>0.30496453900709219</v>
      </c>
      <c r="Q5" s="82">
        <f t="shared" ref="Q5:Q38" si="5">O5*P5</f>
        <v>0.14936189523750043</v>
      </c>
      <c r="R5" s="83">
        <f t="array" ref="R5:R43">MMULT(逆行列係数!C5:AO43,'4'!Q5:Q43)</f>
        <v>0.16766468542459287</v>
      </c>
      <c r="S5" s="84">
        <f t="shared" ref="S5:S38" si="6">I5+R5</f>
        <v>0.16766468542459287</v>
      </c>
      <c r="T5" s="85">
        <f>分析係数表!F8</f>
        <v>0.45429362880886426</v>
      </c>
      <c r="U5" s="86">
        <f t="shared" ref="U5:U43" si="7">S5*T5</f>
        <v>7.6168998364634991E-2</v>
      </c>
      <c r="V5" s="87">
        <f>分析係数表!D8</f>
        <v>0.67451523545706371</v>
      </c>
      <c r="W5" s="167">
        <f t="shared" ref="W5:W43" si="8">ROUND(S5*V5,0)</f>
        <v>0</v>
      </c>
      <c r="X5" s="76">
        <f>分析係数表!E8</f>
        <v>0.3476454293628809</v>
      </c>
      <c r="Y5" s="166">
        <f t="shared" ref="Y5:Y43" si="9">ROUND(S5*X5,0)</f>
        <v>0</v>
      </c>
    </row>
    <row r="6" spans="1:25" x14ac:dyDescent="0.2">
      <c r="A6" s="6" t="s">
        <v>219</v>
      </c>
      <c r="B6" s="5" t="s">
        <v>265</v>
      </c>
      <c r="C6" s="90"/>
      <c r="D6" s="76">
        <f>投入係数表!F6</f>
        <v>0</v>
      </c>
      <c r="E6" s="77">
        <f t="shared" si="0"/>
        <v>0</v>
      </c>
      <c r="F6" s="76">
        <f>分析係数表!C9</f>
        <v>0.30769230769230771</v>
      </c>
      <c r="G6" s="77">
        <f t="shared" si="1"/>
        <v>0</v>
      </c>
      <c r="H6" s="77">
        <v>0</v>
      </c>
      <c r="I6" s="77">
        <f t="shared" si="2"/>
        <v>0</v>
      </c>
      <c r="J6" s="76">
        <f>分析係数表!G9</f>
        <v>0.27272727272727271</v>
      </c>
      <c r="K6" s="78">
        <f t="shared" si="3"/>
        <v>0</v>
      </c>
      <c r="L6" s="79"/>
      <c r="M6" s="80"/>
      <c r="N6" s="81">
        <f>分析係数表!H9</f>
        <v>5.5358154384880782E-4</v>
      </c>
      <c r="O6" s="82">
        <f t="shared" si="4"/>
        <v>2.6032172099490186E-2</v>
      </c>
      <c r="P6" s="76">
        <f>分析係数表!C9</f>
        <v>0.30769230769230771</v>
      </c>
      <c r="Q6" s="82">
        <f t="shared" si="5"/>
        <v>8.0098991075354415E-3</v>
      </c>
      <c r="R6" s="83">
        <v>8.9338418615990262E-3</v>
      </c>
      <c r="S6" s="84">
        <f t="shared" si="6"/>
        <v>8.9338418615990262E-3</v>
      </c>
      <c r="T6" s="85">
        <f>分析係数表!F9</f>
        <v>0.77272727272727271</v>
      </c>
      <c r="U6" s="86">
        <f t="shared" si="7"/>
        <v>6.9034232566901567E-3</v>
      </c>
      <c r="V6" s="87">
        <f>分析係数表!D9</f>
        <v>0.36363636363636365</v>
      </c>
      <c r="W6" s="167">
        <f t="shared" si="8"/>
        <v>0</v>
      </c>
      <c r="X6" s="76">
        <f>分析係数表!E9</f>
        <v>0</v>
      </c>
      <c r="Y6" s="166">
        <f t="shared" si="9"/>
        <v>0</v>
      </c>
    </row>
    <row r="7" spans="1:25" x14ac:dyDescent="0.2">
      <c r="A7" s="6" t="s">
        <v>220</v>
      </c>
      <c r="B7" s="5" t="s">
        <v>266</v>
      </c>
      <c r="C7" s="90"/>
      <c r="D7" s="76">
        <f>投入係数表!F7</f>
        <v>0</v>
      </c>
      <c r="E7" s="77">
        <f t="shared" si="0"/>
        <v>0</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5.0248146145527577E-2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75">
        <f>最終需要_まとめ!C9</f>
        <v>100</v>
      </c>
      <c r="D8" s="76">
        <f>投入係数表!F8</f>
        <v>0</v>
      </c>
      <c r="E8" s="77">
        <f t="shared" si="0"/>
        <v>0</v>
      </c>
      <c r="F8" s="76">
        <f>分析係数表!C11</f>
        <v>7.2833211944645093E-4</v>
      </c>
      <c r="G8" s="77">
        <f t="shared" si="1"/>
        <v>0</v>
      </c>
      <c r="H8" s="77">
        <v>0</v>
      </c>
      <c r="I8" s="77">
        <f t="shared" si="2"/>
        <v>100</v>
      </c>
      <c r="J8" s="76">
        <f>分析係数表!G11</f>
        <v>0.75</v>
      </c>
      <c r="K8" s="78">
        <f t="shared" si="3"/>
        <v>75</v>
      </c>
      <c r="L8" s="79"/>
      <c r="M8" s="80"/>
      <c r="N8" s="81">
        <f>分析係数表!H11</f>
        <v>-1.2873989391832741E-5</v>
      </c>
      <c r="O8" s="82">
        <f t="shared" si="4"/>
        <v>-6.0539935115093467E-4</v>
      </c>
      <c r="P8" s="76">
        <f>分析係数表!C11</f>
        <v>7.2833211944645093E-4</v>
      </c>
      <c r="Q8" s="82">
        <f t="shared" si="5"/>
        <v>-4.4093179253526644E-7</v>
      </c>
      <c r="R8" s="83">
        <v>1.0645606430676482E-3</v>
      </c>
      <c r="S8" s="84">
        <f t="shared" si="6"/>
        <v>100.00106456064307</v>
      </c>
      <c r="T8" s="85">
        <f>分析係数表!F11</f>
        <v>1</v>
      </c>
      <c r="U8" s="86">
        <f t="shared" si="7"/>
        <v>100.00106456064307</v>
      </c>
      <c r="V8" s="87">
        <f>分析係数表!D11</f>
        <v>0</v>
      </c>
      <c r="W8" s="167">
        <f t="shared" si="8"/>
        <v>0</v>
      </c>
      <c r="X8" s="76">
        <f>分析係数表!E11</f>
        <v>0</v>
      </c>
      <c r="Y8" s="166">
        <f t="shared" si="9"/>
        <v>0</v>
      </c>
    </row>
    <row r="9" spans="1:25" x14ac:dyDescent="0.2">
      <c r="A9" s="6" t="s">
        <v>222</v>
      </c>
      <c r="B9" s="5" t="s">
        <v>190</v>
      </c>
      <c r="C9" s="90"/>
      <c r="D9" s="76">
        <f>投入係数表!F9</f>
        <v>0</v>
      </c>
      <c r="E9" s="77">
        <f t="shared" si="0"/>
        <v>0</v>
      </c>
      <c r="F9" s="76">
        <f>分析係数表!C12</f>
        <v>4.5760430686406783E-3</v>
      </c>
      <c r="G9" s="77">
        <f t="shared" si="1"/>
        <v>0</v>
      </c>
      <c r="H9" s="77">
        <v>0</v>
      </c>
      <c r="I9" s="77">
        <f t="shared" si="2"/>
        <v>0</v>
      </c>
      <c r="J9" s="76">
        <f>分析係数表!G12</f>
        <v>0.12408759124087591</v>
      </c>
      <c r="K9" s="78">
        <f t="shared" si="3"/>
        <v>0</v>
      </c>
      <c r="L9" s="79"/>
      <c r="M9" s="80"/>
      <c r="N9" s="81">
        <f>分析係数表!H12</f>
        <v>8.1814202585097071E-2</v>
      </c>
      <c r="O9" s="82">
        <f t="shared" si="4"/>
        <v>3.8473128765641897</v>
      </c>
      <c r="P9" s="76">
        <f>分析係数表!C12</f>
        <v>4.5760430686406783E-3</v>
      </c>
      <c r="Q9" s="82">
        <f t="shared" si="5"/>
        <v>1.7605469421693592E-2</v>
      </c>
      <c r="R9" s="83">
        <v>1.8779970687823791E-2</v>
      </c>
      <c r="S9" s="84">
        <f t="shared" si="6"/>
        <v>1.8779970687823791E-2</v>
      </c>
      <c r="T9" s="85">
        <f>分析係数表!F12</f>
        <v>0.42153284671532848</v>
      </c>
      <c r="U9" s="86">
        <f t="shared" si="7"/>
        <v>7.9163745052687872E-3</v>
      </c>
      <c r="V9" s="87">
        <f>分析係数表!D12</f>
        <v>4.3795620437956206E-2</v>
      </c>
      <c r="W9" s="167">
        <f t="shared" si="8"/>
        <v>0</v>
      </c>
      <c r="X9" s="76">
        <f>分析係数表!E12</f>
        <v>3.2846715328467155E-2</v>
      </c>
      <c r="Y9" s="166">
        <f t="shared" si="9"/>
        <v>0</v>
      </c>
    </row>
    <row r="10" spans="1:25" x14ac:dyDescent="0.2">
      <c r="A10" s="6" t="s">
        <v>223</v>
      </c>
      <c r="B10" s="5" t="s">
        <v>28</v>
      </c>
      <c r="C10" s="90"/>
      <c r="D10" s="76">
        <f>投入係数表!F10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0.6011615556928781</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76">
        <f>投入係数表!F11</f>
        <v>0</v>
      </c>
      <c r="E11" s="77">
        <f t="shared" si="0"/>
        <v>0</v>
      </c>
      <c r="F11" s="76">
        <f>分析係数表!C14</f>
        <v>3.0252100840336138E-2</v>
      </c>
      <c r="G11" s="77">
        <f t="shared" si="1"/>
        <v>0</v>
      </c>
      <c r="H11" s="77">
        <v>0</v>
      </c>
      <c r="I11" s="77">
        <f t="shared" si="2"/>
        <v>0</v>
      </c>
      <c r="J11" s="76">
        <f>分析係数表!G14</f>
        <v>0.20338983050847459</v>
      </c>
      <c r="K11" s="78">
        <f t="shared" si="3"/>
        <v>0</v>
      </c>
      <c r="L11" s="79"/>
      <c r="M11" s="80"/>
      <c r="N11" s="81">
        <f>分析係数表!H14</f>
        <v>1.0556671301302847E-3</v>
      </c>
      <c r="O11" s="82">
        <f t="shared" si="4"/>
        <v>4.9642746794376635E-2</v>
      </c>
      <c r="P11" s="76">
        <f>分析係数表!C14</f>
        <v>3.0252100840336138E-2</v>
      </c>
      <c r="Q11" s="82">
        <f t="shared" si="5"/>
        <v>1.5017973820147556E-3</v>
      </c>
      <c r="R11" s="83">
        <v>3.9566071619019276E-3</v>
      </c>
      <c r="S11" s="84">
        <f t="shared" si="6"/>
        <v>3.9566071619019276E-3</v>
      </c>
      <c r="T11" s="85">
        <f>分析係数表!F14</f>
        <v>0.40677966101694918</v>
      </c>
      <c r="U11" s="86">
        <f t="shared" si="7"/>
        <v>1.6094673200956996E-3</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投入係数表!F12</f>
        <v>0</v>
      </c>
      <c r="E12" s="77">
        <f t="shared" si="0"/>
        <v>0</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0.35536941912559861</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投入係数表!F13</f>
        <v>0</v>
      </c>
      <c r="E13" s="77">
        <f t="shared" si="0"/>
        <v>0</v>
      </c>
      <c r="F13" s="76">
        <f>分析係数表!C16</f>
        <v>1.9157088122605526E-3</v>
      </c>
      <c r="G13" s="77">
        <f t="shared" si="1"/>
        <v>0</v>
      </c>
      <c r="H13" s="77">
        <v>0</v>
      </c>
      <c r="I13" s="77">
        <f t="shared" si="2"/>
        <v>0</v>
      </c>
      <c r="J13" s="76">
        <f>分析係数表!G16</f>
        <v>0.1111111111111111</v>
      </c>
      <c r="K13" s="78">
        <f t="shared" si="3"/>
        <v>0</v>
      </c>
      <c r="L13" s="79"/>
      <c r="M13" s="80"/>
      <c r="N13" s="81">
        <f>分析係数表!H16</f>
        <v>1.5294299397497296E-2</v>
      </c>
      <c r="O13" s="82">
        <f t="shared" si="4"/>
        <v>0.71921442916731038</v>
      </c>
      <c r="P13" s="76">
        <f>分析係数表!C16</f>
        <v>1.9157088122605526E-3</v>
      </c>
      <c r="Q13" s="82">
        <f t="shared" si="5"/>
        <v>1.3778054198607594E-3</v>
      </c>
      <c r="R13" s="83">
        <v>2.0360302750668077E-3</v>
      </c>
      <c r="S13" s="84">
        <f t="shared" si="6"/>
        <v>2.0360302750668077E-3</v>
      </c>
      <c r="T13" s="85">
        <f>分析係数表!F16</f>
        <v>0.33333333333333331</v>
      </c>
      <c r="U13" s="86">
        <f t="shared" si="7"/>
        <v>6.7867675835560251E-4</v>
      </c>
      <c r="V13" s="87">
        <f>分析係数表!D16</f>
        <v>0</v>
      </c>
      <c r="W13" s="167">
        <f t="shared" si="8"/>
        <v>0</v>
      </c>
      <c r="X13" s="76">
        <f>分析係数表!E16</f>
        <v>0</v>
      </c>
      <c r="Y13" s="166">
        <f t="shared" si="9"/>
        <v>0</v>
      </c>
    </row>
    <row r="14" spans="1:25" x14ac:dyDescent="0.2">
      <c r="A14" s="6" t="s">
        <v>2</v>
      </c>
      <c r="B14" s="5" t="s">
        <v>364</v>
      </c>
      <c r="C14" s="90"/>
      <c r="D14" s="76">
        <f>投入係数表!F14</f>
        <v>0</v>
      </c>
      <c r="E14" s="77">
        <f t="shared" si="0"/>
        <v>0</v>
      </c>
      <c r="F14" s="76">
        <f>分析係数表!C17</f>
        <v>5.5194805194805241E-2</v>
      </c>
      <c r="G14" s="77">
        <f t="shared" si="1"/>
        <v>0</v>
      </c>
      <c r="H14" s="77">
        <v>0</v>
      </c>
      <c r="I14" s="77">
        <f t="shared" si="2"/>
        <v>0</v>
      </c>
      <c r="J14" s="76">
        <f>分析係数表!G17</f>
        <v>0.21860465116279071</v>
      </c>
      <c r="K14" s="78">
        <f t="shared" si="3"/>
        <v>0</v>
      </c>
      <c r="L14" s="79"/>
      <c r="M14" s="80"/>
      <c r="N14" s="81">
        <f>分析係数表!H17</f>
        <v>2.7035377722848756E-3</v>
      </c>
      <c r="O14" s="82">
        <f t="shared" si="4"/>
        <v>0.12713386374169627</v>
      </c>
      <c r="P14" s="76">
        <f>分析係数表!C17</f>
        <v>5.5194805194805241E-2</v>
      </c>
      <c r="Q14" s="82">
        <f t="shared" si="5"/>
        <v>7.0171288428858393E-3</v>
      </c>
      <c r="R14" s="83">
        <v>1.003346721216444E-2</v>
      </c>
      <c r="S14" s="84">
        <f t="shared" si="6"/>
        <v>1.003346721216444E-2</v>
      </c>
      <c r="T14" s="85">
        <f>分析係数表!F17</f>
        <v>0.33023255813953489</v>
      </c>
      <c r="U14" s="86">
        <f t="shared" si="7"/>
        <v>3.3133775444822103E-3</v>
      </c>
      <c r="V14" s="87">
        <f>分析係数表!D17</f>
        <v>0</v>
      </c>
      <c r="W14" s="167">
        <f t="shared" si="8"/>
        <v>0</v>
      </c>
      <c r="X14" s="76">
        <f>分析係数表!E17</f>
        <v>0</v>
      </c>
      <c r="Y14" s="166">
        <f t="shared" si="9"/>
        <v>0</v>
      </c>
    </row>
    <row r="15" spans="1:25" x14ac:dyDescent="0.2">
      <c r="A15" s="6" t="s">
        <v>3</v>
      </c>
      <c r="B15" s="5" t="s">
        <v>31</v>
      </c>
      <c r="C15" s="90"/>
      <c r="D15" s="76">
        <f>投入係数表!F15</f>
        <v>0</v>
      </c>
      <c r="E15" s="77">
        <f t="shared" si="0"/>
        <v>0</v>
      </c>
      <c r="F15" s="76">
        <f>分析係数表!C18</f>
        <v>0.35732009925558317</v>
      </c>
      <c r="G15" s="77">
        <f t="shared" si="1"/>
        <v>0</v>
      </c>
      <c r="H15" s="77">
        <v>0</v>
      </c>
      <c r="I15" s="77">
        <f t="shared" si="2"/>
        <v>0</v>
      </c>
      <c r="J15" s="76">
        <f>分析係数表!G18</f>
        <v>0.21543778801843319</v>
      </c>
      <c r="K15" s="78">
        <f t="shared" si="3"/>
        <v>0</v>
      </c>
      <c r="L15" s="79"/>
      <c r="M15" s="80"/>
      <c r="N15" s="81">
        <f>分析係数表!H18</f>
        <v>3.9909367114681499E-4</v>
      </c>
      <c r="O15" s="82">
        <f t="shared" si="4"/>
        <v>1.8767379885678975E-2</v>
      </c>
      <c r="P15" s="76">
        <f>分析係数表!C18</f>
        <v>0.35732009925558317</v>
      </c>
      <c r="Q15" s="82">
        <f t="shared" si="5"/>
        <v>6.7059620435180461E-3</v>
      </c>
      <c r="R15" s="83">
        <v>1.4385348584997628E-2</v>
      </c>
      <c r="S15" s="84">
        <f t="shared" si="6"/>
        <v>1.4385348584997628E-2</v>
      </c>
      <c r="T15" s="85">
        <f>分析係数表!F18</f>
        <v>0.46082949308755761</v>
      </c>
      <c r="U15" s="86">
        <f t="shared" si="7"/>
        <v>6.6291928963122708E-3</v>
      </c>
      <c r="V15" s="87">
        <f>分析係数表!D18</f>
        <v>4.0322580645161289E-2</v>
      </c>
      <c r="W15" s="167">
        <f t="shared" si="8"/>
        <v>0</v>
      </c>
      <c r="X15" s="76">
        <f>分析係数表!E18</f>
        <v>3.6866359447004608E-2</v>
      </c>
      <c r="Y15" s="166">
        <f t="shared" si="9"/>
        <v>0</v>
      </c>
    </row>
    <row r="16" spans="1:25" x14ac:dyDescent="0.2">
      <c r="A16" s="6" t="s">
        <v>4</v>
      </c>
      <c r="B16" s="5" t="s">
        <v>32</v>
      </c>
      <c r="C16" s="90"/>
      <c r="D16" s="76">
        <f>投入係数表!F16</f>
        <v>0</v>
      </c>
      <c r="E16" s="77">
        <f t="shared" si="0"/>
        <v>0</v>
      </c>
      <c r="F16" s="76">
        <f>分析係数表!C19</f>
        <v>0.13532513181019334</v>
      </c>
      <c r="G16" s="77">
        <f t="shared" si="1"/>
        <v>0</v>
      </c>
      <c r="H16" s="77">
        <v>0</v>
      </c>
      <c r="I16" s="77">
        <f t="shared" si="2"/>
        <v>0</v>
      </c>
      <c r="J16" s="76">
        <f>分析係数表!G19</f>
        <v>5.8997050147492625E-2</v>
      </c>
      <c r="K16" s="78">
        <f t="shared" si="3"/>
        <v>0</v>
      </c>
      <c r="L16" s="79"/>
      <c r="M16" s="80"/>
      <c r="N16" s="81">
        <f>分析係数表!H19</f>
        <v>-1.0299191513466193E-4</v>
      </c>
      <c r="O16" s="82">
        <f t="shared" si="4"/>
        <v>-4.8431948092074774E-3</v>
      </c>
      <c r="P16" s="76">
        <f>分析係数表!C19</f>
        <v>0.13532513181019334</v>
      </c>
      <c r="Q16" s="82">
        <f t="shared" si="5"/>
        <v>-6.5540597593844612E-4</v>
      </c>
      <c r="R16" s="83">
        <v>1.0011401456051267E-3</v>
      </c>
      <c r="S16" s="84">
        <f t="shared" si="6"/>
        <v>1.0011401456051267E-3</v>
      </c>
      <c r="T16" s="85">
        <f>分析係数表!F19</f>
        <v>0.24483775811209441</v>
      </c>
      <c r="U16" s="86">
        <f t="shared" si="7"/>
        <v>2.45116908805975E-4</v>
      </c>
      <c r="V16" s="87">
        <f>分析係数表!D19</f>
        <v>3.8348082595870206E-2</v>
      </c>
      <c r="W16" s="167">
        <f t="shared" si="8"/>
        <v>0</v>
      </c>
      <c r="X16" s="76">
        <f>分析係数表!E19</f>
        <v>3.2448377581120944E-2</v>
      </c>
      <c r="Y16" s="166">
        <f t="shared" si="9"/>
        <v>0</v>
      </c>
    </row>
    <row r="17" spans="1:25" x14ac:dyDescent="0.2">
      <c r="A17" s="6" t="s">
        <v>5</v>
      </c>
      <c r="B17" s="5" t="s">
        <v>33</v>
      </c>
      <c r="C17" s="90"/>
      <c r="D17" s="76">
        <f>投入係数表!F17</f>
        <v>0</v>
      </c>
      <c r="E17" s="77">
        <f t="shared" si="0"/>
        <v>0</v>
      </c>
      <c r="F17" s="76">
        <f>分析係数表!C20</f>
        <v>1.7543859649122862E-2</v>
      </c>
      <c r="G17" s="77">
        <f t="shared" si="1"/>
        <v>0</v>
      </c>
      <c r="H17" s="77">
        <v>0</v>
      </c>
      <c r="I17" s="77">
        <f t="shared" si="2"/>
        <v>0</v>
      </c>
      <c r="J17" s="76">
        <f>分析係数表!G20</f>
        <v>9.5238095238095233E-2</v>
      </c>
      <c r="K17" s="78">
        <f t="shared" si="3"/>
        <v>0</v>
      </c>
      <c r="L17" s="79"/>
      <c r="M17" s="80"/>
      <c r="N17" s="81">
        <f>分析係数表!H20</f>
        <v>5.0208558628147691E-4</v>
      </c>
      <c r="O17" s="82">
        <f t="shared" si="4"/>
        <v>2.3610574694886453E-2</v>
      </c>
      <c r="P17" s="76">
        <f>分析係数表!C20</f>
        <v>1.7543859649122862E-2</v>
      </c>
      <c r="Q17" s="82">
        <f t="shared" si="5"/>
        <v>4.1422060868221978E-4</v>
      </c>
      <c r="R17" s="83">
        <v>6.6802481795177004E-4</v>
      </c>
      <c r="S17" s="84">
        <f t="shared" si="6"/>
        <v>6.6802481795177004E-4</v>
      </c>
      <c r="T17" s="85">
        <f>分析係数表!F20</f>
        <v>0.21428571428571427</v>
      </c>
      <c r="U17" s="86">
        <f t="shared" si="7"/>
        <v>1.4314817527537929E-4</v>
      </c>
      <c r="V17" s="87">
        <f>分析係数表!D20</f>
        <v>0</v>
      </c>
      <c r="W17" s="167">
        <f t="shared" si="8"/>
        <v>0</v>
      </c>
      <c r="X17" s="76">
        <f>分析係数表!E20</f>
        <v>0</v>
      </c>
      <c r="Y17" s="166">
        <f t="shared" si="9"/>
        <v>0</v>
      </c>
    </row>
    <row r="18" spans="1:25" x14ac:dyDescent="0.2">
      <c r="A18" s="6" t="s">
        <v>6</v>
      </c>
      <c r="B18" s="5" t="s">
        <v>34</v>
      </c>
      <c r="C18" s="90"/>
      <c r="D18" s="76">
        <f>投入係数表!F18</f>
        <v>0</v>
      </c>
      <c r="E18" s="77">
        <f t="shared" si="0"/>
        <v>0</v>
      </c>
      <c r="F18" s="76">
        <f>分析係数表!C21</f>
        <v>0.22938530734632678</v>
      </c>
      <c r="G18" s="77">
        <f t="shared" si="1"/>
        <v>0</v>
      </c>
      <c r="H18" s="77">
        <v>0</v>
      </c>
      <c r="I18" s="77">
        <f t="shared" si="2"/>
        <v>0</v>
      </c>
      <c r="J18" s="76">
        <f>分析係数表!G21</f>
        <v>0.28442844284428442</v>
      </c>
      <c r="K18" s="78">
        <f t="shared" si="3"/>
        <v>0</v>
      </c>
      <c r="L18" s="79"/>
      <c r="M18" s="80"/>
      <c r="N18" s="81">
        <f>分析係数表!H21</f>
        <v>8.3680931046912815E-4</v>
      </c>
      <c r="O18" s="82">
        <f t="shared" si="4"/>
        <v>3.9350957824810753E-2</v>
      </c>
      <c r="P18" s="76">
        <f>分析係数表!C21</f>
        <v>0.22938530734632678</v>
      </c>
      <c r="Q18" s="82">
        <f t="shared" si="5"/>
        <v>9.0265315550165579E-3</v>
      </c>
      <c r="R18" s="83">
        <v>1.8108279242398898E-2</v>
      </c>
      <c r="S18" s="84">
        <f t="shared" si="6"/>
        <v>1.8108279242398898E-2</v>
      </c>
      <c r="T18" s="85">
        <f>分析係数表!F21</f>
        <v>0.42664266426642666</v>
      </c>
      <c r="U18" s="86">
        <f t="shared" si="7"/>
        <v>7.725764501257496E-3</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投入係数表!F19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1.8161980534528038E-3</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76">
        <f>投入係数表!F20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1.2107987023018693E-3</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投入係数表!F21</f>
        <v>0</v>
      </c>
      <c r="E21" s="77">
        <f t="shared" si="0"/>
        <v>0</v>
      </c>
      <c r="F21" s="76">
        <f>分析係数表!C24</f>
        <v>1.7094017094017144E-2</v>
      </c>
      <c r="G21" s="77">
        <f t="shared" si="1"/>
        <v>0</v>
      </c>
      <c r="H21" s="77">
        <v>0</v>
      </c>
      <c r="I21" s="77">
        <f t="shared" si="2"/>
        <v>0</v>
      </c>
      <c r="J21" s="76">
        <f>分析係数表!G24</f>
        <v>0.27777777777777779</v>
      </c>
      <c r="K21" s="78">
        <f t="shared" si="3"/>
        <v>0</v>
      </c>
      <c r="L21" s="79"/>
      <c r="M21" s="80"/>
      <c r="N21" s="81">
        <f>分析係数表!H24</f>
        <v>2.9610175601215306E-4</v>
      </c>
      <c r="O21" s="82">
        <f t="shared" si="4"/>
        <v>1.3924185076471498E-2</v>
      </c>
      <c r="P21" s="76">
        <f>分析係数表!C24</f>
        <v>1.7094017094017144E-2</v>
      </c>
      <c r="Q21" s="82">
        <f t="shared" si="5"/>
        <v>2.380202577174622E-4</v>
      </c>
      <c r="R21" s="83">
        <v>7.5671654954538971E-4</v>
      </c>
      <c r="S21" s="84">
        <f t="shared" si="6"/>
        <v>7.5671654954538971E-4</v>
      </c>
      <c r="T21" s="85">
        <f>分析係数表!F24</f>
        <v>0.5</v>
      </c>
      <c r="U21" s="86">
        <f t="shared" si="7"/>
        <v>3.7835827477269486E-4</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投入係数表!F22</f>
        <v>0</v>
      </c>
      <c r="E22" s="77">
        <f t="shared" si="0"/>
        <v>0</v>
      </c>
      <c r="F22" s="76">
        <f>分析係数表!C25</f>
        <v>0.19368131868131866</v>
      </c>
      <c r="G22" s="77">
        <f t="shared" si="1"/>
        <v>0</v>
      </c>
      <c r="H22" s="77">
        <v>0</v>
      </c>
      <c r="I22" s="77">
        <f t="shared" si="2"/>
        <v>0</v>
      </c>
      <c r="J22" s="76">
        <f>分析係数表!G25</f>
        <v>0.19689406544647808</v>
      </c>
      <c r="K22" s="78">
        <f t="shared" si="3"/>
        <v>0</v>
      </c>
      <c r="L22" s="79"/>
      <c r="M22" s="80"/>
      <c r="N22" s="81">
        <f>分析係数表!H25</f>
        <v>4.6346361810597868E-4</v>
      </c>
      <c r="O22" s="82">
        <f t="shared" si="4"/>
        <v>2.1794376641433647E-2</v>
      </c>
      <c r="P22" s="76">
        <f>分析係数表!C25</f>
        <v>0.19368131868131866</v>
      </c>
      <c r="Q22" s="82">
        <f t="shared" si="5"/>
        <v>4.2211636077501974E-3</v>
      </c>
      <c r="R22" s="83">
        <v>1.2507227604725101E-2</v>
      </c>
      <c r="S22" s="84">
        <f t="shared" si="6"/>
        <v>1.2507227604725101E-2</v>
      </c>
      <c r="T22" s="85">
        <f>分析係数表!F25</f>
        <v>0.35108153078202997</v>
      </c>
      <c r="U22" s="86">
        <f t="shared" si="7"/>
        <v>4.3910566133061506E-3</v>
      </c>
      <c r="V22" s="87">
        <f>分析係数表!D25</f>
        <v>0.17692734331669441</v>
      </c>
      <c r="W22" s="167">
        <f t="shared" si="8"/>
        <v>0</v>
      </c>
      <c r="X22" s="76">
        <f>分析係数表!E25</f>
        <v>0.17249029395452026</v>
      </c>
      <c r="Y22" s="166">
        <f t="shared" si="9"/>
        <v>0</v>
      </c>
    </row>
    <row r="23" spans="1:25" x14ac:dyDescent="0.2">
      <c r="A23" s="6" t="s">
        <v>11</v>
      </c>
      <c r="B23" s="5" t="s">
        <v>35</v>
      </c>
      <c r="C23" s="90"/>
      <c r="D23" s="76">
        <f>投入係数表!F23</f>
        <v>0</v>
      </c>
      <c r="E23" s="77">
        <f t="shared" si="0"/>
        <v>0</v>
      </c>
      <c r="F23" s="76">
        <f>分析係数表!C26</f>
        <v>8.4388185654008518E-3</v>
      </c>
      <c r="G23" s="77">
        <f t="shared" si="1"/>
        <v>0</v>
      </c>
      <c r="H23" s="77">
        <v>0</v>
      </c>
      <c r="I23" s="77">
        <f t="shared" si="2"/>
        <v>0</v>
      </c>
      <c r="J23" s="76">
        <f>分析係数表!G26</f>
        <v>0.2073170731707317</v>
      </c>
      <c r="K23" s="78">
        <f t="shared" si="3"/>
        <v>0</v>
      </c>
      <c r="L23" s="79"/>
      <c r="M23" s="80"/>
      <c r="N23" s="81">
        <f>分析係数表!H26</f>
        <v>9.7456099696173852E-3</v>
      </c>
      <c r="O23" s="82">
        <f t="shared" si="4"/>
        <v>0.45828730882125751</v>
      </c>
      <c r="P23" s="76">
        <f>分析係数表!C26</f>
        <v>8.4388185654008518E-3</v>
      </c>
      <c r="Q23" s="82">
        <f t="shared" si="5"/>
        <v>3.8674034499684216E-3</v>
      </c>
      <c r="R23" s="83">
        <v>3.9513117756784276E-3</v>
      </c>
      <c r="S23" s="84">
        <f t="shared" si="6"/>
        <v>3.9513117756784276E-3</v>
      </c>
      <c r="T23" s="85">
        <f>分析係数表!F26</f>
        <v>0.34146341463414637</v>
      </c>
      <c r="U23" s="86">
        <f t="shared" si="7"/>
        <v>1.3492284112072682E-3</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投入係数表!F24</f>
        <v>0</v>
      </c>
      <c r="E24" s="77">
        <f t="shared" si="0"/>
        <v>0</v>
      </c>
      <c r="F24" s="76">
        <f>分析係数表!C27</f>
        <v>0.17323420074349438</v>
      </c>
      <c r="G24" s="77">
        <f t="shared" si="1"/>
        <v>0</v>
      </c>
      <c r="H24" s="77">
        <v>0</v>
      </c>
      <c r="I24" s="77">
        <f t="shared" si="2"/>
        <v>0</v>
      </c>
      <c r="J24" s="76">
        <f>分析係数表!G27</f>
        <v>0.16805324459234608</v>
      </c>
      <c r="K24" s="78">
        <f t="shared" si="3"/>
        <v>0</v>
      </c>
      <c r="L24" s="79"/>
      <c r="M24" s="80"/>
      <c r="N24" s="81">
        <f>分析係数表!H27</f>
        <v>9.7971059271847166E-3</v>
      </c>
      <c r="O24" s="82">
        <f t="shared" si="4"/>
        <v>0.4607089062258613</v>
      </c>
      <c r="P24" s="76">
        <f>分析係数表!C27</f>
        <v>0.17323420074349438</v>
      </c>
      <c r="Q24" s="82">
        <f t="shared" si="5"/>
        <v>7.9810539145446585E-2</v>
      </c>
      <c r="R24" s="83">
        <v>8.0600699718176155E-2</v>
      </c>
      <c r="S24" s="84">
        <f t="shared" si="6"/>
        <v>8.0600699718176155E-2</v>
      </c>
      <c r="T24" s="85">
        <f>分析係数表!F27</f>
        <v>0.31780366056572379</v>
      </c>
      <c r="U24" s="86">
        <f t="shared" si="7"/>
        <v>2.5615197414595083E-2</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投入係数表!F25</f>
        <v>0</v>
      </c>
      <c r="E25" s="77">
        <f t="shared" si="0"/>
        <v>0</v>
      </c>
      <c r="F25" s="76">
        <f>分析係数表!C28</f>
        <v>2.7870216306156381E-2</v>
      </c>
      <c r="G25" s="77">
        <f t="shared" si="1"/>
        <v>0</v>
      </c>
      <c r="H25" s="77">
        <v>0</v>
      </c>
      <c r="I25" s="77">
        <f t="shared" si="2"/>
        <v>0</v>
      </c>
      <c r="J25" s="76">
        <f>分析係数表!G28</f>
        <v>0.12625250501002003</v>
      </c>
      <c r="K25" s="78">
        <f t="shared" si="3"/>
        <v>0</v>
      </c>
      <c r="L25" s="79"/>
      <c r="M25" s="80"/>
      <c r="N25" s="81">
        <f>分析係数表!H28</f>
        <v>1.9722951748287761E-2</v>
      </c>
      <c r="O25" s="82">
        <f t="shared" si="4"/>
        <v>0.92747180596323187</v>
      </c>
      <c r="P25" s="76">
        <f>分析係数表!C28</f>
        <v>2.7870216306156381E-2</v>
      </c>
      <c r="Q25" s="82">
        <f t="shared" si="5"/>
        <v>2.5848839850056773E-2</v>
      </c>
      <c r="R25" s="83">
        <v>2.6665692090578719E-2</v>
      </c>
      <c r="S25" s="84">
        <f t="shared" si="6"/>
        <v>2.6665692090578719E-2</v>
      </c>
      <c r="T25" s="85">
        <f>分析係数表!F28</f>
        <v>0.21442885771543085</v>
      </c>
      <c r="U25" s="86">
        <f t="shared" si="7"/>
        <v>5.7178938951741943E-3</v>
      </c>
      <c r="V25" s="87">
        <f>分析係数表!D28</f>
        <v>6.0120240480961923E-3</v>
      </c>
      <c r="W25" s="167">
        <f t="shared" si="8"/>
        <v>0</v>
      </c>
      <c r="X25" s="76">
        <f>分析係数表!E28</f>
        <v>0</v>
      </c>
      <c r="Y25" s="166">
        <f t="shared" si="9"/>
        <v>0</v>
      </c>
    </row>
    <row r="26" spans="1:25" x14ac:dyDescent="0.2">
      <c r="A26" s="6" t="s">
        <v>14</v>
      </c>
      <c r="B26" s="5" t="s">
        <v>50</v>
      </c>
      <c r="C26" s="90"/>
      <c r="D26" s="76">
        <f>投入係数表!F26</f>
        <v>0</v>
      </c>
      <c r="E26" s="77">
        <f t="shared" si="0"/>
        <v>0</v>
      </c>
      <c r="F26" s="76">
        <f>分析係数表!C29</f>
        <v>7.0910556003223157E-2</v>
      </c>
      <c r="G26" s="77">
        <f t="shared" si="1"/>
        <v>0</v>
      </c>
      <c r="H26" s="77">
        <v>0</v>
      </c>
      <c r="I26" s="77">
        <f t="shared" si="2"/>
        <v>0</v>
      </c>
      <c r="J26" s="76">
        <f>分析係数表!G29</f>
        <v>0.26315789473684209</v>
      </c>
      <c r="K26" s="78">
        <f t="shared" si="3"/>
        <v>0</v>
      </c>
      <c r="L26" s="79"/>
      <c r="M26" s="80"/>
      <c r="N26" s="81">
        <f>分析係数表!H29</f>
        <v>9.1405324682012467E-3</v>
      </c>
      <c r="O26" s="82">
        <f t="shared" si="4"/>
        <v>0.42983353931716362</v>
      </c>
      <c r="P26" s="76">
        <f>分析係数表!C29</f>
        <v>7.0910556003223157E-2</v>
      </c>
      <c r="Q26" s="82">
        <f t="shared" si="5"/>
        <v>3.0479735261813353E-2</v>
      </c>
      <c r="R26" s="83">
        <v>3.7808406941691165E-2</v>
      </c>
      <c r="S26" s="84">
        <f t="shared" si="6"/>
        <v>3.7808406941691165E-2</v>
      </c>
      <c r="T26" s="85">
        <f>分析係数表!F29</f>
        <v>0.38157894736842107</v>
      </c>
      <c r="U26" s="86">
        <f t="shared" si="7"/>
        <v>1.442689212248742E-2</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投入係数表!F27</f>
        <v>0</v>
      </c>
      <c r="E27" s="77">
        <f t="shared" si="0"/>
        <v>0</v>
      </c>
      <c r="F27" s="76">
        <f>分析係数表!C30</f>
        <v>1</v>
      </c>
      <c r="G27" s="77">
        <f t="shared" si="1"/>
        <v>0</v>
      </c>
      <c r="H27" s="77">
        <v>0</v>
      </c>
      <c r="I27" s="77">
        <f t="shared" si="2"/>
        <v>0</v>
      </c>
      <c r="J27" s="76">
        <f>分析係数表!G30</f>
        <v>0.34535617673579799</v>
      </c>
      <c r="K27" s="78">
        <f t="shared" si="3"/>
        <v>0</v>
      </c>
      <c r="L27" s="79"/>
      <c r="M27" s="80"/>
      <c r="N27" s="81">
        <f>分析係数表!H30</f>
        <v>0</v>
      </c>
      <c r="O27" s="82">
        <f t="shared" si="4"/>
        <v>0</v>
      </c>
      <c r="P27" s="76">
        <f>分析係数表!C30</f>
        <v>1</v>
      </c>
      <c r="Q27" s="82">
        <f t="shared" si="5"/>
        <v>0</v>
      </c>
      <c r="R27" s="83">
        <v>0.16473687478558827</v>
      </c>
      <c r="S27" s="84">
        <f t="shared" si="6"/>
        <v>0.16473687478558827</v>
      </c>
      <c r="T27" s="85">
        <f>分析係数表!F30</f>
        <v>0.44183949504057712</v>
      </c>
      <c r="U27" s="86">
        <f t="shared" si="7"/>
        <v>7.2787257569827096E-2</v>
      </c>
      <c r="V27" s="87">
        <f>分析係数表!D30</f>
        <v>0.16290952810339646</v>
      </c>
      <c r="W27" s="167">
        <f t="shared" si="8"/>
        <v>0</v>
      </c>
      <c r="X27" s="76">
        <f>分析係数表!E30</f>
        <v>9.6483318304779075E-2</v>
      </c>
      <c r="Y27" s="166">
        <f t="shared" si="9"/>
        <v>0</v>
      </c>
    </row>
    <row r="28" spans="1:25" x14ac:dyDescent="0.2">
      <c r="A28" s="6" t="s">
        <v>16</v>
      </c>
      <c r="B28" s="5" t="s">
        <v>192</v>
      </c>
      <c r="C28" s="90"/>
      <c r="D28" s="76">
        <f>投入係数表!F28</f>
        <v>0</v>
      </c>
      <c r="E28" s="77">
        <f t="shared" si="0"/>
        <v>0</v>
      </c>
      <c r="F28" s="76">
        <f>分析係数表!C31</f>
        <v>0.94798822374877334</v>
      </c>
      <c r="G28" s="77">
        <f t="shared" si="1"/>
        <v>0</v>
      </c>
      <c r="H28" s="77">
        <v>0</v>
      </c>
      <c r="I28" s="77">
        <f t="shared" si="2"/>
        <v>0</v>
      </c>
      <c r="J28" s="76">
        <f>分析係数表!G31</f>
        <v>7.0922795797167662E-2</v>
      </c>
      <c r="K28" s="78">
        <f t="shared" si="3"/>
        <v>0</v>
      </c>
      <c r="L28" s="79"/>
      <c r="M28" s="80"/>
      <c r="N28" s="81">
        <f>分析係数表!H31</f>
        <v>9.4804057881456308E-2</v>
      </c>
      <c r="O28" s="82">
        <f t="shared" si="4"/>
        <v>4.4581608218754827</v>
      </c>
      <c r="P28" s="76">
        <f>分析係数表!C31</f>
        <v>0.94798822374877334</v>
      </c>
      <c r="Q28" s="82">
        <f t="shared" si="5"/>
        <v>4.2262839587161105</v>
      </c>
      <c r="R28" s="83">
        <v>4.8496552034461367</v>
      </c>
      <c r="S28" s="84">
        <f t="shared" si="6"/>
        <v>4.8496552034461367</v>
      </c>
      <c r="T28" s="85">
        <f>分析係数表!F31</f>
        <v>0.34490634993147556</v>
      </c>
      <c r="U28" s="86">
        <f t="shared" si="7"/>
        <v>1.6726768746467946</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投入係数表!F29</f>
        <v>0</v>
      </c>
      <c r="E29" s="77">
        <f t="shared" si="0"/>
        <v>0</v>
      </c>
      <c r="F29" s="76">
        <f>分析係数表!C32</f>
        <v>0.48216833095577749</v>
      </c>
      <c r="G29" s="77">
        <f t="shared" si="1"/>
        <v>0</v>
      </c>
      <c r="H29" s="77">
        <v>0</v>
      </c>
      <c r="I29" s="77">
        <f t="shared" si="2"/>
        <v>0</v>
      </c>
      <c r="J29" s="76">
        <f>分析係数表!G32</f>
        <v>0.14117647058823529</v>
      </c>
      <c r="K29" s="78">
        <f t="shared" si="3"/>
        <v>0</v>
      </c>
      <c r="L29" s="79"/>
      <c r="M29" s="80"/>
      <c r="N29" s="81">
        <f>分析係数表!H32</f>
        <v>5.9349091096348935E-3</v>
      </c>
      <c r="O29" s="82">
        <f t="shared" si="4"/>
        <v>0.27908910088058086</v>
      </c>
      <c r="P29" s="76">
        <f>分析係数表!C32</f>
        <v>0.48216833095577749</v>
      </c>
      <c r="Q29" s="82">
        <f t="shared" si="5"/>
        <v>0.13456792595953829</v>
      </c>
      <c r="R29" s="83">
        <v>0.16143978839194928</v>
      </c>
      <c r="S29" s="84">
        <f t="shared" si="6"/>
        <v>0.16143978839194928</v>
      </c>
      <c r="T29" s="85">
        <f>分析係数表!F32</f>
        <v>0.4823529411764706</v>
      </c>
      <c r="U29" s="86">
        <f t="shared" si="7"/>
        <v>7.7870956753763765E-2</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投入係数表!F30</f>
        <v>0</v>
      </c>
      <c r="E30" s="77">
        <f t="shared" si="0"/>
        <v>0</v>
      </c>
      <c r="F30" s="76">
        <f>分析係数表!C33</f>
        <v>1</v>
      </c>
      <c r="G30" s="77">
        <f t="shared" si="1"/>
        <v>0</v>
      </c>
      <c r="H30" s="77">
        <v>0</v>
      </c>
      <c r="I30" s="77">
        <f t="shared" si="2"/>
        <v>0</v>
      </c>
      <c r="J30" s="76">
        <f>分析係数表!G33</f>
        <v>0.50451467268623029</v>
      </c>
      <c r="K30" s="78">
        <f t="shared" si="3"/>
        <v>0</v>
      </c>
      <c r="L30" s="79"/>
      <c r="M30" s="80"/>
      <c r="N30" s="81">
        <f>分析係数表!H33</f>
        <v>8.6255728925279361E-4</v>
      </c>
      <c r="O30" s="82">
        <f t="shared" si="4"/>
        <v>4.0561756527112615E-2</v>
      </c>
      <c r="P30" s="76">
        <f>分析係数表!C33</f>
        <v>1</v>
      </c>
      <c r="Q30" s="82">
        <f t="shared" si="5"/>
        <v>4.0561756527112615E-2</v>
      </c>
      <c r="R30" s="83">
        <v>0.14866816732495344</v>
      </c>
      <c r="S30" s="84">
        <f t="shared" si="6"/>
        <v>0.14866816732495344</v>
      </c>
      <c r="T30" s="85">
        <f>分析係数表!F33</f>
        <v>0.64446952595936791</v>
      </c>
      <c r="U30" s="86">
        <f t="shared" si="7"/>
        <v>9.5812103321160733E-2</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投入係数表!F31</f>
        <v>0</v>
      </c>
      <c r="E31" s="77">
        <f t="shared" si="0"/>
        <v>0</v>
      </c>
      <c r="F31" s="76">
        <f>分析係数表!C34</f>
        <v>0.2053323853537149</v>
      </c>
      <c r="G31" s="77">
        <f t="shared" si="1"/>
        <v>0</v>
      </c>
      <c r="H31" s="77">
        <v>0</v>
      </c>
      <c r="I31" s="77">
        <f t="shared" si="2"/>
        <v>0</v>
      </c>
      <c r="J31" s="76">
        <f>分析係数表!G34</f>
        <v>0.42520016856300041</v>
      </c>
      <c r="K31" s="78">
        <f t="shared" si="3"/>
        <v>0</v>
      </c>
      <c r="L31" s="79"/>
      <c r="M31" s="80"/>
      <c r="N31" s="81">
        <f>分析係数表!H34</f>
        <v>0.14534734023379164</v>
      </c>
      <c r="O31" s="82">
        <f t="shared" si="4"/>
        <v>6.834958674494052</v>
      </c>
      <c r="P31" s="76">
        <f>分析係数表!C34</f>
        <v>0.2053323853537149</v>
      </c>
      <c r="Q31" s="82">
        <f t="shared" si="5"/>
        <v>1.403438368427929</v>
      </c>
      <c r="R31" s="83">
        <v>1.4912368238371088</v>
      </c>
      <c r="S31" s="84">
        <f t="shared" si="6"/>
        <v>1.4912368238371088</v>
      </c>
      <c r="T31" s="85">
        <f>分析係数表!F34</f>
        <v>0.70143278550358201</v>
      </c>
      <c r="U31" s="86">
        <f t="shared" si="7"/>
        <v>1.0460023991895777</v>
      </c>
      <c r="V31" s="87">
        <f>分析係数表!D34</f>
        <v>0.41908975979772439</v>
      </c>
      <c r="W31" s="167">
        <f t="shared" si="8"/>
        <v>1</v>
      </c>
      <c r="X31" s="76">
        <f>分析係数表!E34</f>
        <v>0.33775811209439527</v>
      </c>
      <c r="Y31" s="166">
        <f t="shared" si="9"/>
        <v>1</v>
      </c>
    </row>
    <row r="32" spans="1:25" x14ac:dyDescent="0.2">
      <c r="A32" s="6" t="s">
        <v>20</v>
      </c>
      <c r="B32" s="5" t="s">
        <v>37</v>
      </c>
      <c r="C32" s="90"/>
      <c r="D32" s="76">
        <f>投入係数表!F32</f>
        <v>0</v>
      </c>
      <c r="E32" s="77">
        <f t="shared" si="0"/>
        <v>0</v>
      </c>
      <c r="F32" s="76">
        <f>分析係数表!C35</f>
        <v>4.5295002507103499E-2</v>
      </c>
      <c r="G32" s="77">
        <f t="shared" si="1"/>
        <v>0</v>
      </c>
      <c r="H32" s="77">
        <v>0</v>
      </c>
      <c r="I32" s="77">
        <f t="shared" si="2"/>
        <v>0</v>
      </c>
      <c r="J32" s="76">
        <f>分析係数表!G35</f>
        <v>0.3217993079584775</v>
      </c>
      <c r="K32" s="78">
        <f t="shared" si="3"/>
        <v>0</v>
      </c>
      <c r="L32" s="79"/>
      <c r="M32" s="80"/>
      <c r="N32" s="81">
        <f>分析係数表!H35</f>
        <v>5.6027601833256092E-2</v>
      </c>
      <c r="O32" s="82">
        <f t="shared" si="4"/>
        <v>2.6346979762088676</v>
      </c>
      <c r="P32" s="76">
        <f>分析係数表!C35</f>
        <v>4.5295002507103499E-2</v>
      </c>
      <c r="Q32" s="82">
        <f t="shared" si="5"/>
        <v>0.11933865143784117</v>
      </c>
      <c r="R32" s="83">
        <v>0.15288494695371632</v>
      </c>
      <c r="S32" s="84">
        <f t="shared" si="6"/>
        <v>0.15288494695371632</v>
      </c>
      <c r="T32" s="85">
        <f>分析係数表!F35</f>
        <v>0.66089965397923878</v>
      </c>
      <c r="U32" s="86">
        <f t="shared" si="7"/>
        <v>0.1010416085403454</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投入係数表!F33</f>
        <v>0</v>
      </c>
      <c r="E33" s="77">
        <f t="shared" si="0"/>
        <v>0</v>
      </c>
      <c r="F33" s="76">
        <f>分析係数表!C36</f>
        <v>0.81690507152145642</v>
      </c>
      <c r="G33" s="77">
        <f t="shared" si="1"/>
        <v>0</v>
      </c>
      <c r="H33" s="77">
        <v>0</v>
      </c>
      <c r="I33" s="77">
        <f t="shared" si="2"/>
        <v>0</v>
      </c>
      <c r="J33" s="76">
        <f>分析係数表!G36</f>
        <v>2.4669743752984245E-3</v>
      </c>
      <c r="K33" s="78">
        <f t="shared" si="3"/>
        <v>0</v>
      </c>
      <c r="L33" s="79"/>
      <c r="M33" s="80"/>
      <c r="N33" s="81">
        <f>分析係数表!H36</f>
        <v>0.1886168185797415</v>
      </c>
      <c r="O33" s="82">
        <f t="shared" si="4"/>
        <v>8.869705893712343</v>
      </c>
      <c r="P33" s="76">
        <f>分析係数表!C36</f>
        <v>0.81690507152145642</v>
      </c>
      <c r="Q33" s="82">
        <f t="shared" si="5"/>
        <v>7.2457077274773649</v>
      </c>
      <c r="R33" s="83">
        <v>7.4023326808816599</v>
      </c>
      <c r="S33" s="84">
        <f t="shared" si="6"/>
        <v>7.4023326808816599</v>
      </c>
      <c r="T33" s="85">
        <f>分析係数表!F36</f>
        <v>0.90092312589527301</v>
      </c>
      <c r="U33" s="86">
        <f t="shared" si="7"/>
        <v>6.6689326977766417</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投入係数表!F34</f>
        <v>0</v>
      </c>
      <c r="E34" s="77">
        <f t="shared" si="0"/>
        <v>0</v>
      </c>
      <c r="F34" s="76">
        <f>分析係数表!C37</f>
        <v>0.29905561385099688</v>
      </c>
      <c r="G34" s="77">
        <f t="shared" si="1"/>
        <v>0</v>
      </c>
      <c r="H34" s="77">
        <v>0</v>
      </c>
      <c r="I34" s="77">
        <f t="shared" si="2"/>
        <v>0</v>
      </c>
      <c r="J34" s="76">
        <f>分析係数表!G37</f>
        <v>0.52083333333333337</v>
      </c>
      <c r="K34" s="78">
        <f t="shared" si="3"/>
        <v>0</v>
      </c>
      <c r="L34" s="79"/>
      <c r="M34" s="80"/>
      <c r="N34" s="81">
        <f>分析係数表!H37</f>
        <v>4.2677274833925534E-2</v>
      </c>
      <c r="O34" s="82">
        <f t="shared" si="4"/>
        <v>2.0068988490653483</v>
      </c>
      <c r="P34" s="76">
        <f>分析係数表!C37</f>
        <v>0.29905561385099688</v>
      </c>
      <c r="Q34" s="82">
        <f t="shared" si="5"/>
        <v>0.6001743672440969</v>
      </c>
      <c r="R34" s="83">
        <v>0.70468187924532444</v>
      </c>
      <c r="S34" s="84">
        <f t="shared" si="6"/>
        <v>0.70468187924532444</v>
      </c>
      <c r="T34" s="85">
        <f>分析係数表!F37</f>
        <v>0.73171768707482998</v>
      </c>
      <c r="U34" s="86">
        <f t="shared" si="7"/>
        <v>0.51562819480493338</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投入係数表!F35</f>
        <v>0</v>
      </c>
      <c r="E35" s="77">
        <f t="shared" si="0"/>
        <v>0</v>
      </c>
      <c r="F35" s="76">
        <f>分析係数表!C38</f>
        <v>4.4463264874020636E-3</v>
      </c>
      <c r="G35" s="77">
        <f t="shared" si="1"/>
        <v>0</v>
      </c>
      <c r="H35" s="77">
        <v>0</v>
      </c>
      <c r="I35" s="77">
        <f t="shared" si="2"/>
        <v>0</v>
      </c>
      <c r="J35" s="76">
        <f>分析係数表!G38</f>
        <v>0.34146341463414637</v>
      </c>
      <c r="K35" s="78">
        <f t="shared" si="3"/>
        <v>0</v>
      </c>
      <c r="L35" s="79"/>
      <c r="M35" s="80"/>
      <c r="N35" s="81">
        <f>分析係数表!H38</f>
        <v>3.8918069931510375E-2</v>
      </c>
      <c r="O35" s="82">
        <f t="shared" si="4"/>
        <v>1.8301222385292752</v>
      </c>
      <c r="P35" s="76">
        <f>分析係数表!C38</f>
        <v>4.4463264874020636E-3</v>
      </c>
      <c r="Q35" s="82">
        <f t="shared" si="5"/>
        <v>8.1373209843562735E-3</v>
      </c>
      <c r="R35" s="83">
        <v>9.1148014663620484E-3</v>
      </c>
      <c r="S35" s="84">
        <f t="shared" si="6"/>
        <v>9.1148014663620484E-3</v>
      </c>
      <c r="T35" s="85">
        <f>分析係数表!F38</f>
        <v>0.56097560975609762</v>
      </c>
      <c r="U35" s="86">
        <f t="shared" si="7"/>
        <v>5.1131813103982224E-3</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投入係数表!F36</f>
        <v>0</v>
      </c>
      <c r="E36" s="77">
        <f t="shared" si="0"/>
        <v>0</v>
      </c>
      <c r="F36" s="76">
        <f>分析係数表!C39</f>
        <v>1</v>
      </c>
      <c r="G36" s="77">
        <f t="shared" si="1"/>
        <v>0</v>
      </c>
      <c r="H36" s="77">
        <v>0</v>
      </c>
      <c r="I36" s="77">
        <f t="shared" si="2"/>
        <v>0</v>
      </c>
      <c r="J36" s="76">
        <f>分析係数表!G39</f>
        <v>0.35427190863167141</v>
      </c>
      <c r="K36" s="78">
        <f t="shared" si="3"/>
        <v>0</v>
      </c>
      <c r="L36" s="79"/>
      <c r="M36" s="80"/>
      <c r="N36" s="81">
        <f>分析係数表!H39</f>
        <v>3.437355167619342E-3</v>
      </c>
      <c r="O36" s="82">
        <f t="shared" si="4"/>
        <v>0.16164162675729957</v>
      </c>
      <c r="P36" s="76">
        <f>分析係数表!C39</f>
        <v>1</v>
      </c>
      <c r="Q36" s="82">
        <f t="shared" si="5"/>
        <v>0.16164162675729957</v>
      </c>
      <c r="R36" s="83">
        <v>0.17258353382552682</v>
      </c>
      <c r="S36" s="84">
        <f t="shared" si="6"/>
        <v>0.17258353382552682</v>
      </c>
      <c r="T36" s="85">
        <f>分析係数表!F39</f>
        <v>0.7050296507797057</v>
      </c>
      <c r="U36" s="86">
        <f t="shared" si="7"/>
        <v>0.1216765085833387</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投入係数表!F37</f>
        <v>0</v>
      </c>
      <c r="E37" s="77">
        <f t="shared" si="0"/>
        <v>0</v>
      </c>
      <c r="F37" s="76">
        <f>分析係数表!C40</f>
        <v>0.83920615633859863</v>
      </c>
      <c r="G37" s="77">
        <f t="shared" si="1"/>
        <v>0</v>
      </c>
      <c r="H37" s="77">
        <v>0</v>
      </c>
      <c r="I37" s="77">
        <f t="shared" si="2"/>
        <v>0</v>
      </c>
      <c r="J37" s="76">
        <f>分析係数表!G40</f>
        <v>0.51760656605771782</v>
      </c>
      <c r="K37" s="78">
        <f t="shared" si="3"/>
        <v>0</v>
      </c>
      <c r="L37" s="79"/>
      <c r="M37" s="80"/>
      <c r="N37" s="81">
        <f>分析係数表!H40</f>
        <v>3.2622689118904168E-2</v>
      </c>
      <c r="O37" s="82">
        <f t="shared" si="4"/>
        <v>1.5340819558164684</v>
      </c>
      <c r="P37" s="76">
        <f>分析係数表!C40</f>
        <v>0.83920615633859863</v>
      </c>
      <c r="Q37" s="82">
        <f t="shared" si="5"/>
        <v>1.2874110216491383</v>
      </c>
      <c r="R37" s="83">
        <v>1.2880971629578239</v>
      </c>
      <c r="S37" s="84">
        <f t="shared" si="6"/>
        <v>1.2880971629578239</v>
      </c>
      <c r="T37" s="85">
        <f>分析係数表!F40</f>
        <v>0.71604447974583008</v>
      </c>
      <c r="U37" s="86">
        <f t="shared" si="7"/>
        <v>0.92233486291221478</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投入係数表!F38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2.1885186544106285</v>
      </c>
      <c r="P38" s="76">
        <f>分析係数表!C41</f>
        <v>0.78804261408809029</v>
      </c>
      <c r="Q38" s="82">
        <f t="shared" si="5"/>
        <v>1.7246459614023015</v>
      </c>
      <c r="R38" s="83">
        <v>1.7534493128510955</v>
      </c>
      <c r="S38" s="84">
        <f t="shared" si="6"/>
        <v>1.7534493128510955</v>
      </c>
      <c r="T38" s="85">
        <f>分析係数表!F41</f>
        <v>0.55067630164906434</v>
      </c>
      <c r="U38" s="86">
        <f t="shared" si="7"/>
        <v>0.96558298272993448</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投入係数表!F39</f>
        <v>0</v>
      </c>
      <c r="E39" s="77">
        <f>$C$8*D39</f>
        <v>0</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0.51580024718059625</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194</v>
      </c>
      <c r="B40" s="5" t="s">
        <v>41</v>
      </c>
      <c r="C40" s="90"/>
      <c r="D40" s="76">
        <f>投入係数表!F40</f>
        <v>0</v>
      </c>
      <c r="E40" s="77">
        <f>$C$8*D40</f>
        <v>0</v>
      </c>
      <c r="F40" s="76">
        <f>分析係数表!C43</f>
        <v>0.20173745173745172</v>
      </c>
      <c r="G40" s="77">
        <f>E40*F40</f>
        <v>0</v>
      </c>
      <c r="H40" s="77">
        <v>0</v>
      </c>
      <c r="I40" s="77">
        <f>C40+H40</f>
        <v>0</v>
      </c>
      <c r="J40" s="76">
        <f>分析係数表!G43</f>
        <v>0.40060929169840059</v>
      </c>
      <c r="K40" s="78">
        <f>I40*J40</f>
        <v>0</v>
      </c>
      <c r="L40" s="79"/>
      <c r="M40" s="80"/>
      <c r="N40" s="81">
        <f>分析係数表!H43</f>
        <v>3.0614346773778257E-2</v>
      </c>
      <c r="O40" s="82">
        <f t="shared" si="4"/>
        <v>1.4396396570369225</v>
      </c>
      <c r="P40" s="76">
        <f>分析係数表!C43</f>
        <v>0.20173745173745172</v>
      </c>
      <c r="Q40" s="82">
        <f>O40*P40</f>
        <v>0.29042923583080771</v>
      </c>
      <c r="R40" s="83">
        <v>0.46999671074888</v>
      </c>
      <c r="S40" s="84">
        <f>I40+R40</f>
        <v>0.46999671074888</v>
      </c>
      <c r="T40" s="85">
        <f>分析係数表!F43</f>
        <v>0.64280274181264285</v>
      </c>
      <c r="U40" s="86">
        <f t="shared" si="7"/>
        <v>0.30211517431230367</v>
      </c>
      <c r="V40" s="87">
        <f>分析係数表!D43</f>
        <v>0.46991622239146991</v>
      </c>
      <c r="W40" s="167">
        <f t="shared" si="8"/>
        <v>0</v>
      </c>
      <c r="X40" s="76">
        <f>分析係数表!E43</f>
        <v>0.30083777608530082</v>
      </c>
      <c r="Y40" s="166">
        <f t="shared" si="9"/>
        <v>0</v>
      </c>
    </row>
    <row r="41" spans="1:25" x14ac:dyDescent="0.2">
      <c r="A41" s="6" t="s">
        <v>340</v>
      </c>
      <c r="B41" s="5" t="s">
        <v>42</v>
      </c>
      <c r="C41" s="90"/>
      <c r="D41" s="76">
        <f>投入係数表!F41</f>
        <v>0</v>
      </c>
      <c r="E41" s="77">
        <f>$C$8*D41</f>
        <v>0</v>
      </c>
      <c r="F41" s="76">
        <f>分析係数表!C44</f>
        <v>0.27638971906754328</v>
      </c>
      <c r="G41" s="77">
        <f>E41*F41</f>
        <v>0</v>
      </c>
      <c r="H41" s="77">
        <v>0</v>
      </c>
      <c r="I41" s="77">
        <f>C41+H41</f>
        <v>0</v>
      </c>
      <c r="J41" s="76">
        <f>分析係数表!G44</f>
        <v>0.27192982456140352</v>
      </c>
      <c r="K41" s="78">
        <f>I41*J41</f>
        <v>0</v>
      </c>
      <c r="L41" s="79"/>
      <c r="M41" s="80"/>
      <c r="N41" s="81">
        <f>分析係数表!H44</f>
        <v>9.8074051186981828E-2</v>
      </c>
      <c r="O41" s="82">
        <f t="shared" si="4"/>
        <v>4.6119322570678207</v>
      </c>
      <c r="P41" s="76">
        <f>分析係数表!C44</f>
        <v>0.27638971906754328</v>
      </c>
      <c r="Q41" s="82">
        <f>O41*P41</f>
        <v>1.2746906608895159</v>
      </c>
      <c r="R41" s="83">
        <v>1.2886794098296301</v>
      </c>
      <c r="S41" s="84">
        <f>I41+R41</f>
        <v>1.2886794098296301</v>
      </c>
      <c r="T41" s="85">
        <f>分析係数表!F44</f>
        <v>0.48268106162843005</v>
      </c>
      <c r="U41" s="86">
        <f t="shared" si="7"/>
        <v>0.62202114563526456</v>
      </c>
      <c r="V41" s="87">
        <f>分析係数表!D44</f>
        <v>0.23571749887539362</v>
      </c>
      <c r="W41" s="167">
        <f t="shared" si="8"/>
        <v>0</v>
      </c>
      <c r="X41" s="76">
        <f>分析係数表!E44</f>
        <v>0.16711650922177237</v>
      </c>
      <c r="Y41" s="166">
        <f t="shared" si="9"/>
        <v>0</v>
      </c>
    </row>
    <row r="42" spans="1:25" x14ac:dyDescent="0.2">
      <c r="A42" s="6" t="s">
        <v>341</v>
      </c>
      <c r="B42" s="5" t="s">
        <v>278</v>
      </c>
      <c r="C42" s="90"/>
      <c r="D42" s="76">
        <f>投入係数表!F42</f>
        <v>0</v>
      </c>
      <c r="E42" s="77">
        <f>$C$8*D42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8.4030907130063278E-3</v>
      </c>
      <c r="S42" s="84">
        <f>I42+R42</f>
        <v>8.4030907130063278E-3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投入係数表!F43</f>
        <v>0</v>
      </c>
      <c r="E43" s="77">
        <f>$C$8*D43</f>
        <v>0</v>
      </c>
      <c r="F43" s="76">
        <f>分析係数表!C46</f>
        <v>5.367793240556662E-2</v>
      </c>
      <c r="G43" s="77">
        <f>E43*F43</f>
        <v>0</v>
      </c>
      <c r="H43" s="77">
        <v>0</v>
      </c>
      <c r="I43" s="77">
        <f>C43+H43</f>
        <v>0</v>
      </c>
      <c r="J43" s="76">
        <f>分析係数表!G46</f>
        <v>9.2592592592592587E-3</v>
      </c>
      <c r="K43" s="78">
        <f>I43*J43</f>
        <v>0</v>
      </c>
      <c r="L43" s="79"/>
      <c r="M43" s="80"/>
      <c r="N43" s="81">
        <f>分析係数表!H46</f>
        <v>2.0456769143622225E-2</v>
      </c>
      <c r="O43" s="82">
        <f t="shared" si="4"/>
        <v>0.96197956897883508</v>
      </c>
      <c r="P43" s="76">
        <f>分析係数表!C46</f>
        <v>5.367793240556662E-2</v>
      </c>
      <c r="Q43" s="82">
        <f>O43*P43</f>
        <v>5.1637074279182023E-2</v>
      </c>
      <c r="R43" s="83">
        <v>5.6272664922311533E-2</v>
      </c>
      <c r="S43" s="84">
        <f>I43+R43</f>
        <v>5.6272664922311533E-2</v>
      </c>
      <c r="T43" s="85">
        <f>分析係数表!F46</f>
        <v>0.30555555555555558</v>
      </c>
      <c r="U43" s="86">
        <f t="shared" si="7"/>
        <v>1.7194425392928526E-2</v>
      </c>
      <c r="V43" s="87">
        <f>分析係数表!D46</f>
        <v>2.7777777777777776E-2</v>
      </c>
      <c r="W43" s="167">
        <f t="shared" si="8"/>
        <v>0</v>
      </c>
      <c r="X43" s="76">
        <f>分析係数表!E46</f>
        <v>8.3333333333333329E-2</v>
      </c>
      <c r="Y43" s="166">
        <f t="shared" si="9"/>
        <v>0</v>
      </c>
    </row>
    <row r="44" spans="1:25" x14ac:dyDescent="0.2">
      <c r="A44" s="192">
        <v>40</v>
      </c>
      <c r="B44" s="14" t="s">
        <v>150</v>
      </c>
      <c r="C44" s="197">
        <f>SUM(C5:C43)</f>
        <v>100</v>
      </c>
      <c r="D44" s="92">
        <f>投入係数表!F44</f>
        <v>0</v>
      </c>
      <c r="E44" s="91">
        <f>SUM(E5:E43)</f>
        <v>0</v>
      </c>
      <c r="F44" s="92">
        <f>分析係数表!C47</f>
        <v>0.43100924499229587</v>
      </c>
      <c r="G44" s="91">
        <f>SUM(G5:G43)</f>
        <v>0</v>
      </c>
      <c r="H44" s="91">
        <f>SUM(H5:H43)</f>
        <v>0</v>
      </c>
      <c r="I44" s="91">
        <f>SUM(I5:I43)</f>
        <v>100</v>
      </c>
      <c r="J44" s="92">
        <f>分析係数表!G47</f>
        <v>0.27411589384994556</v>
      </c>
      <c r="K44" s="93">
        <f>SUM(K5:K43)</f>
        <v>75</v>
      </c>
      <c r="L44" s="94">
        <f>最終需要_まとめ!$L$33</f>
        <v>0.627</v>
      </c>
      <c r="M44" s="91">
        <f>K44*L44</f>
        <v>47.024999999999999</v>
      </c>
      <c r="N44" s="95">
        <f>分析係数表!H47</f>
        <v>1</v>
      </c>
      <c r="O44" s="96">
        <f>SUM(O5:O43)</f>
        <v>47.024999999999999</v>
      </c>
      <c r="P44" s="92">
        <f>分析係数表!C47</f>
        <v>0.43100924499229587</v>
      </c>
      <c r="Q44" s="96">
        <f>SUM(Q5:Q43)</f>
        <v>18.913496221866321</v>
      </c>
      <c r="R44" s="91">
        <f>SUM(R5:R43)</f>
        <v>20.531155062918639</v>
      </c>
      <c r="S44" s="97">
        <f>SUM(S5:S43)</f>
        <v>120.53115506291864</v>
      </c>
      <c r="T44" s="98">
        <f>分析係数表!F47</f>
        <v>0.60561987734280964</v>
      </c>
      <c r="U44" s="99">
        <f>SUM(U5:U43)</f>
        <v>113.3710671010852</v>
      </c>
      <c r="V44" s="100">
        <f>分析係数表!D47</f>
        <v>0.12179744368659369</v>
      </c>
      <c r="W44" s="164">
        <f>SUM(W5:W43)</f>
        <v>1</v>
      </c>
      <c r="X44" s="92">
        <f>分析係数表!E47</f>
        <v>9.5847423625838257E-2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2015年猪名川町産業連関表</v>
      </c>
      <c r="H1" s="401"/>
      <c r="I1" s="401"/>
    </row>
    <row r="2" spans="1:25" x14ac:dyDescent="0.2">
      <c r="B2" s="3" t="s">
        <v>247</v>
      </c>
      <c r="S2" s="3" t="s">
        <v>152</v>
      </c>
      <c r="U2" s="64" t="s">
        <v>209</v>
      </c>
      <c r="W2" s="3" t="s">
        <v>130</v>
      </c>
      <c r="Y2" s="3" t="s">
        <v>153</v>
      </c>
    </row>
    <row r="3" spans="1:25" ht="44" x14ac:dyDescent="0.2">
      <c r="B3" s="65"/>
      <c r="C3" s="66" t="s">
        <v>227</v>
      </c>
      <c r="D3" s="66" t="s">
        <v>308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投入係数表!G5</f>
        <v>0.13686131386861314</v>
      </c>
      <c r="E5" s="77">
        <f t="shared" ref="E5:E38" si="0">$C$9*D5</f>
        <v>13.686131386861314</v>
      </c>
      <c r="F5" s="76">
        <f>分析係数表!C8</f>
        <v>0.30496453900709219</v>
      </c>
      <c r="G5" s="77">
        <f t="shared" ref="G5:G38" si="1">E5*F5</f>
        <v>4.173784749184656</v>
      </c>
      <c r="H5" s="77">
        <f t="array" ref="H5:H43">MMULT(逆行列係数!C5:AO43,'5'!G5:G43)</f>
        <v>4.3672535190831887</v>
      </c>
      <c r="I5" s="77">
        <f t="shared" ref="I5:I38" si="2">C5+H5</f>
        <v>4.3672535190831887</v>
      </c>
      <c r="J5" s="76">
        <f>分析係数表!G8</f>
        <v>0.12049861495844875</v>
      </c>
      <c r="K5" s="78">
        <f t="shared" ref="K5:K38" si="3">I5*J5</f>
        <v>0.52624800022193552</v>
      </c>
      <c r="L5" s="79" t="s">
        <v>180</v>
      </c>
      <c r="M5" s="80" t="s">
        <v>180</v>
      </c>
      <c r="N5" s="81">
        <f>分析係数表!H8</f>
        <v>1.0415057417992687E-2</v>
      </c>
      <c r="O5" s="82">
        <f t="shared" ref="O5:O43" si="4">$M$44*N5</f>
        <v>9.555593884383666E-2</v>
      </c>
      <c r="P5" s="76">
        <f>分析係数表!C8</f>
        <v>0.30496453900709219</v>
      </c>
      <c r="Q5" s="82">
        <f t="shared" ref="Q5:Q38" si="5">O5*P5</f>
        <v>2.9141172838900543E-2</v>
      </c>
      <c r="R5" s="83">
        <f t="array" ref="R5:R43">MMULT(逆行列係数!C5:AO43,'5'!Q5:Q43)</f>
        <v>3.2712128948074785E-2</v>
      </c>
      <c r="S5" s="84">
        <f t="shared" ref="S5:S38" si="6">I5+R5</f>
        <v>4.3999656480312632</v>
      </c>
      <c r="T5" s="85">
        <f>分析係数表!F8</f>
        <v>0.45429362880886426</v>
      </c>
      <c r="U5" s="86">
        <f t="shared" ref="U5:U43" si="7">S5*T5</f>
        <v>1.9988763608784685</v>
      </c>
      <c r="V5" s="87">
        <f>分析係数表!D8</f>
        <v>0.67451523545706371</v>
      </c>
      <c r="W5" s="167">
        <f t="shared" ref="W5:W43" si="8">ROUND(S5*V5,0)</f>
        <v>3</v>
      </c>
      <c r="X5" s="76">
        <f>分析係数表!E8</f>
        <v>0.3476454293628809</v>
      </c>
      <c r="Y5" s="166">
        <f t="shared" ref="Y5:Y43" si="9">ROUND(S5*X5,0)</f>
        <v>2</v>
      </c>
    </row>
    <row r="6" spans="1:25" x14ac:dyDescent="0.2">
      <c r="A6" s="6" t="s">
        <v>219</v>
      </c>
      <c r="B6" s="5" t="s">
        <v>265</v>
      </c>
      <c r="C6" s="90"/>
      <c r="D6" s="76">
        <f>投入係数表!G6</f>
        <v>0</v>
      </c>
      <c r="E6" s="77">
        <f t="shared" si="0"/>
        <v>0</v>
      </c>
      <c r="F6" s="76">
        <f>分析係数表!C9</f>
        <v>0.30769230769230771</v>
      </c>
      <c r="G6" s="77">
        <f t="shared" si="1"/>
        <v>0</v>
      </c>
      <c r="H6" s="77">
        <v>1.7975796765821522E-3</v>
      </c>
      <c r="I6" s="77">
        <f t="shared" si="2"/>
        <v>1.7975796765821522E-3</v>
      </c>
      <c r="J6" s="76">
        <f>分析係数表!G9</f>
        <v>0.27272727272727271</v>
      </c>
      <c r="K6" s="78">
        <f t="shared" si="3"/>
        <v>4.9024900270422324E-4</v>
      </c>
      <c r="L6" s="79"/>
      <c r="M6" s="80"/>
      <c r="N6" s="81">
        <f>分析係数表!H9</f>
        <v>5.5358154384880782E-4</v>
      </c>
      <c r="O6" s="82">
        <f t="shared" si="4"/>
        <v>5.0789930411433573E-3</v>
      </c>
      <c r="P6" s="76">
        <f>分析係数表!C9</f>
        <v>0.30769230769230771</v>
      </c>
      <c r="Q6" s="82">
        <f t="shared" si="5"/>
        <v>1.5627670895825717E-3</v>
      </c>
      <c r="R6" s="83">
        <v>1.743032447400933E-3</v>
      </c>
      <c r="S6" s="84">
        <f t="shared" si="6"/>
        <v>3.5406121239830854E-3</v>
      </c>
      <c r="T6" s="85">
        <f>分析係数表!F9</f>
        <v>0.77272727272727271</v>
      </c>
      <c r="U6" s="86">
        <f t="shared" si="7"/>
        <v>2.7359275503505659E-3</v>
      </c>
      <c r="V6" s="87">
        <f>分析係数表!D9</f>
        <v>0.36363636363636365</v>
      </c>
      <c r="W6" s="167">
        <f t="shared" si="8"/>
        <v>0</v>
      </c>
      <c r="X6" s="76">
        <f>分析係数表!E9</f>
        <v>0</v>
      </c>
      <c r="Y6" s="166">
        <f t="shared" si="9"/>
        <v>0</v>
      </c>
    </row>
    <row r="7" spans="1:25" x14ac:dyDescent="0.2">
      <c r="A7" s="6" t="s">
        <v>220</v>
      </c>
      <c r="B7" s="5" t="s">
        <v>266</v>
      </c>
      <c r="C7" s="90"/>
      <c r="D7" s="76">
        <f>投入係数表!G7</f>
        <v>1.6423357664233577E-2</v>
      </c>
      <c r="E7" s="77">
        <f t="shared" si="0"/>
        <v>1.6423357664233578</v>
      </c>
      <c r="F7" s="76">
        <f>分析係数表!C10</f>
        <v>0</v>
      </c>
      <c r="G7" s="77">
        <f t="shared" si="1"/>
        <v>0</v>
      </c>
      <c r="H7" s="77">
        <v>0</v>
      </c>
      <c r="I7" s="77">
        <f t="shared" si="2"/>
        <v>0</v>
      </c>
      <c r="J7" s="76">
        <f>分析係数表!G10</f>
        <v>0</v>
      </c>
      <c r="K7" s="78">
        <f t="shared" si="3"/>
        <v>0</v>
      </c>
      <c r="L7" s="79"/>
      <c r="M7" s="80"/>
      <c r="N7" s="81">
        <f>分析係数表!H10</f>
        <v>1.0685411195221176E-3</v>
      </c>
      <c r="O7" s="82">
        <f t="shared" si="4"/>
        <v>9.8036377305790387E-3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投入係数表!G8</f>
        <v>0</v>
      </c>
      <c r="E8" s="77">
        <f t="shared" si="0"/>
        <v>0</v>
      </c>
      <c r="F8" s="76">
        <f>分析係数表!C11</f>
        <v>7.2833211944645093E-4</v>
      </c>
      <c r="G8" s="77">
        <f t="shared" si="1"/>
        <v>0</v>
      </c>
      <c r="H8" s="77">
        <v>3.3052766444361775E-4</v>
      </c>
      <c r="I8" s="77">
        <f t="shared" si="2"/>
        <v>3.3052766444361775E-4</v>
      </c>
      <c r="J8" s="76">
        <f>分析係数表!G11</f>
        <v>0.75</v>
      </c>
      <c r="K8" s="78">
        <f t="shared" si="3"/>
        <v>2.4789574833271333E-4</v>
      </c>
      <c r="L8" s="79"/>
      <c r="M8" s="80"/>
      <c r="N8" s="81">
        <f>分析係数表!H11</f>
        <v>-1.2873989391832741E-5</v>
      </c>
      <c r="O8" s="82">
        <f t="shared" si="4"/>
        <v>-1.1811611723589203E-4</v>
      </c>
      <c r="P8" s="76">
        <f>分析係数表!C11</f>
        <v>7.2833211944645093E-4</v>
      </c>
      <c r="Q8" s="82">
        <f t="shared" si="5"/>
        <v>-8.6027762007202723E-8</v>
      </c>
      <c r="R8" s="83">
        <v>2.0770053598875716E-4</v>
      </c>
      <c r="S8" s="84">
        <f t="shared" si="6"/>
        <v>5.3822820043237488E-4</v>
      </c>
      <c r="T8" s="85">
        <f>分析係数表!F11</f>
        <v>1</v>
      </c>
      <c r="U8" s="86">
        <f t="shared" si="7"/>
        <v>5.3822820043237488E-4</v>
      </c>
      <c r="V8" s="87">
        <f>分析係数表!D11</f>
        <v>0</v>
      </c>
      <c r="W8" s="167">
        <f t="shared" si="8"/>
        <v>0</v>
      </c>
      <c r="X8" s="76">
        <f>分析係数表!E11</f>
        <v>0</v>
      </c>
      <c r="Y8" s="166">
        <f t="shared" si="9"/>
        <v>0</v>
      </c>
    </row>
    <row r="9" spans="1:25" x14ac:dyDescent="0.2">
      <c r="A9" s="6" t="s">
        <v>222</v>
      </c>
      <c r="B9" s="5" t="s">
        <v>190</v>
      </c>
      <c r="C9" s="75">
        <f>最終需要_まとめ!C10</f>
        <v>100</v>
      </c>
      <c r="D9" s="76">
        <f>投入係数表!G9</f>
        <v>0.16605839416058393</v>
      </c>
      <c r="E9" s="77">
        <f t="shared" si="0"/>
        <v>16.605839416058394</v>
      </c>
      <c r="F9" s="76">
        <f>分析係数表!C12</f>
        <v>4.5760430686406783E-3</v>
      </c>
      <c r="G9" s="77">
        <f t="shared" si="1"/>
        <v>7.5989036358814183E-2</v>
      </c>
      <c r="H9" s="77">
        <v>7.87079227715234E-2</v>
      </c>
      <c r="I9" s="77">
        <f t="shared" si="2"/>
        <v>100.07870792277153</v>
      </c>
      <c r="J9" s="76">
        <f>分析係数表!G12</f>
        <v>0.12408759124087591</v>
      </c>
      <c r="K9" s="78">
        <f t="shared" si="3"/>
        <v>12.418525800635884</v>
      </c>
      <c r="L9" s="79"/>
      <c r="M9" s="80"/>
      <c r="N9" s="81">
        <f>分析係数表!H12</f>
        <v>8.1814202585097071E-2</v>
      </c>
      <c r="O9" s="82">
        <f t="shared" si="4"/>
        <v>0.75062792503409392</v>
      </c>
      <c r="P9" s="76">
        <f>分析係数表!C12</f>
        <v>4.5760430686406783E-3</v>
      </c>
      <c r="Q9" s="82">
        <f t="shared" si="5"/>
        <v>3.4349057134804E-3</v>
      </c>
      <c r="R9" s="83">
        <v>3.6640561560439748E-3</v>
      </c>
      <c r="S9" s="84">
        <f t="shared" si="6"/>
        <v>100.08237197892757</v>
      </c>
      <c r="T9" s="85">
        <f>分析係数表!F12</f>
        <v>0.42153284671532848</v>
      </c>
      <c r="U9" s="86">
        <f t="shared" si="7"/>
        <v>42.188007166299762</v>
      </c>
      <c r="V9" s="87">
        <f>分析係数表!D12</f>
        <v>4.3795620437956206E-2</v>
      </c>
      <c r="W9" s="167">
        <f t="shared" si="8"/>
        <v>4</v>
      </c>
      <c r="X9" s="76">
        <f>分析係数表!E12</f>
        <v>3.2846715328467155E-2</v>
      </c>
      <c r="Y9" s="166">
        <f t="shared" si="9"/>
        <v>3</v>
      </c>
    </row>
    <row r="10" spans="1:25" x14ac:dyDescent="0.2">
      <c r="A10" s="6" t="s">
        <v>223</v>
      </c>
      <c r="B10" s="5" t="s">
        <v>28</v>
      </c>
      <c r="C10" s="90"/>
      <c r="D10" s="76">
        <f>投入係数表!G10</f>
        <v>0</v>
      </c>
      <c r="E10" s="77">
        <f t="shared" si="0"/>
        <v>0</v>
      </c>
      <c r="F10" s="76">
        <f>分析係数表!C13</f>
        <v>0</v>
      </c>
      <c r="G10" s="77">
        <f t="shared" si="1"/>
        <v>0</v>
      </c>
      <c r="H10" s="77">
        <v>0</v>
      </c>
      <c r="I10" s="77">
        <f t="shared" si="2"/>
        <v>0</v>
      </c>
      <c r="J10" s="76">
        <f>分析係数表!G13</f>
        <v>1</v>
      </c>
      <c r="K10" s="78">
        <f t="shared" si="3"/>
        <v>0</v>
      </c>
      <c r="L10" s="79"/>
      <c r="M10" s="80"/>
      <c r="N10" s="81">
        <f>分析係数表!H13</f>
        <v>1.2783871466089912E-2</v>
      </c>
      <c r="O10" s="82">
        <f t="shared" si="4"/>
        <v>0.11728930441524078</v>
      </c>
      <c r="P10" s="76">
        <f>分析係数表!C13</f>
        <v>0</v>
      </c>
      <c r="Q10" s="82">
        <f t="shared" si="5"/>
        <v>0</v>
      </c>
      <c r="R10" s="83">
        <v>0</v>
      </c>
      <c r="S10" s="84">
        <f t="shared" si="6"/>
        <v>0</v>
      </c>
      <c r="T10" s="85">
        <f>分析係数表!F13</f>
        <v>1</v>
      </c>
      <c r="U10" s="86">
        <f t="shared" si="7"/>
        <v>0</v>
      </c>
      <c r="V10" s="87">
        <f>分析係数表!D13</f>
        <v>0</v>
      </c>
      <c r="W10" s="167">
        <f t="shared" si="8"/>
        <v>0</v>
      </c>
      <c r="X10" s="76">
        <f>分析係数表!E13</f>
        <v>0</v>
      </c>
      <c r="Y10" s="166">
        <f t="shared" si="9"/>
        <v>0</v>
      </c>
    </row>
    <row r="11" spans="1:25" x14ac:dyDescent="0.2">
      <c r="A11" s="6" t="s">
        <v>224</v>
      </c>
      <c r="B11" s="5" t="s">
        <v>267</v>
      </c>
      <c r="C11" s="90"/>
      <c r="D11" s="76">
        <f>投入係数表!G11</f>
        <v>2.0072992700729927E-2</v>
      </c>
      <c r="E11" s="77">
        <f t="shared" si="0"/>
        <v>2.0072992700729926</v>
      </c>
      <c r="F11" s="76">
        <f>分析係数表!C14</f>
        <v>3.0252100840336138E-2</v>
      </c>
      <c r="G11" s="77">
        <f t="shared" si="1"/>
        <v>6.0725019934981292E-2</v>
      </c>
      <c r="H11" s="77">
        <v>6.603727714997934E-2</v>
      </c>
      <c r="I11" s="77">
        <f t="shared" si="2"/>
        <v>6.603727714997934E-2</v>
      </c>
      <c r="J11" s="76">
        <f>分析係数表!G14</f>
        <v>0.20338983050847459</v>
      </c>
      <c r="K11" s="78">
        <f t="shared" si="3"/>
        <v>1.343131060677546E-2</v>
      </c>
      <c r="L11" s="79"/>
      <c r="M11" s="80"/>
      <c r="N11" s="81">
        <f>分析係数表!H14</f>
        <v>1.0556671301302847E-3</v>
      </c>
      <c r="O11" s="82">
        <f t="shared" si="4"/>
        <v>9.6855216133431461E-3</v>
      </c>
      <c r="P11" s="76">
        <f>分析係数表!C14</f>
        <v>3.0252100840336138E-2</v>
      </c>
      <c r="Q11" s="82">
        <f t="shared" si="5"/>
        <v>2.9300737653811202E-4</v>
      </c>
      <c r="R11" s="83">
        <v>7.7195172823213648E-4</v>
      </c>
      <c r="S11" s="84">
        <f t="shared" si="6"/>
        <v>6.6809228878211474E-2</v>
      </c>
      <c r="T11" s="85">
        <f>分析係数表!F14</f>
        <v>0.40677966101694918</v>
      </c>
      <c r="U11" s="86">
        <f t="shared" si="7"/>
        <v>2.7176635475882636E-2</v>
      </c>
      <c r="V11" s="87">
        <f>分析係数表!D14</f>
        <v>0.16949152542372881</v>
      </c>
      <c r="W11" s="167">
        <f t="shared" si="8"/>
        <v>0</v>
      </c>
      <c r="X11" s="76">
        <f>分析係数表!E14</f>
        <v>0.11864406779661017</v>
      </c>
      <c r="Y11" s="166">
        <f t="shared" si="9"/>
        <v>0</v>
      </c>
    </row>
    <row r="12" spans="1:25" x14ac:dyDescent="0.2">
      <c r="A12" s="6" t="s">
        <v>225</v>
      </c>
      <c r="B12" s="5" t="s">
        <v>29</v>
      </c>
      <c r="C12" s="90"/>
      <c r="D12" s="76">
        <f>投入係数表!G12</f>
        <v>1.2773722627737226E-2</v>
      </c>
      <c r="E12" s="77">
        <f t="shared" si="0"/>
        <v>1.2773722627737227</v>
      </c>
      <c r="F12" s="76">
        <f>分析係数表!C15</f>
        <v>0</v>
      </c>
      <c r="G12" s="77">
        <f t="shared" si="1"/>
        <v>0</v>
      </c>
      <c r="H12" s="77">
        <v>0</v>
      </c>
      <c r="I12" s="77">
        <f t="shared" si="2"/>
        <v>0</v>
      </c>
      <c r="J12" s="76">
        <f>分析係数表!G15</f>
        <v>9.6153846153846159E-2</v>
      </c>
      <c r="K12" s="78">
        <f t="shared" si="3"/>
        <v>0</v>
      </c>
      <c r="L12" s="79"/>
      <c r="M12" s="80"/>
      <c r="N12" s="81">
        <f>分析係数表!H15</f>
        <v>7.5570317730058187E-3</v>
      </c>
      <c r="O12" s="82">
        <f t="shared" si="4"/>
        <v>6.9334160817468626E-2</v>
      </c>
      <c r="P12" s="76">
        <f>分析係数表!C15</f>
        <v>0</v>
      </c>
      <c r="Q12" s="82">
        <f t="shared" si="5"/>
        <v>0</v>
      </c>
      <c r="R12" s="83">
        <v>0</v>
      </c>
      <c r="S12" s="84">
        <f t="shared" si="6"/>
        <v>0</v>
      </c>
      <c r="T12" s="85">
        <f>分析係数表!F15</f>
        <v>0.30219780219780218</v>
      </c>
      <c r="U12" s="86">
        <f t="shared" si="7"/>
        <v>0</v>
      </c>
      <c r="V12" s="87">
        <f>分析係数表!D15</f>
        <v>0.15384615384615385</v>
      </c>
      <c r="W12" s="167">
        <f t="shared" si="8"/>
        <v>0</v>
      </c>
      <c r="X12" s="76">
        <f>分析係数表!E15</f>
        <v>0.11538461538461539</v>
      </c>
      <c r="Y12" s="166">
        <f t="shared" si="9"/>
        <v>0</v>
      </c>
    </row>
    <row r="13" spans="1:25" x14ac:dyDescent="0.2">
      <c r="A13" s="6" t="s">
        <v>226</v>
      </c>
      <c r="B13" s="5" t="s">
        <v>30</v>
      </c>
      <c r="C13" s="90"/>
      <c r="D13" s="76">
        <f>投入係数表!G13</f>
        <v>3.6496350364963502E-3</v>
      </c>
      <c r="E13" s="77">
        <f t="shared" si="0"/>
        <v>0.36496350364963503</v>
      </c>
      <c r="F13" s="76">
        <f>分析係数表!C16</f>
        <v>1.9157088122605526E-3</v>
      </c>
      <c r="G13" s="77">
        <f t="shared" si="1"/>
        <v>6.9916380009509222E-4</v>
      </c>
      <c r="H13" s="77">
        <v>1.0231424959447114E-3</v>
      </c>
      <c r="I13" s="77">
        <f t="shared" si="2"/>
        <v>1.0231424959447114E-3</v>
      </c>
      <c r="J13" s="76">
        <f>分析係数表!G16</f>
        <v>0.1111111111111111</v>
      </c>
      <c r="K13" s="78">
        <f t="shared" si="3"/>
        <v>1.1368249954941237E-4</v>
      </c>
      <c r="L13" s="79"/>
      <c r="M13" s="80"/>
      <c r="N13" s="81">
        <f>分析係数表!H16</f>
        <v>1.5294299397497296E-2</v>
      </c>
      <c r="O13" s="82">
        <f t="shared" si="4"/>
        <v>0.14032194727623973</v>
      </c>
      <c r="P13" s="76">
        <f>分析係数表!C16</f>
        <v>1.9157088122605526E-3</v>
      </c>
      <c r="Q13" s="82">
        <f t="shared" si="5"/>
        <v>2.6881599095065307E-4</v>
      </c>
      <c r="R13" s="83">
        <v>3.9723859995624512E-4</v>
      </c>
      <c r="S13" s="84">
        <f t="shared" si="6"/>
        <v>1.4203810959009565E-3</v>
      </c>
      <c r="T13" s="85">
        <f>分析係数表!F16</f>
        <v>0.33333333333333331</v>
      </c>
      <c r="U13" s="86">
        <f t="shared" si="7"/>
        <v>4.7346036530031884E-4</v>
      </c>
      <c r="V13" s="87">
        <f>分析係数表!D16</f>
        <v>0</v>
      </c>
      <c r="W13" s="167">
        <f t="shared" si="8"/>
        <v>0</v>
      </c>
      <c r="X13" s="76">
        <f>分析係数表!E16</f>
        <v>0</v>
      </c>
      <c r="Y13" s="166">
        <f t="shared" si="9"/>
        <v>0</v>
      </c>
    </row>
    <row r="14" spans="1:25" x14ac:dyDescent="0.2">
      <c r="A14" s="6" t="s">
        <v>2</v>
      </c>
      <c r="B14" s="5" t="s">
        <v>364</v>
      </c>
      <c r="C14" s="90"/>
      <c r="D14" s="76">
        <f>投入係数表!G14</f>
        <v>2.1897810218978103E-2</v>
      </c>
      <c r="E14" s="77">
        <f t="shared" si="0"/>
        <v>2.1897810218978102</v>
      </c>
      <c r="F14" s="76">
        <f>分析係数表!C17</f>
        <v>5.5194805194805241E-2</v>
      </c>
      <c r="G14" s="77">
        <f t="shared" si="1"/>
        <v>0.12086453692293118</v>
      </c>
      <c r="H14" s="77">
        <v>0.1263162593721637</v>
      </c>
      <c r="I14" s="77">
        <f t="shared" si="2"/>
        <v>0.1263162593721637</v>
      </c>
      <c r="J14" s="76">
        <f>分析係数表!G17</f>
        <v>0.21860465116279071</v>
      </c>
      <c r="K14" s="78">
        <f t="shared" si="3"/>
        <v>2.761332181624044E-2</v>
      </c>
      <c r="L14" s="79"/>
      <c r="M14" s="80"/>
      <c r="N14" s="81">
        <f>分析係数表!H17</f>
        <v>2.7035377722848756E-3</v>
      </c>
      <c r="O14" s="82">
        <f t="shared" si="4"/>
        <v>2.4804384619537326E-2</v>
      </c>
      <c r="P14" s="76">
        <f>分析係数表!C17</f>
        <v>5.5194805194805241E-2</v>
      </c>
      <c r="Q14" s="82">
        <f t="shared" si="5"/>
        <v>1.3690731770523859E-3</v>
      </c>
      <c r="R14" s="83">
        <v>1.9575742644280243E-3</v>
      </c>
      <c r="S14" s="84">
        <f t="shared" si="6"/>
        <v>0.12827383363659173</v>
      </c>
      <c r="T14" s="85">
        <f>分析係数表!F17</f>
        <v>0.33023255813953489</v>
      </c>
      <c r="U14" s="86">
        <f t="shared" si="7"/>
        <v>4.2360196224176805E-2</v>
      </c>
      <c r="V14" s="87">
        <f>分析係数表!D17</f>
        <v>0</v>
      </c>
      <c r="W14" s="167">
        <f t="shared" si="8"/>
        <v>0</v>
      </c>
      <c r="X14" s="76">
        <f>分析係数表!E17</f>
        <v>0</v>
      </c>
      <c r="Y14" s="166">
        <f t="shared" si="9"/>
        <v>0</v>
      </c>
    </row>
    <row r="15" spans="1:25" x14ac:dyDescent="0.2">
      <c r="A15" s="6" t="s">
        <v>3</v>
      </c>
      <c r="B15" s="5" t="s">
        <v>31</v>
      </c>
      <c r="C15" s="90"/>
      <c r="D15" s="76">
        <f>投入係数表!G15</f>
        <v>3.6496350364963502E-3</v>
      </c>
      <c r="E15" s="77">
        <f t="shared" si="0"/>
        <v>0.36496350364963503</v>
      </c>
      <c r="F15" s="76">
        <f>分析係数表!C18</f>
        <v>0.35732009925558317</v>
      </c>
      <c r="G15" s="77">
        <f t="shared" si="1"/>
        <v>0.13040879534875299</v>
      </c>
      <c r="H15" s="77">
        <v>0.14225029728342178</v>
      </c>
      <c r="I15" s="77">
        <f t="shared" si="2"/>
        <v>0.14225029728342178</v>
      </c>
      <c r="J15" s="76">
        <f>分析係数表!G18</f>
        <v>0.21543778801843319</v>
      </c>
      <c r="K15" s="78">
        <f t="shared" si="3"/>
        <v>3.0646089391704923E-2</v>
      </c>
      <c r="L15" s="79"/>
      <c r="M15" s="80"/>
      <c r="N15" s="81">
        <f>分析係数表!H18</f>
        <v>3.9909367114681499E-4</v>
      </c>
      <c r="O15" s="82">
        <f t="shared" si="4"/>
        <v>3.6615996343126529E-3</v>
      </c>
      <c r="P15" s="76">
        <f>分析係数表!C18</f>
        <v>0.35732009925558317</v>
      </c>
      <c r="Q15" s="82">
        <f t="shared" si="5"/>
        <v>1.3083631447668041E-3</v>
      </c>
      <c r="R15" s="83">
        <v>2.8066457565811519E-3</v>
      </c>
      <c r="S15" s="84">
        <f t="shared" si="6"/>
        <v>0.14505694304000294</v>
      </c>
      <c r="T15" s="85">
        <f>分析係数表!F18</f>
        <v>0.46082949308755761</v>
      </c>
      <c r="U15" s="86">
        <f t="shared" si="7"/>
        <v>6.6846517529955268E-2</v>
      </c>
      <c r="V15" s="87">
        <f>分析係数表!D18</f>
        <v>4.0322580645161289E-2</v>
      </c>
      <c r="W15" s="167">
        <f t="shared" si="8"/>
        <v>0</v>
      </c>
      <c r="X15" s="76">
        <f>分析係数表!E18</f>
        <v>3.6866359447004608E-2</v>
      </c>
      <c r="Y15" s="166">
        <f t="shared" si="9"/>
        <v>0</v>
      </c>
    </row>
    <row r="16" spans="1:25" x14ac:dyDescent="0.2">
      <c r="A16" s="6" t="s">
        <v>4</v>
      </c>
      <c r="B16" s="5" t="s">
        <v>32</v>
      </c>
      <c r="C16" s="90"/>
      <c r="D16" s="76">
        <f>投入係数表!G16</f>
        <v>0</v>
      </c>
      <c r="E16" s="77">
        <f t="shared" si="0"/>
        <v>0</v>
      </c>
      <c r="F16" s="76">
        <f>分析係数表!C19</f>
        <v>0.13532513181019334</v>
      </c>
      <c r="G16" s="77">
        <f t="shared" si="1"/>
        <v>0</v>
      </c>
      <c r="H16" s="77">
        <v>1.8164788944601804E-2</v>
      </c>
      <c r="I16" s="77">
        <f t="shared" si="2"/>
        <v>1.8164788944601804E-2</v>
      </c>
      <c r="J16" s="76">
        <f>分析係数表!G19</f>
        <v>5.8997050147492625E-2</v>
      </c>
      <c r="K16" s="78">
        <f t="shared" si="3"/>
        <v>1.0716689642832923E-3</v>
      </c>
      <c r="L16" s="79"/>
      <c r="M16" s="80"/>
      <c r="N16" s="81">
        <f>分析係数表!H19</f>
        <v>-1.0299191513466193E-4</v>
      </c>
      <c r="O16" s="82">
        <f t="shared" si="4"/>
        <v>-9.4492893788713627E-4</v>
      </c>
      <c r="P16" s="76">
        <f>分析係数表!C19</f>
        <v>0.13532513181019334</v>
      </c>
      <c r="Q16" s="82">
        <f t="shared" si="5"/>
        <v>-1.2787263307084272E-4</v>
      </c>
      <c r="R16" s="83">
        <v>1.9532691368605651E-4</v>
      </c>
      <c r="S16" s="84">
        <f t="shared" si="6"/>
        <v>1.8360115858287861E-2</v>
      </c>
      <c r="T16" s="85">
        <f>分析係数表!F19</f>
        <v>0.24483775811209441</v>
      </c>
      <c r="U16" s="86">
        <f t="shared" si="7"/>
        <v>4.4952496054215122E-3</v>
      </c>
      <c r="V16" s="87">
        <f>分析係数表!D19</f>
        <v>3.8348082595870206E-2</v>
      </c>
      <c r="W16" s="167">
        <f t="shared" si="8"/>
        <v>0</v>
      </c>
      <c r="X16" s="76">
        <f>分析係数表!E19</f>
        <v>3.2448377581120944E-2</v>
      </c>
      <c r="Y16" s="166">
        <f t="shared" si="9"/>
        <v>0</v>
      </c>
    </row>
    <row r="17" spans="1:25" x14ac:dyDescent="0.2">
      <c r="A17" s="6" t="s">
        <v>5</v>
      </c>
      <c r="B17" s="5" t="s">
        <v>33</v>
      </c>
      <c r="C17" s="90"/>
      <c r="D17" s="76">
        <f>投入係数表!G17</f>
        <v>1.8248175182481751E-3</v>
      </c>
      <c r="E17" s="77">
        <f t="shared" si="0"/>
        <v>0.18248175182481752</v>
      </c>
      <c r="F17" s="76">
        <f>分析係数表!C20</f>
        <v>1.7543859649122862E-2</v>
      </c>
      <c r="G17" s="77">
        <f t="shared" si="1"/>
        <v>3.2014342425406681E-3</v>
      </c>
      <c r="H17" s="77">
        <v>3.9403055946335584E-3</v>
      </c>
      <c r="I17" s="77">
        <f t="shared" si="2"/>
        <v>3.9403055946335584E-3</v>
      </c>
      <c r="J17" s="76">
        <f>分析係数表!G20</f>
        <v>9.5238095238095233E-2</v>
      </c>
      <c r="K17" s="78">
        <f t="shared" si="3"/>
        <v>3.7526719948891029E-4</v>
      </c>
      <c r="L17" s="79"/>
      <c r="M17" s="80"/>
      <c r="N17" s="81">
        <f>分析係数表!H20</f>
        <v>5.0208558628147691E-4</v>
      </c>
      <c r="O17" s="82">
        <f t="shared" si="4"/>
        <v>4.6065285721997896E-3</v>
      </c>
      <c r="P17" s="76">
        <f>分析係数表!C20</f>
        <v>1.7543859649122862E-2</v>
      </c>
      <c r="Q17" s="82">
        <f t="shared" si="5"/>
        <v>8.081629074034744E-5</v>
      </c>
      <c r="R17" s="83">
        <v>1.303346255057427E-4</v>
      </c>
      <c r="S17" s="84">
        <f t="shared" si="6"/>
        <v>4.0706402201393013E-3</v>
      </c>
      <c r="T17" s="85">
        <f>分析係数表!F20</f>
        <v>0.21428571428571427</v>
      </c>
      <c r="U17" s="86">
        <f t="shared" si="7"/>
        <v>8.7228004717270738E-4</v>
      </c>
      <c r="V17" s="87">
        <f>分析係数表!D20</f>
        <v>0</v>
      </c>
      <c r="W17" s="167">
        <f t="shared" si="8"/>
        <v>0</v>
      </c>
      <c r="X17" s="76">
        <f>分析係数表!E20</f>
        <v>0</v>
      </c>
      <c r="Y17" s="166">
        <f t="shared" si="9"/>
        <v>0</v>
      </c>
    </row>
    <row r="18" spans="1:25" x14ac:dyDescent="0.2">
      <c r="A18" s="6" t="s">
        <v>6</v>
      </c>
      <c r="B18" s="5" t="s">
        <v>34</v>
      </c>
      <c r="C18" s="90"/>
      <c r="D18" s="76">
        <f>投入係数表!G18</f>
        <v>2.1897810218978103E-2</v>
      </c>
      <c r="E18" s="77">
        <f t="shared" si="0"/>
        <v>2.1897810218978102</v>
      </c>
      <c r="F18" s="76">
        <f>分析係数表!C21</f>
        <v>0.22938530734632678</v>
      </c>
      <c r="G18" s="77">
        <f t="shared" si="1"/>
        <v>0.50230359272918268</v>
      </c>
      <c r="H18" s="77">
        <v>0.51625189731387766</v>
      </c>
      <c r="I18" s="77">
        <f t="shared" si="2"/>
        <v>0.51625189731387766</v>
      </c>
      <c r="J18" s="76">
        <f>分析係数表!G21</f>
        <v>0.28442844284428442</v>
      </c>
      <c r="K18" s="78">
        <f t="shared" si="3"/>
        <v>0.14683672326839364</v>
      </c>
      <c r="L18" s="79"/>
      <c r="M18" s="80"/>
      <c r="N18" s="81">
        <f>分析係数表!H21</f>
        <v>8.3680931046912815E-4</v>
      </c>
      <c r="O18" s="82">
        <f t="shared" si="4"/>
        <v>7.6775476203329819E-3</v>
      </c>
      <c r="P18" s="76">
        <f>分析係数表!C21</f>
        <v>0.22938530734632678</v>
      </c>
      <c r="Q18" s="82">
        <f t="shared" si="5"/>
        <v>1.7611166205561408E-3</v>
      </c>
      <c r="R18" s="83">
        <v>3.5330061551423846E-3</v>
      </c>
      <c r="S18" s="84">
        <f t="shared" si="6"/>
        <v>0.51978490346902007</v>
      </c>
      <c r="T18" s="85">
        <f>分析係数表!F21</f>
        <v>0.42664266426642666</v>
      </c>
      <c r="U18" s="86">
        <f t="shared" si="7"/>
        <v>0.22176241606149011</v>
      </c>
      <c r="V18" s="87">
        <f>分析係数表!D21</f>
        <v>9.7209720972097208E-2</v>
      </c>
      <c r="W18" s="167">
        <f t="shared" si="8"/>
        <v>0</v>
      </c>
      <c r="X18" s="76">
        <f>分析係数表!E21</f>
        <v>8.1908190819081905E-2</v>
      </c>
      <c r="Y18" s="166">
        <f t="shared" si="9"/>
        <v>0</v>
      </c>
    </row>
    <row r="19" spans="1:25" x14ac:dyDescent="0.2">
      <c r="A19" s="6" t="s">
        <v>7</v>
      </c>
      <c r="B19" s="5" t="s">
        <v>268</v>
      </c>
      <c r="C19" s="90"/>
      <c r="D19" s="76">
        <f>投入係数表!G19</f>
        <v>0</v>
      </c>
      <c r="E19" s="77">
        <f t="shared" si="0"/>
        <v>0</v>
      </c>
      <c r="F19" s="76">
        <f>分析係数表!C22</f>
        <v>0</v>
      </c>
      <c r="G19" s="77">
        <f t="shared" si="1"/>
        <v>0</v>
      </c>
      <c r="H19" s="77">
        <v>0</v>
      </c>
      <c r="I19" s="77">
        <f t="shared" si="2"/>
        <v>0</v>
      </c>
      <c r="J19" s="76">
        <f>分析係数表!G22</f>
        <v>0.22727272727272727</v>
      </c>
      <c r="K19" s="78">
        <f t="shared" si="3"/>
        <v>0</v>
      </c>
      <c r="L19" s="79"/>
      <c r="M19" s="80"/>
      <c r="N19" s="81">
        <f>分析係数表!H22</f>
        <v>3.8621968175498223E-5</v>
      </c>
      <c r="O19" s="82">
        <f t="shared" si="4"/>
        <v>3.543483517076761E-4</v>
      </c>
      <c r="P19" s="76">
        <f>分析係数表!C22</f>
        <v>0</v>
      </c>
      <c r="Q19" s="82">
        <f t="shared" si="5"/>
        <v>0</v>
      </c>
      <c r="R19" s="83">
        <v>0</v>
      </c>
      <c r="S19" s="84">
        <f t="shared" si="6"/>
        <v>0</v>
      </c>
      <c r="T19" s="85">
        <f>分析係数表!F22</f>
        <v>0.45454545454545453</v>
      </c>
      <c r="U19" s="86">
        <f t="shared" si="7"/>
        <v>0</v>
      </c>
      <c r="V19" s="87">
        <f>分析係数表!D22</f>
        <v>0.29545454545454547</v>
      </c>
      <c r="W19" s="167">
        <f t="shared" si="8"/>
        <v>0</v>
      </c>
      <c r="X19" s="76">
        <f>分析係数表!E22</f>
        <v>0.18181818181818182</v>
      </c>
      <c r="Y19" s="166">
        <f t="shared" si="9"/>
        <v>0</v>
      </c>
    </row>
    <row r="20" spans="1:25" x14ac:dyDescent="0.2">
      <c r="A20" s="6" t="s">
        <v>8</v>
      </c>
      <c r="B20" s="5" t="s">
        <v>269</v>
      </c>
      <c r="C20" s="90"/>
      <c r="D20" s="76">
        <f>投入係数表!G20</f>
        <v>0</v>
      </c>
      <c r="E20" s="77">
        <f t="shared" si="0"/>
        <v>0</v>
      </c>
      <c r="F20" s="76">
        <f>分析係数表!C23</f>
        <v>0</v>
      </c>
      <c r="G20" s="77">
        <f t="shared" si="1"/>
        <v>0</v>
      </c>
      <c r="H20" s="77">
        <v>0</v>
      </c>
      <c r="I20" s="77">
        <f t="shared" si="2"/>
        <v>0</v>
      </c>
      <c r="J20" s="76">
        <f>分析係数表!G23</f>
        <v>0.21590909090909091</v>
      </c>
      <c r="K20" s="78">
        <f t="shared" si="3"/>
        <v>0</v>
      </c>
      <c r="L20" s="79"/>
      <c r="M20" s="80"/>
      <c r="N20" s="81">
        <f>分析係数表!H23</f>
        <v>2.5747978783665482E-5</v>
      </c>
      <c r="O20" s="82">
        <f t="shared" si="4"/>
        <v>2.3623223447178407E-4</v>
      </c>
      <c r="P20" s="76">
        <f>分析係数表!C23</f>
        <v>0</v>
      </c>
      <c r="Q20" s="82">
        <f t="shared" si="5"/>
        <v>0</v>
      </c>
      <c r="R20" s="83">
        <v>0</v>
      </c>
      <c r="S20" s="84">
        <f t="shared" si="6"/>
        <v>0</v>
      </c>
      <c r="T20" s="85">
        <f>分析係数表!F23</f>
        <v>0.44318181818181818</v>
      </c>
      <c r="U20" s="86">
        <f t="shared" si="7"/>
        <v>0</v>
      </c>
      <c r="V20" s="87">
        <f>分析係数表!D23</f>
        <v>0</v>
      </c>
      <c r="W20" s="167">
        <f t="shared" si="8"/>
        <v>0</v>
      </c>
      <c r="X20" s="76">
        <f>分析係数表!E23</f>
        <v>0</v>
      </c>
      <c r="Y20" s="166">
        <f t="shared" si="9"/>
        <v>0</v>
      </c>
    </row>
    <row r="21" spans="1:25" x14ac:dyDescent="0.2">
      <c r="A21" s="6" t="s">
        <v>9</v>
      </c>
      <c r="B21" s="5" t="s">
        <v>270</v>
      </c>
      <c r="C21" s="90"/>
      <c r="D21" s="76">
        <f>投入係数表!G21</f>
        <v>0</v>
      </c>
      <c r="E21" s="77">
        <f t="shared" si="0"/>
        <v>0</v>
      </c>
      <c r="F21" s="76">
        <f>分析係数表!C24</f>
        <v>1.7094017094017144E-2</v>
      </c>
      <c r="G21" s="77">
        <f t="shared" si="1"/>
        <v>0</v>
      </c>
      <c r="H21" s="77">
        <v>9.7225500923553659E-5</v>
      </c>
      <c r="I21" s="77">
        <f t="shared" si="2"/>
        <v>9.7225500923553659E-5</v>
      </c>
      <c r="J21" s="76">
        <f>分析係数表!G24</f>
        <v>0.27777777777777779</v>
      </c>
      <c r="K21" s="78">
        <f t="shared" si="3"/>
        <v>2.7007083589876019E-5</v>
      </c>
      <c r="L21" s="79"/>
      <c r="M21" s="80"/>
      <c r="N21" s="81">
        <f>分析係数表!H24</f>
        <v>2.9610175601215306E-4</v>
      </c>
      <c r="O21" s="82">
        <f t="shared" si="4"/>
        <v>2.7166706964255167E-3</v>
      </c>
      <c r="P21" s="76">
        <f>分析係数表!C24</f>
        <v>1.7094017094017144E-2</v>
      </c>
      <c r="Q21" s="82">
        <f t="shared" si="5"/>
        <v>4.6438815323513244E-5</v>
      </c>
      <c r="R21" s="83">
        <v>1.4763877845346275E-4</v>
      </c>
      <c r="S21" s="84">
        <f t="shared" si="6"/>
        <v>2.4486427937701644E-4</v>
      </c>
      <c r="T21" s="85">
        <f>分析係数表!F24</f>
        <v>0.5</v>
      </c>
      <c r="U21" s="86">
        <f t="shared" si="7"/>
        <v>1.2243213968850822E-4</v>
      </c>
      <c r="V21" s="87">
        <f>分析係数表!D24</f>
        <v>0.16666666666666666</v>
      </c>
      <c r="W21" s="167">
        <f t="shared" si="8"/>
        <v>0</v>
      </c>
      <c r="X21" s="76">
        <f>分析係数表!E24</f>
        <v>0.1111111111111111</v>
      </c>
      <c r="Y21" s="166">
        <f t="shared" si="9"/>
        <v>0</v>
      </c>
    </row>
    <row r="22" spans="1:25" x14ac:dyDescent="0.2">
      <c r="A22" s="6" t="s">
        <v>10</v>
      </c>
      <c r="B22" s="5" t="s">
        <v>271</v>
      </c>
      <c r="C22" s="90"/>
      <c r="D22" s="76">
        <f>投入係数表!G22</f>
        <v>0</v>
      </c>
      <c r="E22" s="77">
        <f t="shared" si="0"/>
        <v>0</v>
      </c>
      <c r="F22" s="76">
        <f>分析係数表!C25</f>
        <v>0.19368131868131866</v>
      </c>
      <c r="G22" s="77">
        <f t="shared" si="1"/>
        <v>0</v>
      </c>
      <c r="H22" s="77">
        <v>2.9313648702905836E-3</v>
      </c>
      <c r="I22" s="77">
        <f t="shared" si="2"/>
        <v>2.9313648702905836E-3</v>
      </c>
      <c r="J22" s="76">
        <f>分析係数表!G25</f>
        <v>0.19689406544647808</v>
      </c>
      <c r="K22" s="78">
        <f t="shared" si="3"/>
        <v>5.7716834661850091E-4</v>
      </c>
      <c r="L22" s="79"/>
      <c r="M22" s="80"/>
      <c r="N22" s="81">
        <f>分析係数表!H25</f>
        <v>4.6346361810597868E-4</v>
      </c>
      <c r="O22" s="82">
        <f t="shared" si="4"/>
        <v>4.2521802204921128E-3</v>
      </c>
      <c r="P22" s="76">
        <f>分析係数表!C25</f>
        <v>0.19368131868131866</v>
      </c>
      <c r="Q22" s="82">
        <f t="shared" si="5"/>
        <v>8.2356787237553269E-4</v>
      </c>
      <c r="R22" s="83">
        <v>2.4402159652916126E-3</v>
      </c>
      <c r="S22" s="84">
        <f t="shared" si="6"/>
        <v>5.3715808355821962E-3</v>
      </c>
      <c r="T22" s="85">
        <f>分析係数表!F25</f>
        <v>0.35108153078202997</v>
      </c>
      <c r="U22" s="86">
        <f t="shared" si="7"/>
        <v>1.8858628224756131E-3</v>
      </c>
      <c r="V22" s="87">
        <f>分析係数表!D25</f>
        <v>0.17692734331669441</v>
      </c>
      <c r="W22" s="167">
        <f t="shared" si="8"/>
        <v>0</v>
      </c>
      <c r="X22" s="76">
        <f>分析係数表!E25</f>
        <v>0.17249029395452026</v>
      </c>
      <c r="Y22" s="166">
        <f t="shared" si="9"/>
        <v>0</v>
      </c>
    </row>
    <row r="23" spans="1:25" x14ac:dyDescent="0.2">
      <c r="A23" s="6" t="s">
        <v>11</v>
      </c>
      <c r="B23" s="5" t="s">
        <v>35</v>
      </c>
      <c r="C23" s="90"/>
      <c r="D23" s="76">
        <f>投入係数表!G23</f>
        <v>0</v>
      </c>
      <c r="E23" s="77">
        <f t="shared" si="0"/>
        <v>0</v>
      </c>
      <c r="F23" s="76">
        <f>分析係数表!C26</f>
        <v>8.4388185654008518E-3</v>
      </c>
      <c r="G23" s="77">
        <f t="shared" si="1"/>
        <v>0</v>
      </c>
      <c r="H23" s="77">
        <v>6.2093709758322241E-5</v>
      </c>
      <c r="I23" s="77">
        <f t="shared" si="2"/>
        <v>6.2093709758322241E-5</v>
      </c>
      <c r="J23" s="76">
        <f>分析係数表!G26</f>
        <v>0.2073170731707317</v>
      </c>
      <c r="K23" s="78">
        <f t="shared" si="3"/>
        <v>1.2873086169408269E-5</v>
      </c>
      <c r="L23" s="79"/>
      <c r="M23" s="80"/>
      <c r="N23" s="81">
        <f>分析係数表!H26</f>
        <v>9.7456099696173852E-3</v>
      </c>
      <c r="O23" s="82">
        <f t="shared" si="4"/>
        <v>8.9413900747570274E-2</v>
      </c>
      <c r="P23" s="76">
        <f>分析係数表!C26</f>
        <v>8.4388185654008518E-3</v>
      </c>
      <c r="Q23" s="82">
        <f t="shared" si="5"/>
        <v>7.545476856335051E-4</v>
      </c>
      <c r="R23" s="83">
        <v>7.7091857472975011E-4</v>
      </c>
      <c r="S23" s="84">
        <f t="shared" si="6"/>
        <v>8.3301228448807237E-4</v>
      </c>
      <c r="T23" s="85">
        <f>分析係数表!F26</f>
        <v>0.34146341463414637</v>
      </c>
      <c r="U23" s="86">
        <f t="shared" si="7"/>
        <v>2.8444321909348814E-4</v>
      </c>
      <c r="V23" s="87">
        <f>分析係数表!D26</f>
        <v>3.6585365853658534E-2</v>
      </c>
      <c r="W23" s="167">
        <f t="shared" si="8"/>
        <v>0</v>
      </c>
      <c r="X23" s="76">
        <f>分析係数表!E26</f>
        <v>2.4390243902439025E-2</v>
      </c>
      <c r="Y23" s="166">
        <f t="shared" si="9"/>
        <v>0</v>
      </c>
    </row>
    <row r="24" spans="1:25" x14ac:dyDescent="0.2">
      <c r="A24" s="6" t="s">
        <v>12</v>
      </c>
      <c r="B24" s="5" t="s">
        <v>365</v>
      </c>
      <c r="C24" s="90"/>
      <c r="D24" s="76">
        <f>投入係数表!G24</f>
        <v>0</v>
      </c>
      <c r="E24" s="77">
        <f t="shared" si="0"/>
        <v>0</v>
      </c>
      <c r="F24" s="76">
        <f>分析係数表!C27</f>
        <v>0.17323420074349438</v>
      </c>
      <c r="G24" s="77">
        <f t="shared" si="1"/>
        <v>0</v>
      </c>
      <c r="H24" s="77">
        <v>3.5971058626302831E-4</v>
      </c>
      <c r="I24" s="77">
        <f t="shared" si="2"/>
        <v>3.5971058626302831E-4</v>
      </c>
      <c r="J24" s="76">
        <f>分析係数表!G27</f>
        <v>0.16805324459234608</v>
      </c>
      <c r="K24" s="78">
        <f t="shared" si="3"/>
        <v>6.0450531135716902E-5</v>
      </c>
      <c r="L24" s="79"/>
      <c r="M24" s="80"/>
      <c r="N24" s="81">
        <f>分析係数表!H27</f>
        <v>9.7971059271847166E-3</v>
      </c>
      <c r="O24" s="82">
        <f t="shared" si="4"/>
        <v>8.9886365216513844E-2</v>
      </c>
      <c r="P24" s="76">
        <f>分析係数表!C27</f>
        <v>0.17323420074349438</v>
      </c>
      <c r="Q24" s="82">
        <f t="shared" si="5"/>
        <v>1.5571392636020609E-2</v>
      </c>
      <c r="R24" s="83">
        <v>1.572555649276455E-2</v>
      </c>
      <c r="S24" s="84">
        <f t="shared" si="6"/>
        <v>1.6085267079027576E-2</v>
      </c>
      <c r="T24" s="85">
        <f>分析係数表!F27</f>
        <v>0.31780366056572379</v>
      </c>
      <c r="U24" s="86">
        <f t="shared" si="7"/>
        <v>5.111956758892291E-3</v>
      </c>
      <c r="V24" s="87">
        <f>分析係数表!D27</f>
        <v>2.4958402662229616E-2</v>
      </c>
      <c r="W24" s="167">
        <f t="shared" si="8"/>
        <v>0</v>
      </c>
      <c r="X24" s="76">
        <f>分析係数表!E27</f>
        <v>2.9950083194675542E-2</v>
      </c>
      <c r="Y24" s="166">
        <f t="shared" si="9"/>
        <v>0</v>
      </c>
    </row>
    <row r="25" spans="1:25" x14ac:dyDescent="0.2">
      <c r="A25" s="6" t="s">
        <v>13</v>
      </c>
      <c r="B25" s="5" t="s">
        <v>191</v>
      </c>
      <c r="C25" s="90"/>
      <c r="D25" s="76">
        <f>投入係数表!G25</f>
        <v>0</v>
      </c>
      <c r="E25" s="77">
        <f t="shared" si="0"/>
        <v>0</v>
      </c>
      <c r="F25" s="76">
        <f>分析係数表!C28</f>
        <v>2.7870216306156381E-2</v>
      </c>
      <c r="G25" s="77">
        <f t="shared" si="1"/>
        <v>0</v>
      </c>
      <c r="H25" s="77">
        <v>6.9009507358260111E-4</v>
      </c>
      <c r="I25" s="77">
        <f t="shared" si="2"/>
        <v>6.9009507358260111E-4</v>
      </c>
      <c r="J25" s="76">
        <f>分析係数表!G28</f>
        <v>0.12625250501002003</v>
      </c>
      <c r="K25" s="78">
        <f t="shared" si="3"/>
        <v>8.7126231734877482E-5</v>
      </c>
      <c r="L25" s="79"/>
      <c r="M25" s="80"/>
      <c r="N25" s="81">
        <f>分析係数表!H28</f>
        <v>1.9722951748287761E-2</v>
      </c>
      <c r="O25" s="82">
        <f t="shared" si="4"/>
        <v>0.18095389160538661</v>
      </c>
      <c r="P25" s="76">
        <f>分析係数表!C28</f>
        <v>2.7870216306156381E-2</v>
      </c>
      <c r="Q25" s="82">
        <f t="shared" si="5"/>
        <v>5.0432241004829004E-3</v>
      </c>
      <c r="R25" s="83">
        <v>5.2025956208230925E-3</v>
      </c>
      <c r="S25" s="84">
        <f t="shared" si="6"/>
        <v>5.8926906944056934E-3</v>
      </c>
      <c r="T25" s="85">
        <f>分析係数表!F28</f>
        <v>0.21442885771543085</v>
      </c>
      <c r="U25" s="86">
        <f t="shared" si="7"/>
        <v>1.2635629344717619E-3</v>
      </c>
      <c r="V25" s="87">
        <f>分析係数表!D28</f>
        <v>6.0120240480961923E-3</v>
      </c>
      <c r="W25" s="167">
        <f t="shared" si="8"/>
        <v>0</v>
      </c>
      <c r="X25" s="76">
        <f>分析係数表!E28</f>
        <v>0</v>
      </c>
      <c r="Y25" s="166">
        <f t="shared" si="9"/>
        <v>0</v>
      </c>
    </row>
    <row r="26" spans="1:25" x14ac:dyDescent="0.2">
      <c r="A26" s="6" t="s">
        <v>14</v>
      </c>
      <c r="B26" s="5" t="s">
        <v>50</v>
      </c>
      <c r="C26" s="90"/>
      <c r="D26" s="76">
        <f>投入係数表!G26</f>
        <v>7.2992700729927005E-3</v>
      </c>
      <c r="E26" s="77">
        <f t="shared" si="0"/>
        <v>0.72992700729927007</v>
      </c>
      <c r="F26" s="76">
        <f>分析係数表!C29</f>
        <v>7.0910556003223157E-2</v>
      </c>
      <c r="G26" s="77">
        <f t="shared" si="1"/>
        <v>5.1759529929359969E-2</v>
      </c>
      <c r="H26" s="77">
        <v>5.474519001191111E-2</v>
      </c>
      <c r="I26" s="77">
        <f t="shared" si="2"/>
        <v>5.474519001191111E-2</v>
      </c>
      <c r="J26" s="76">
        <f>分析係数表!G29</f>
        <v>0.26315789473684209</v>
      </c>
      <c r="K26" s="78">
        <f t="shared" si="3"/>
        <v>1.4406628950502922E-2</v>
      </c>
      <c r="L26" s="79"/>
      <c r="M26" s="80"/>
      <c r="N26" s="81">
        <f>分析係数表!H29</f>
        <v>9.1405324682012467E-3</v>
      </c>
      <c r="O26" s="82">
        <f t="shared" si="4"/>
        <v>8.3862443237483347E-2</v>
      </c>
      <c r="P26" s="76">
        <f>分析係数表!C29</f>
        <v>7.0910556003223157E-2</v>
      </c>
      <c r="Q26" s="82">
        <f t="shared" si="5"/>
        <v>5.9467324777586856E-3</v>
      </c>
      <c r="R26" s="83">
        <v>7.3765890537165818E-3</v>
      </c>
      <c r="S26" s="84">
        <f t="shared" si="6"/>
        <v>6.2121779065627693E-2</v>
      </c>
      <c r="T26" s="85">
        <f>分析係数表!F29</f>
        <v>0.38157894736842107</v>
      </c>
      <c r="U26" s="86">
        <f t="shared" si="7"/>
        <v>2.3704363064515833E-2</v>
      </c>
      <c r="V26" s="87">
        <f>分析係数表!D29</f>
        <v>0.16666666666666666</v>
      </c>
      <c r="W26" s="167">
        <f t="shared" si="8"/>
        <v>0</v>
      </c>
      <c r="X26" s="76">
        <f>分析係数表!E29</f>
        <v>7.0175438596491224E-2</v>
      </c>
      <c r="Y26" s="166">
        <f t="shared" si="9"/>
        <v>0</v>
      </c>
    </row>
    <row r="27" spans="1:25" x14ac:dyDescent="0.2">
      <c r="A27" s="6" t="s">
        <v>15</v>
      </c>
      <c r="B27" s="5" t="s">
        <v>36</v>
      </c>
      <c r="C27" s="90"/>
      <c r="D27" s="76">
        <f>投入係数表!G27</f>
        <v>0</v>
      </c>
      <c r="E27" s="77">
        <f t="shared" si="0"/>
        <v>0</v>
      </c>
      <c r="F27" s="76">
        <f>分析係数表!C30</f>
        <v>1</v>
      </c>
      <c r="G27" s="77">
        <f t="shared" si="1"/>
        <v>0</v>
      </c>
      <c r="H27" s="77">
        <v>4.4716892001890204E-2</v>
      </c>
      <c r="I27" s="77">
        <f t="shared" si="2"/>
        <v>4.4716892001890204E-2</v>
      </c>
      <c r="J27" s="76">
        <f>分析係数表!G30</f>
        <v>0.34535617673579799</v>
      </c>
      <c r="K27" s="78">
        <f t="shared" si="3"/>
        <v>1.5443254857280386E-2</v>
      </c>
      <c r="L27" s="79"/>
      <c r="M27" s="80"/>
      <c r="N27" s="81">
        <f>分析係数表!H30</f>
        <v>0</v>
      </c>
      <c r="O27" s="82">
        <f t="shared" si="4"/>
        <v>0</v>
      </c>
      <c r="P27" s="76">
        <f>分析係数表!C30</f>
        <v>1</v>
      </c>
      <c r="Q27" s="82">
        <f t="shared" si="5"/>
        <v>0</v>
      </c>
      <c r="R27" s="83">
        <v>3.2140900016256933E-2</v>
      </c>
      <c r="S27" s="84">
        <f t="shared" si="6"/>
        <v>7.6857792018147131E-2</v>
      </c>
      <c r="T27" s="85">
        <f>分析係数表!F30</f>
        <v>0.44183949504057712</v>
      </c>
      <c r="U27" s="86">
        <f t="shared" si="7"/>
        <v>3.395880801523183E-2</v>
      </c>
      <c r="V27" s="87">
        <f>分析係数表!D30</f>
        <v>0.16290952810339646</v>
      </c>
      <c r="W27" s="167">
        <f t="shared" si="8"/>
        <v>0</v>
      </c>
      <c r="X27" s="76">
        <f>分析係数表!E30</f>
        <v>9.6483318304779075E-2</v>
      </c>
      <c r="Y27" s="166">
        <f t="shared" si="9"/>
        <v>0</v>
      </c>
    </row>
    <row r="28" spans="1:25" x14ac:dyDescent="0.2">
      <c r="A28" s="6" t="s">
        <v>16</v>
      </c>
      <c r="B28" s="5" t="s">
        <v>192</v>
      </c>
      <c r="C28" s="90"/>
      <c r="D28" s="76">
        <f>投入係数表!G28</f>
        <v>1.2773722627737226E-2</v>
      </c>
      <c r="E28" s="77">
        <f t="shared" si="0"/>
        <v>1.2773722627737227</v>
      </c>
      <c r="F28" s="76">
        <f>分析係数表!C31</f>
        <v>0.94798822374877334</v>
      </c>
      <c r="G28" s="77">
        <f t="shared" si="1"/>
        <v>1.2109338624528128</v>
      </c>
      <c r="H28" s="77">
        <v>1.4681759984015532</v>
      </c>
      <c r="I28" s="77">
        <f t="shared" si="2"/>
        <v>1.4681759984015532</v>
      </c>
      <c r="J28" s="76">
        <f>分析係数表!G31</f>
        <v>7.0922795797167662E-2</v>
      </c>
      <c r="K28" s="78">
        <f t="shared" si="3"/>
        <v>0.10412714652893612</v>
      </c>
      <c r="L28" s="79"/>
      <c r="M28" s="80"/>
      <c r="N28" s="81">
        <f>分析係数表!H31</f>
        <v>9.4804057881456308E-2</v>
      </c>
      <c r="O28" s="82">
        <f t="shared" si="4"/>
        <v>0.86980708732510892</v>
      </c>
      <c r="P28" s="76">
        <f>分析係数表!C31</f>
        <v>0.94798822374877334</v>
      </c>
      <c r="Q28" s="82">
        <f t="shared" si="5"/>
        <v>0.82456687571742415</v>
      </c>
      <c r="R28" s="83">
        <v>0.94618938965642307</v>
      </c>
      <c r="S28" s="84">
        <f t="shared" si="6"/>
        <v>2.4143653880579761</v>
      </c>
      <c r="T28" s="85">
        <f>分析係数表!F31</f>
        <v>0.34490634993147556</v>
      </c>
      <c r="U28" s="86">
        <f t="shared" si="7"/>
        <v>0.83272995339596712</v>
      </c>
      <c r="V28" s="87">
        <f>分析係数表!D31</f>
        <v>1.4846962083142987E-3</v>
      </c>
      <c r="W28" s="167">
        <f t="shared" si="8"/>
        <v>0</v>
      </c>
      <c r="X28" s="76">
        <f>分析係数表!E31</f>
        <v>1.2562814070351759E-3</v>
      </c>
      <c r="Y28" s="166">
        <f t="shared" si="9"/>
        <v>0</v>
      </c>
    </row>
    <row r="29" spans="1:25" x14ac:dyDescent="0.2">
      <c r="A29" s="6" t="s">
        <v>17</v>
      </c>
      <c r="B29" s="5" t="s">
        <v>272</v>
      </c>
      <c r="C29" s="90"/>
      <c r="D29" s="76">
        <f>投入係数表!G29</f>
        <v>1.8248175182481751E-3</v>
      </c>
      <c r="E29" s="77">
        <f t="shared" si="0"/>
        <v>0.18248175182481752</v>
      </c>
      <c r="F29" s="76">
        <f>分析係数表!C32</f>
        <v>0.48216833095577749</v>
      </c>
      <c r="G29" s="77">
        <f t="shared" si="1"/>
        <v>8.7986921707258664E-2</v>
      </c>
      <c r="H29" s="77">
        <v>9.5404474794883842E-2</v>
      </c>
      <c r="I29" s="77">
        <f t="shared" si="2"/>
        <v>9.5404474794883842E-2</v>
      </c>
      <c r="J29" s="76">
        <f>分析係数表!G32</f>
        <v>0.14117647058823529</v>
      </c>
      <c r="K29" s="78">
        <f t="shared" si="3"/>
        <v>1.3468867029865954E-2</v>
      </c>
      <c r="L29" s="79"/>
      <c r="M29" s="80"/>
      <c r="N29" s="81">
        <f>分析係数表!H32</f>
        <v>5.9349091096348935E-3</v>
      </c>
      <c r="O29" s="82">
        <f t="shared" si="4"/>
        <v>5.4451530045746224E-2</v>
      </c>
      <c r="P29" s="76">
        <f>分析係数表!C32</f>
        <v>0.48216833095577749</v>
      </c>
      <c r="Q29" s="82">
        <f t="shared" si="5"/>
        <v>2.6254803360145827E-2</v>
      </c>
      <c r="R29" s="83">
        <v>3.1497623735455581E-2</v>
      </c>
      <c r="S29" s="84">
        <f t="shared" si="6"/>
        <v>0.12690209853033943</v>
      </c>
      <c r="T29" s="85">
        <f>分析係数表!F32</f>
        <v>0.4823529411764706</v>
      </c>
      <c r="U29" s="86">
        <f t="shared" si="7"/>
        <v>6.121160046757549E-2</v>
      </c>
      <c r="V29" s="87">
        <f>分析係数表!D32</f>
        <v>1.4705882352941176E-2</v>
      </c>
      <c r="W29" s="167">
        <f t="shared" si="8"/>
        <v>0</v>
      </c>
      <c r="X29" s="76">
        <f>分析係数表!E32</f>
        <v>2.3529411764705882E-2</v>
      </c>
      <c r="Y29" s="166">
        <f t="shared" si="9"/>
        <v>0</v>
      </c>
    </row>
    <row r="30" spans="1:25" x14ac:dyDescent="0.2">
      <c r="A30" s="6" t="s">
        <v>18</v>
      </c>
      <c r="B30" s="5" t="s">
        <v>273</v>
      </c>
      <c r="C30" s="90"/>
      <c r="D30" s="76">
        <f>投入係数表!G30</f>
        <v>0</v>
      </c>
      <c r="E30" s="77">
        <f t="shared" si="0"/>
        <v>0</v>
      </c>
      <c r="F30" s="76">
        <f>分析係数表!C33</f>
        <v>1</v>
      </c>
      <c r="G30" s="77">
        <f t="shared" si="1"/>
        <v>0</v>
      </c>
      <c r="H30" s="77">
        <v>2.3421000441003571E-2</v>
      </c>
      <c r="I30" s="77">
        <f t="shared" si="2"/>
        <v>2.3421000441003571E-2</v>
      </c>
      <c r="J30" s="76">
        <f>分析係数表!G33</f>
        <v>0.50451467268623029</v>
      </c>
      <c r="K30" s="78">
        <f t="shared" si="3"/>
        <v>1.1816238371476972E-2</v>
      </c>
      <c r="L30" s="79"/>
      <c r="M30" s="80"/>
      <c r="N30" s="81">
        <f>分析係数表!H33</f>
        <v>8.6255728925279361E-4</v>
      </c>
      <c r="O30" s="82">
        <f t="shared" si="4"/>
        <v>7.9137798548047662E-3</v>
      </c>
      <c r="P30" s="76">
        <f>分析係数表!C33</f>
        <v>1</v>
      </c>
      <c r="Q30" s="82">
        <f t="shared" si="5"/>
        <v>7.9137798548047662E-3</v>
      </c>
      <c r="R30" s="83">
        <v>2.9005823424844455E-2</v>
      </c>
      <c r="S30" s="84">
        <f t="shared" si="6"/>
        <v>5.242682386584803E-2</v>
      </c>
      <c r="T30" s="85">
        <f>分析係数表!F33</f>
        <v>0.64446952595936791</v>
      </c>
      <c r="U30" s="86">
        <f t="shared" si="7"/>
        <v>3.3787490324378354E-2</v>
      </c>
      <c r="V30" s="87">
        <f>分析係数表!D33</f>
        <v>5.4176072234762979E-2</v>
      </c>
      <c r="W30" s="167">
        <f t="shared" si="8"/>
        <v>0</v>
      </c>
      <c r="X30" s="76">
        <f>分析係数表!E33</f>
        <v>4.5146726862302484E-2</v>
      </c>
      <c r="Y30" s="166">
        <f t="shared" si="9"/>
        <v>0</v>
      </c>
    </row>
    <row r="31" spans="1:25" x14ac:dyDescent="0.2">
      <c r="A31" s="6" t="s">
        <v>19</v>
      </c>
      <c r="B31" s="5" t="s">
        <v>274</v>
      </c>
      <c r="C31" s="90"/>
      <c r="D31" s="76">
        <f>投入係数表!G31</f>
        <v>6.569343065693431E-2</v>
      </c>
      <c r="E31" s="77">
        <f t="shared" si="0"/>
        <v>6.5693430656934311</v>
      </c>
      <c r="F31" s="76">
        <f>分析係数表!C34</f>
        <v>0.2053323853537149</v>
      </c>
      <c r="G31" s="77">
        <f t="shared" si="1"/>
        <v>1.3488988818857184</v>
      </c>
      <c r="H31" s="77">
        <v>1.4412389808683781</v>
      </c>
      <c r="I31" s="77">
        <f t="shared" si="2"/>
        <v>1.4412389808683781</v>
      </c>
      <c r="J31" s="76">
        <f>分析係数表!G34</f>
        <v>0.42520016856300041</v>
      </c>
      <c r="K31" s="78">
        <f t="shared" si="3"/>
        <v>0.61281505760480126</v>
      </c>
      <c r="L31" s="79"/>
      <c r="M31" s="80"/>
      <c r="N31" s="81">
        <f>分析係数表!H34</f>
        <v>0.14534734023379164</v>
      </c>
      <c r="O31" s="82">
        <f t="shared" si="4"/>
        <v>1.3335309635932211</v>
      </c>
      <c r="P31" s="76">
        <f>分析係数表!C34</f>
        <v>0.2053323853537149</v>
      </c>
      <c r="Q31" s="82">
        <f t="shared" si="5"/>
        <v>0.27381709369763402</v>
      </c>
      <c r="R31" s="83">
        <v>0.29094696447223189</v>
      </c>
      <c r="S31" s="84">
        <f t="shared" si="6"/>
        <v>1.7321859453406101</v>
      </c>
      <c r="T31" s="85">
        <f>分析係数表!F34</f>
        <v>0.70143278550358201</v>
      </c>
      <c r="U31" s="86">
        <f t="shared" si="7"/>
        <v>1.2150120126504196</v>
      </c>
      <c r="V31" s="87">
        <f>分析係数表!D34</f>
        <v>0.41908975979772439</v>
      </c>
      <c r="W31" s="167">
        <f t="shared" si="8"/>
        <v>1</v>
      </c>
      <c r="X31" s="76">
        <f>分析係数表!E34</f>
        <v>0.33775811209439527</v>
      </c>
      <c r="Y31" s="166">
        <f t="shared" si="9"/>
        <v>1</v>
      </c>
    </row>
    <row r="32" spans="1:25" x14ac:dyDescent="0.2">
      <c r="A32" s="6" t="s">
        <v>20</v>
      </c>
      <c r="B32" s="5" t="s">
        <v>37</v>
      </c>
      <c r="C32" s="90"/>
      <c r="D32" s="76">
        <f>投入係数表!G32</f>
        <v>7.2992700729927005E-3</v>
      </c>
      <c r="E32" s="77">
        <f t="shared" si="0"/>
        <v>0.72992700729927007</v>
      </c>
      <c r="F32" s="76">
        <f>分析係数表!C35</f>
        <v>4.5295002507103499E-2</v>
      </c>
      <c r="G32" s="77">
        <f t="shared" si="1"/>
        <v>3.3062045625622989E-2</v>
      </c>
      <c r="H32" s="77">
        <v>3.8007738628191699E-2</v>
      </c>
      <c r="I32" s="77">
        <f t="shared" si="2"/>
        <v>3.8007738628191699E-2</v>
      </c>
      <c r="J32" s="76">
        <f>分析係数表!G35</f>
        <v>0.3217993079584775</v>
      </c>
      <c r="K32" s="78">
        <f t="shared" si="3"/>
        <v>1.2230863987618782E-2</v>
      </c>
      <c r="L32" s="79"/>
      <c r="M32" s="80"/>
      <c r="N32" s="81">
        <f>分析係数表!H35</f>
        <v>5.6027601833256092E-2</v>
      </c>
      <c r="O32" s="82">
        <f t="shared" si="4"/>
        <v>0.51404134221060216</v>
      </c>
      <c r="P32" s="76">
        <f>分析係数表!C35</f>
        <v>4.5295002507103499E-2</v>
      </c>
      <c r="Q32" s="82">
        <f t="shared" si="5"/>
        <v>2.3283503884184074E-2</v>
      </c>
      <c r="R32" s="83">
        <v>2.9828535963339901E-2</v>
      </c>
      <c r="S32" s="84">
        <f t="shared" si="6"/>
        <v>6.7836274591531603E-2</v>
      </c>
      <c r="T32" s="85">
        <f>分析係数表!F35</f>
        <v>0.66089965397923878</v>
      </c>
      <c r="U32" s="86">
        <f t="shared" si="7"/>
        <v>4.4832970404783866E-2</v>
      </c>
      <c r="V32" s="87">
        <f>分析係数表!D35</f>
        <v>0.27335640138408307</v>
      </c>
      <c r="W32" s="167">
        <f t="shared" si="8"/>
        <v>0</v>
      </c>
      <c r="X32" s="76">
        <f>分析係数表!E35</f>
        <v>0.23875432525951557</v>
      </c>
      <c r="Y32" s="166">
        <f t="shared" si="9"/>
        <v>0</v>
      </c>
    </row>
    <row r="33" spans="1:25" x14ac:dyDescent="0.2">
      <c r="A33" s="6" t="s">
        <v>21</v>
      </c>
      <c r="B33" s="5" t="s">
        <v>38</v>
      </c>
      <c r="C33" s="90"/>
      <c r="D33" s="76">
        <f>投入係数表!G33</f>
        <v>0</v>
      </c>
      <c r="E33" s="77">
        <f t="shared" si="0"/>
        <v>0</v>
      </c>
      <c r="F33" s="76">
        <f>分析係数表!C36</f>
        <v>0.81690507152145642</v>
      </c>
      <c r="G33" s="77">
        <f t="shared" si="1"/>
        <v>0</v>
      </c>
      <c r="H33" s="77">
        <v>5.4883510903987416E-2</v>
      </c>
      <c r="I33" s="77">
        <f t="shared" si="2"/>
        <v>5.4883510903987416E-2</v>
      </c>
      <c r="J33" s="76">
        <f>分析係数表!G36</f>
        <v>2.4669743752984245E-3</v>
      </c>
      <c r="K33" s="78">
        <f t="shared" si="3"/>
        <v>1.3539621502654863E-4</v>
      </c>
      <c r="L33" s="79"/>
      <c r="M33" s="80"/>
      <c r="N33" s="81">
        <f>分析係数表!H36</f>
        <v>0.1886168185797415</v>
      </c>
      <c r="O33" s="82">
        <f t="shared" si="4"/>
        <v>1.7305192336230542</v>
      </c>
      <c r="P33" s="76">
        <f>分析係数表!C36</f>
        <v>0.81690507152145642</v>
      </c>
      <c r="Q33" s="82">
        <f t="shared" si="5"/>
        <v>1.413669938312097</v>
      </c>
      <c r="R33" s="83">
        <v>1.4442281662375107</v>
      </c>
      <c r="S33" s="84">
        <f t="shared" si="6"/>
        <v>1.4991116771414981</v>
      </c>
      <c r="T33" s="85">
        <f>分析係数表!F36</f>
        <v>0.90092312589527301</v>
      </c>
      <c r="U33" s="86">
        <f t="shared" si="7"/>
        <v>1.3505843782364237</v>
      </c>
      <c r="V33" s="87">
        <f>分析係数表!D36</f>
        <v>6.6051249403151361E-3</v>
      </c>
      <c r="W33" s="167">
        <f t="shared" si="8"/>
        <v>0</v>
      </c>
      <c r="X33" s="76">
        <f>分析係数表!E36</f>
        <v>5.0931083877128764E-3</v>
      </c>
      <c r="Y33" s="166">
        <f t="shared" si="9"/>
        <v>0</v>
      </c>
    </row>
    <row r="34" spans="1:25" x14ac:dyDescent="0.2">
      <c r="A34" s="6" t="s">
        <v>22</v>
      </c>
      <c r="B34" s="5" t="s">
        <v>377</v>
      </c>
      <c r="C34" s="90"/>
      <c r="D34" s="76">
        <f>投入係数表!G34</f>
        <v>2.1897810218978103E-2</v>
      </c>
      <c r="E34" s="77">
        <f t="shared" si="0"/>
        <v>2.1897810218978102</v>
      </c>
      <c r="F34" s="76">
        <f>分析係数表!C37</f>
        <v>0.29905561385099688</v>
      </c>
      <c r="G34" s="77">
        <f t="shared" si="1"/>
        <v>0.65486630770291288</v>
      </c>
      <c r="H34" s="77">
        <v>0.74078703984622019</v>
      </c>
      <c r="I34" s="77">
        <f t="shared" si="2"/>
        <v>0.74078703984622019</v>
      </c>
      <c r="J34" s="76">
        <f>分析係数表!G37</f>
        <v>0.52083333333333337</v>
      </c>
      <c r="K34" s="78">
        <f t="shared" si="3"/>
        <v>0.38582658325323971</v>
      </c>
      <c r="L34" s="79"/>
      <c r="M34" s="80"/>
      <c r="N34" s="81">
        <f>分析係数表!H37</f>
        <v>4.2677274833925534E-2</v>
      </c>
      <c r="O34" s="82">
        <f t="shared" si="4"/>
        <v>0.39155492863698205</v>
      </c>
      <c r="P34" s="76">
        <f>分析係数表!C37</f>
        <v>0.29905561385099688</v>
      </c>
      <c r="Q34" s="82">
        <f t="shared" si="5"/>
        <v>0.11709669953991594</v>
      </c>
      <c r="R34" s="83">
        <v>0.13748658188138355</v>
      </c>
      <c r="S34" s="84">
        <f t="shared" si="6"/>
        <v>0.8782736217276037</v>
      </c>
      <c r="T34" s="85">
        <f>分析係数表!F37</f>
        <v>0.73171768707482998</v>
      </c>
      <c r="U34" s="86">
        <f t="shared" si="7"/>
        <v>0.64264834310935637</v>
      </c>
      <c r="V34" s="87">
        <f>分析係数表!D37</f>
        <v>0.14753401360544219</v>
      </c>
      <c r="W34" s="167">
        <f t="shared" si="8"/>
        <v>0</v>
      </c>
      <c r="X34" s="76">
        <f>分析係数表!E37</f>
        <v>0.141156462585034</v>
      </c>
      <c r="Y34" s="166">
        <f t="shared" si="9"/>
        <v>0</v>
      </c>
    </row>
    <row r="35" spans="1:25" x14ac:dyDescent="0.2">
      <c r="A35" s="6" t="s">
        <v>23</v>
      </c>
      <c r="B35" s="5" t="s">
        <v>193</v>
      </c>
      <c r="C35" s="90"/>
      <c r="D35" s="76">
        <f>投入係数表!G35</f>
        <v>1.8248175182481751E-3</v>
      </c>
      <c r="E35" s="77">
        <f t="shared" si="0"/>
        <v>0.18248175182481752</v>
      </c>
      <c r="F35" s="76">
        <f>分析係数表!C38</f>
        <v>4.4463264874020636E-3</v>
      </c>
      <c r="G35" s="77">
        <f t="shared" si="1"/>
        <v>8.1137344660621598E-4</v>
      </c>
      <c r="H35" s="77">
        <v>1.3360071235655733E-3</v>
      </c>
      <c r="I35" s="77">
        <f t="shared" si="2"/>
        <v>1.3360071235655733E-3</v>
      </c>
      <c r="J35" s="76">
        <f>分析係数表!G38</f>
        <v>0.34146341463414637</v>
      </c>
      <c r="K35" s="78">
        <f t="shared" si="3"/>
        <v>4.561975543882446E-4</v>
      </c>
      <c r="L35" s="79"/>
      <c r="M35" s="80"/>
      <c r="N35" s="81">
        <f>分析係数表!H38</f>
        <v>3.8918069931510375E-2</v>
      </c>
      <c r="O35" s="82">
        <f t="shared" si="4"/>
        <v>0.3570650224041016</v>
      </c>
      <c r="P35" s="76">
        <f>分析係数表!C38</f>
        <v>4.4463264874020636E-3</v>
      </c>
      <c r="Q35" s="82">
        <f t="shared" si="5"/>
        <v>1.5876276668401682E-3</v>
      </c>
      <c r="R35" s="83">
        <v>1.7783384744895232E-3</v>
      </c>
      <c r="S35" s="84">
        <f t="shared" si="6"/>
        <v>3.1143455980550965E-3</v>
      </c>
      <c r="T35" s="85">
        <f>分析係数表!F38</f>
        <v>0.56097560975609762</v>
      </c>
      <c r="U35" s="86">
        <f t="shared" si="7"/>
        <v>1.7470719208601763E-3</v>
      </c>
      <c r="V35" s="87">
        <f>分析係数表!D38</f>
        <v>0.87804878048780488</v>
      </c>
      <c r="W35" s="167">
        <f t="shared" si="8"/>
        <v>0</v>
      </c>
      <c r="X35" s="76">
        <f>分析係数表!E38</f>
        <v>0.68292682926829273</v>
      </c>
      <c r="Y35" s="166">
        <f t="shared" si="9"/>
        <v>0</v>
      </c>
    </row>
    <row r="36" spans="1:25" x14ac:dyDescent="0.2">
      <c r="A36" s="6" t="s">
        <v>24</v>
      </c>
      <c r="B36" s="5" t="s">
        <v>39</v>
      </c>
      <c r="C36" s="90"/>
      <c r="D36" s="76">
        <f>投入係数表!G36</f>
        <v>0</v>
      </c>
      <c r="E36" s="77">
        <f t="shared" si="0"/>
        <v>0</v>
      </c>
      <c r="F36" s="76">
        <f>分析係数表!C39</f>
        <v>1</v>
      </c>
      <c r="G36" s="77">
        <f t="shared" si="1"/>
        <v>0</v>
      </c>
      <c r="H36" s="77">
        <v>1.0128241727136299E-2</v>
      </c>
      <c r="I36" s="77">
        <f t="shared" si="2"/>
        <v>1.0128241727136299E-2</v>
      </c>
      <c r="J36" s="76">
        <f>分析係数表!G39</f>
        <v>0.35427190863167141</v>
      </c>
      <c r="K36" s="78">
        <f t="shared" si="3"/>
        <v>3.5881515277555128E-3</v>
      </c>
      <c r="L36" s="79"/>
      <c r="M36" s="80"/>
      <c r="N36" s="81">
        <f>分析係数表!H39</f>
        <v>3.437355167619342E-3</v>
      </c>
      <c r="O36" s="82">
        <f t="shared" si="4"/>
        <v>3.1537003301983176E-2</v>
      </c>
      <c r="P36" s="76">
        <f>分析係数表!C39</f>
        <v>1</v>
      </c>
      <c r="Q36" s="82">
        <f t="shared" si="5"/>
        <v>3.1537003301983176E-2</v>
      </c>
      <c r="R36" s="83">
        <v>3.3671818239590777E-2</v>
      </c>
      <c r="S36" s="84">
        <f t="shared" si="6"/>
        <v>4.3800059966727076E-2</v>
      </c>
      <c r="T36" s="85">
        <f>分析係数表!F39</f>
        <v>0.7050296507797057</v>
      </c>
      <c r="U36" s="86">
        <f t="shared" si="7"/>
        <v>3.0880340982471759E-2</v>
      </c>
      <c r="V36" s="87">
        <f>分析係数表!D39</f>
        <v>5.7324840764331211E-2</v>
      </c>
      <c r="W36" s="167">
        <f t="shared" si="8"/>
        <v>0</v>
      </c>
      <c r="X36" s="76">
        <f>分析係数表!E39</f>
        <v>7.26993191302438E-2</v>
      </c>
      <c r="Y36" s="166">
        <f t="shared" si="9"/>
        <v>0</v>
      </c>
    </row>
    <row r="37" spans="1:25" x14ac:dyDescent="0.2">
      <c r="A37" s="6" t="s">
        <v>25</v>
      </c>
      <c r="B37" s="5" t="s">
        <v>40</v>
      </c>
      <c r="C37" s="90"/>
      <c r="D37" s="76">
        <f>投入係数表!G37</f>
        <v>0</v>
      </c>
      <c r="E37" s="77">
        <f t="shared" si="0"/>
        <v>0</v>
      </c>
      <c r="F37" s="76">
        <f>分析係数表!C40</f>
        <v>0.83920615633859863</v>
      </c>
      <c r="G37" s="77">
        <f t="shared" si="1"/>
        <v>0</v>
      </c>
      <c r="H37" s="77">
        <v>1.5659028162470797E-4</v>
      </c>
      <c r="I37" s="77">
        <f t="shared" si="2"/>
        <v>1.5659028162470797E-4</v>
      </c>
      <c r="J37" s="76">
        <f>分析係数表!G40</f>
        <v>0.51760656605771782</v>
      </c>
      <c r="K37" s="78">
        <f t="shared" si="3"/>
        <v>8.1052157949776043E-5</v>
      </c>
      <c r="L37" s="79"/>
      <c r="M37" s="80"/>
      <c r="N37" s="81">
        <f>分析係数表!H40</f>
        <v>3.2622689118904168E-2</v>
      </c>
      <c r="O37" s="82">
        <f t="shared" si="4"/>
        <v>0.29930624107575043</v>
      </c>
      <c r="P37" s="76">
        <f>分析係数表!C40</f>
        <v>0.83920615633859863</v>
      </c>
      <c r="Q37" s="82">
        <f t="shared" si="5"/>
        <v>0.25117964014133454</v>
      </c>
      <c r="R37" s="83">
        <v>0.251313509375094</v>
      </c>
      <c r="S37" s="84">
        <f t="shared" si="6"/>
        <v>0.25147009965671874</v>
      </c>
      <c r="T37" s="85">
        <f>分析係数表!F40</f>
        <v>0.71604447974583008</v>
      </c>
      <c r="U37" s="86">
        <f t="shared" si="7"/>
        <v>0.18006377668032722</v>
      </c>
      <c r="V37" s="87">
        <f>分析係数表!D40</f>
        <v>0.10193275086047128</v>
      </c>
      <c r="W37" s="167">
        <f t="shared" si="8"/>
        <v>0</v>
      </c>
      <c r="X37" s="76">
        <f>分析係数表!E40</f>
        <v>6.4469155414350013E-2</v>
      </c>
      <c r="Y37" s="166">
        <f t="shared" si="9"/>
        <v>0</v>
      </c>
    </row>
    <row r="38" spans="1:25" x14ac:dyDescent="0.2">
      <c r="A38" s="6" t="s">
        <v>26</v>
      </c>
      <c r="B38" s="5" t="s">
        <v>276</v>
      </c>
      <c r="C38" s="90"/>
      <c r="D38" s="76">
        <f>投入係数表!G38</f>
        <v>0</v>
      </c>
      <c r="E38" s="77">
        <f t="shared" si="0"/>
        <v>0</v>
      </c>
      <c r="F38" s="76">
        <f>分析係数表!C41</f>
        <v>0.78804261408809029</v>
      </c>
      <c r="G38" s="77">
        <f t="shared" si="1"/>
        <v>0</v>
      </c>
      <c r="H38" s="77">
        <v>0</v>
      </c>
      <c r="I38" s="77">
        <f t="shared" si="2"/>
        <v>0</v>
      </c>
      <c r="J38" s="76">
        <f>分析係数表!G41</f>
        <v>0.44543264776727814</v>
      </c>
      <c r="K38" s="78">
        <f t="shared" si="3"/>
        <v>0</v>
      </c>
      <c r="L38" s="79"/>
      <c r="M38" s="80"/>
      <c r="N38" s="81">
        <f>分析係数表!H41</f>
        <v>4.6539471651475359E-2</v>
      </c>
      <c r="O38" s="82">
        <f t="shared" si="4"/>
        <v>0.42698976380774972</v>
      </c>
      <c r="P38" s="76">
        <f>分析係数表!C41</f>
        <v>0.78804261408809029</v>
      </c>
      <c r="Q38" s="82">
        <f t="shared" si="5"/>
        <v>0.33648612965991531</v>
      </c>
      <c r="R38" s="83">
        <v>0.34210579216871134</v>
      </c>
      <c r="S38" s="84">
        <f t="shared" si="6"/>
        <v>0.34210579216871134</v>
      </c>
      <c r="T38" s="85">
        <f>分析係数表!F41</f>
        <v>0.55067630164906434</v>
      </c>
      <c r="U38" s="86">
        <f t="shared" si="7"/>
        <v>0.18838955240418939</v>
      </c>
      <c r="V38" s="87">
        <f>分析係数表!D41</f>
        <v>0.13461182138224939</v>
      </c>
      <c r="W38" s="167">
        <f t="shared" si="8"/>
        <v>0</v>
      </c>
      <c r="X38" s="76">
        <f>分析係数表!E41</f>
        <v>0.12840466926070038</v>
      </c>
      <c r="Y38" s="166">
        <f t="shared" si="9"/>
        <v>0</v>
      </c>
    </row>
    <row r="39" spans="1:25" x14ac:dyDescent="0.2">
      <c r="A39" s="6" t="s">
        <v>51</v>
      </c>
      <c r="B39" s="5" t="s">
        <v>367</v>
      </c>
      <c r="C39" s="90"/>
      <c r="D39" s="76">
        <f>投入係数表!G39</f>
        <v>1.8248175182481751E-3</v>
      </c>
      <c r="E39" s="77">
        <f>$C$9*D39</f>
        <v>0.18248175182481752</v>
      </c>
      <c r="F39" s="76">
        <f>分析係数表!C42</f>
        <v>0</v>
      </c>
      <c r="G39" s="77">
        <f>E39*F39</f>
        <v>0</v>
      </c>
      <c r="H39" s="77">
        <v>0</v>
      </c>
      <c r="I39" s="77">
        <f>C39+H39</f>
        <v>0</v>
      </c>
      <c r="J39" s="76">
        <f>分析係数表!G42</f>
        <v>0</v>
      </c>
      <c r="K39" s="78">
        <f>I39*J39</f>
        <v>0</v>
      </c>
      <c r="L39" s="79"/>
      <c r="M39" s="80"/>
      <c r="N39" s="81">
        <f>分析係数表!H42</f>
        <v>1.0968638961841495E-2</v>
      </c>
      <c r="O39" s="82">
        <f t="shared" si="4"/>
        <v>0.10063493188498</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194</v>
      </c>
      <c r="B40" s="5" t="s">
        <v>41</v>
      </c>
      <c r="C40" s="90"/>
      <c r="D40" s="76">
        <f>投入係数表!G40</f>
        <v>3.1021897810218978E-2</v>
      </c>
      <c r="E40" s="77">
        <f>$C$9*D40</f>
        <v>3.1021897810218979</v>
      </c>
      <c r="F40" s="76">
        <f>分析係数表!C43</f>
        <v>0.20173745173745172</v>
      </c>
      <c r="G40" s="77">
        <f>E40*F40</f>
        <v>0.6258278612293211</v>
      </c>
      <c r="H40" s="77">
        <v>0.72749249540101901</v>
      </c>
      <c r="I40" s="77">
        <f>C40+H40</f>
        <v>0.72749249540101901</v>
      </c>
      <c r="J40" s="76">
        <f>分析係数表!G43</f>
        <v>0.40060929169840059</v>
      </c>
      <c r="K40" s="78">
        <f>I40*J40</f>
        <v>0.2914402532985042</v>
      </c>
      <c r="L40" s="79"/>
      <c r="M40" s="80"/>
      <c r="N40" s="81">
        <f>分析係数表!H43</f>
        <v>3.0614346773778257E-2</v>
      </c>
      <c r="O40" s="82">
        <f t="shared" si="4"/>
        <v>0.28088012678695123</v>
      </c>
      <c r="P40" s="76">
        <f>分析係数表!C43</f>
        <v>0.20173745173745172</v>
      </c>
      <c r="Q40" s="82">
        <f>O40*P40</f>
        <v>5.6664041021691897E-2</v>
      </c>
      <c r="R40" s="83">
        <v>9.1698457360020982E-2</v>
      </c>
      <c r="S40" s="84">
        <f>I40+R40</f>
        <v>0.81919095276104004</v>
      </c>
      <c r="T40" s="85">
        <f>分析係数表!F43</f>
        <v>0.64280274181264285</v>
      </c>
      <c r="U40" s="86">
        <f t="shared" si="7"/>
        <v>0.52657819050290777</v>
      </c>
      <c r="V40" s="87">
        <f>分析係数表!D43</f>
        <v>0.46991622239146991</v>
      </c>
      <c r="W40" s="167">
        <f t="shared" si="8"/>
        <v>0</v>
      </c>
      <c r="X40" s="76">
        <f>分析係数表!E43</f>
        <v>0.30083777608530082</v>
      </c>
      <c r="Y40" s="166">
        <f t="shared" si="9"/>
        <v>0</v>
      </c>
    </row>
    <row r="41" spans="1:25" x14ac:dyDescent="0.2">
      <c r="A41" s="6" t="s">
        <v>340</v>
      </c>
      <c r="B41" s="5" t="s">
        <v>42</v>
      </c>
      <c r="C41" s="90"/>
      <c r="D41" s="76">
        <f>投入係数表!G41</f>
        <v>0</v>
      </c>
      <c r="E41" s="77">
        <f>$C$9*D41</f>
        <v>0</v>
      </c>
      <c r="F41" s="76">
        <f>分析係数表!C44</f>
        <v>0.27638971906754328</v>
      </c>
      <c r="G41" s="77">
        <f>E41*F41</f>
        <v>0</v>
      </c>
      <c r="H41" s="77">
        <v>5.6022094215975597E-4</v>
      </c>
      <c r="I41" s="77">
        <f>C41+H41</f>
        <v>5.6022094215975597E-4</v>
      </c>
      <c r="J41" s="76">
        <f>分析係数表!G44</f>
        <v>0.27192982456140352</v>
      </c>
      <c r="K41" s="78">
        <f>I41*J41</f>
        <v>1.5234078251712664E-4</v>
      </c>
      <c r="L41" s="79"/>
      <c r="M41" s="80"/>
      <c r="N41" s="81">
        <f>分析係数表!H44</f>
        <v>9.8074051186981828E-2</v>
      </c>
      <c r="O41" s="82">
        <f t="shared" si="4"/>
        <v>0.89980858110302553</v>
      </c>
      <c r="P41" s="76">
        <f>分析係数表!C44</f>
        <v>0.27638971906754328</v>
      </c>
      <c r="Q41" s="82">
        <f>O41*P41</f>
        <v>0.24869784094562997</v>
      </c>
      <c r="R41" s="83">
        <v>0.25142710834020643</v>
      </c>
      <c r="S41" s="84">
        <f>I41+R41</f>
        <v>0.25198732928236617</v>
      </c>
      <c r="T41" s="85">
        <f>分析係数表!F44</f>
        <v>0.48268106162843005</v>
      </c>
      <c r="U41" s="86">
        <f t="shared" si="7"/>
        <v>0.12162951161492529</v>
      </c>
      <c r="V41" s="87">
        <f>分析係数表!D44</f>
        <v>0.23571749887539362</v>
      </c>
      <c r="W41" s="167">
        <f t="shared" si="8"/>
        <v>0</v>
      </c>
      <c r="X41" s="76">
        <f>分析係数表!E44</f>
        <v>0.16711650922177237</v>
      </c>
      <c r="Y41" s="166">
        <f t="shared" si="9"/>
        <v>0</v>
      </c>
    </row>
    <row r="42" spans="1:25" x14ac:dyDescent="0.2">
      <c r="A42" s="6" t="s">
        <v>341</v>
      </c>
      <c r="B42" s="5" t="s">
        <v>278</v>
      </c>
      <c r="C42" s="90"/>
      <c r="D42" s="76">
        <f>投入係数表!G42</f>
        <v>0</v>
      </c>
      <c r="E42" s="77">
        <f>$C$9*D42</f>
        <v>0</v>
      </c>
      <c r="F42" s="76">
        <f>分析係数表!C45</f>
        <v>1</v>
      </c>
      <c r="G42" s="77">
        <f>E42*F42</f>
        <v>0</v>
      </c>
      <c r="H42" s="77">
        <v>3.0792735000451498E-3</v>
      </c>
      <c r="I42" s="77">
        <f>C42+H42</f>
        <v>3.0792735000451498E-3</v>
      </c>
      <c r="J42" s="76">
        <f>分析係数表!G45</f>
        <v>0</v>
      </c>
      <c r="K42" s="78">
        <f>I42*J42</f>
        <v>0</v>
      </c>
      <c r="L42" s="79"/>
      <c r="M42" s="80"/>
      <c r="N42" s="81">
        <f>分析係数表!H45</f>
        <v>0</v>
      </c>
      <c r="O42" s="82">
        <f t="shared" si="4"/>
        <v>0</v>
      </c>
      <c r="P42" s="76">
        <f>分析係数表!C45</f>
        <v>1</v>
      </c>
      <c r="Q42" s="82">
        <f>O42*P42</f>
        <v>0</v>
      </c>
      <c r="R42" s="83">
        <v>1.6394805278769397E-3</v>
      </c>
      <c r="S42" s="84">
        <f>I42+R42</f>
        <v>4.7187540279220895E-3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投入係数表!G43</f>
        <v>9.1240875912408752E-3</v>
      </c>
      <c r="E43" s="77">
        <f>$C$9*D43</f>
        <v>0.91240875912408748</v>
      </c>
      <c r="F43" s="76">
        <f>分析係数表!C46</f>
        <v>5.367793240556662E-2</v>
      </c>
      <c r="G43" s="77">
        <f>E43*F43</f>
        <v>4.8976215698509684E-2</v>
      </c>
      <c r="H43" s="77">
        <v>5.2088100310986672E-2</v>
      </c>
      <c r="I43" s="77">
        <f>C43+H43</f>
        <v>5.2088100310986672E-2</v>
      </c>
      <c r="J43" s="76">
        <f>分析係数表!G46</f>
        <v>9.2592592592592587E-3</v>
      </c>
      <c r="K43" s="78">
        <f>I43*J43</f>
        <v>4.822972251017284E-4</v>
      </c>
      <c r="L43" s="79"/>
      <c r="M43" s="80"/>
      <c r="N43" s="81">
        <f>分析係数表!H46</f>
        <v>2.0456769143622225E-2</v>
      </c>
      <c r="O43" s="82">
        <f t="shared" si="4"/>
        <v>0.18768651028783243</v>
      </c>
      <c r="P43" s="76">
        <f>分析係数表!C46</f>
        <v>5.367793240556662E-2</v>
      </c>
      <c r="Q43" s="82">
        <f>O43*P43</f>
        <v>1.0074623812666952E-2</v>
      </c>
      <c r="R43" s="83">
        <v>1.0979048250553375E-2</v>
      </c>
      <c r="S43" s="84">
        <f>I43+R43</f>
        <v>6.3067148561540054E-2</v>
      </c>
      <c r="T43" s="85">
        <f>分析係数表!F46</f>
        <v>0.30555555555555558</v>
      </c>
      <c r="U43" s="86">
        <f t="shared" si="7"/>
        <v>1.927051761602613E-2</v>
      </c>
      <c r="V43" s="87">
        <f>分析係数表!D46</f>
        <v>2.7777777777777776E-2</v>
      </c>
      <c r="W43" s="167">
        <f t="shared" si="8"/>
        <v>0</v>
      </c>
      <c r="X43" s="76">
        <f>分析係数表!E46</f>
        <v>8.3333333333333329E-2</v>
      </c>
      <c r="Y43" s="166">
        <f t="shared" si="9"/>
        <v>0</v>
      </c>
    </row>
    <row r="44" spans="1:25" x14ac:dyDescent="0.2">
      <c r="A44" s="192">
        <v>40</v>
      </c>
      <c r="B44" s="14" t="s">
        <v>150</v>
      </c>
      <c r="C44" s="197">
        <f>SUM(C5:C43)</f>
        <v>100</v>
      </c>
      <c r="D44" s="92">
        <f>投入係数表!G44</f>
        <v>0.56569343065693434</v>
      </c>
      <c r="E44" s="91">
        <f>SUM(E5:E43)</f>
        <v>56.569343065693417</v>
      </c>
      <c r="F44" s="92">
        <f>分析係数表!C47</f>
        <v>0.43100924499229587</v>
      </c>
      <c r="G44" s="91">
        <f>SUM(G5:G43)</f>
        <v>9.1310993282000776</v>
      </c>
      <c r="H44" s="91">
        <f>SUM(H5:H43)</f>
        <v>10.082435762275736</v>
      </c>
      <c r="I44" s="91">
        <f>SUM(I5:I43)</f>
        <v>110.08243576227575</v>
      </c>
      <c r="J44" s="92">
        <f>分析係数表!G47</f>
        <v>0.27411589384994556</v>
      </c>
      <c r="K44" s="93">
        <f>SUM(K5:K43)</f>
        <v>14.632834963979505</v>
      </c>
      <c r="L44" s="94">
        <f>最終需要_まとめ!$L$33</f>
        <v>0.627</v>
      </c>
      <c r="M44" s="91">
        <f>K44*L44</f>
        <v>9.1747875224151496</v>
      </c>
      <c r="N44" s="95">
        <f>分析係数表!H47</f>
        <v>1</v>
      </c>
      <c r="O44" s="96">
        <f>SUM(O5:O43)</f>
        <v>9.1747875224151478</v>
      </c>
      <c r="P44" s="92">
        <f>分析係数表!C47</f>
        <v>0.43100924499229587</v>
      </c>
      <c r="Q44" s="96">
        <f>SUM(Q5:Q43)</f>
        <v>3.6901075840855979</v>
      </c>
      <c r="R44" s="91">
        <f>SUM(R5:R43)</f>
        <v>4.0057200487408089</v>
      </c>
      <c r="S44" s="97">
        <f>SUM(S5:S43)</f>
        <v>114.08815581101652</v>
      </c>
      <c r="T44" s="98">
        <f>分析係数表!F47</f>
        <v>0.60561987734280964</v>
      </c>
      <c r="U44" s="99">
        <f>SUM(U5:U43)</f>
        <v>49.869841577503401</v>
      </c>
      <c r="V44" s="100">
        <f>分析係数表!D47</f>
        <v>0.12179744368659369</v>
      </c>
      <c r="W44" s="164">
        <f>SUM(W5:W43)</f>
        <v>8</v>
      </c>
      <c r="X44" s="92">
        <f>分析係数表!E47</f>
        <v>9.5847423625838257E-2</v>
      </c>
      <c r="Y44" s="165">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2023-08-19T07:23:53Z</dcterms:modified>
</cp:coreProperties>
</file>